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hidePivotFieldList="1"/>
  <mc:AlternateContent xmlns:mc="http://schemas.openxmlformats.org/markup-compatibility/2006">
    <mc:Choice Requires="x15">
      <x15ac:absPath xmlns:x15ac="http://schemas.microsoft.com/office/spreadsheetml/2010/11/ac" url="C:\Users\l5bz\Desktop\PDP Final Document - 3.27.20\"/>
    </mc:Choice>
  </mc:AlternateContent>
  <xr:revisionPtr revIDLastSave="0" documentId="8_{5DF0A3AA-B4DD-4EC9-9507-37B0CF7D87F1}" xr6:coauthVersionLast="41" xr6:coauthVersionMax="41" xr10:uidLastSave="{00000000-0000-0000-0000-000000000000}"/>
  <bookViews>
    <workbookView xWindow="-120" yWindow="-120" windowWidth="20730" windowHeight="11160" firstSheet="1" activeTab="1" xr2:uid="{00000000-000D-0000-FFFF-FFFF00000000}"/>
  </bookViews>
  <sheets>
    <sheet name="Graph" sheetId="4" state="hidden" r:id="rId1"/>
    <sheet name="Table" sheetId="2" r:id="rId2"/>
    <sheet name="Names" sheetId="3" state="hidden" r:id="rId3"/>
    <sheet name="Data" sheetId="1" state="hidden" r:id="rId4"/>
  </sheets>
  <definedNames>
    <definedName name="_xlnm._FilterDatabase" localSheetId="3" hidden="1">Data!$A$1:$DI$946</definedName>
    <definedName name="AutoDR">Table!$B$14</definedName>
    <definedName name="AutoDRs">Names!$F$3:$F$5</definedName>
    <definedName name="Data">Data!$A$1:$DI$947</definedName>
    <definedName name="Date">Table!$B$7</definedName>
    <definedName name="DualDR">Table!$B$15</definedName>
    <definedName name="DualDRs">Names!$G$3:$G$5</definedName>
    <definedName name="EventWindow">Table!$B$8</definedName>
    <definedName name="Industry">Table!$B$13</definedName>
    <definedName name="LCA">Table!$B$10</definedName>
    <definedName name="LCAs">Names!$C$3:$C$11</definedName>
    <definedName name="Notification">Table!$B$11</definedName>
    <definedName name="ResultType">Table!$B$6</definedName>
    <definedName name="Segments">Names!$B$3:$B$8</definedName>
    <definedName name="Selected_Segment">Names!$B$21</definedName>
    <definedName name="Selected_Segment_Graph">Names!$B$27</definedName>
    <definedName name="Size">Table!$B$12</definedName>
    <definedName name="SizeDesc">Names!$H$3:$H$6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909" i="1" l="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08" i="1" l="1"/>
  <c r="D2" i="3" l="1"/>
  <c r="A785" i="1"/>
  <c r="A57" i="1"/>
  <c r="A787" i="1"/>
  <c r="A40" i="1"/>
  <c r="A321" i="1"/>
  <c r="A86" i="1"/>
  <c r="A332" i="1"/>
  <c r="A18" i="1"/>
  <c r="A139" i="1"/>
  <c r="A27" i="1"/>
  <c r="A726" i="1"/>
  <c r="A540" i="1"/>
  <c r="A252" i="1"/>
  <c r="A789" i="1"/>
  <c r="A735" i="1"/>
  <c r="A512" i="1"/>
  <c r="A255" i="1"/>
  <c r="A796" i="1"/>
  <c r="A191" i="1"/>
  <c r="A50" i="1"/>
  <c r="A214" i="1"/>
  <c r="A519" i="1"/>
  <c r="A372" i="1"/>
  <c r="A158" i="1"/>
  <c r="A570" i="1"/>
  <c r="A545" i="1"/>
  <c r="A362" i="1"/>
  <c r="A70" i="1"/>
  <c r="A582" i="1"/>
  <c r="A708" i="1"/>
  <c r="A483" i="1"/>
  <c r="A175" i="1"/>
  <c r="A747" i="1"/>
  <c r="A667" i="1"/>
  <c r="A427" i="1"/>
  <c r="A165" i="1"/>
  <c r="A698" i="1"/>
  <c r="A561" i="1"/>
  <c r="A384" i="1"/>
  <c r="A111" i="1"/>
  <c r="A620" i="1"/>
  <c r="A455" i="1"/>
  <c r="A281" i="1"/>
  <c r="A240" i="1"/>
  <c r="A404" i="1"/>
  <c r="A308" i="1"/>
  <c r="A197" i="1"/>
  <c r="A471" i="1"/>
  <c r="A631" i="1"/>
  <c r="A395" i="1"/>
  <c r="A210" i="1"/>
  <c r="A658" i="1"/>
  <c r="A535" i="1"/>
  <c r="A444" i="1"/>
  <c r="A79" i="1"/>
  <c r="A611" i="1"/>
  <c r="A790" i="1"/>
  <c r="A597" i="1"/>
  <c r="A229" i="1"/>
  <c r="A850" i="1"/>
  <c r="A322" i="1"/>
  <c r="A313" i="1"/>
  <c r="A133" i="1"/>
  <c r="A412" i="1"/>
  <c r="A686" i="1"/>
  <c r="A466" i="1"/>
  <c r="A105" i="1"/>
  <c r="A782" i="1"/>
  <c r="A445" i="1"/>
  <c r="A120" i="1"/>
  <c r="A825" i="1"/>
  <c r="A904" i="1"/>
  <c r="A788" i="1"/>
  <c r="A341" i="1"/>
  <c r="A2" i="1"/>
  <c r="A781" i="1"/>
  <c r="A58" i="1"/>
  <c r="A783" i="1"/>
  <c r="A41" i="1"/>
  <c r="A340" i="1"/>
  <c r="A320" i="1"/>
  <c r="A87" i="1"/>
  <c r="A331" i="1"/>
  <c r="A19" i="1"/>
  <c r="A140" i="1"/>
  <c r="A28" i="1"/>
  <c r="A721" i="1"/>
  <c r="A538" i="1"/>
  <c r="A251" i="1"/>
  <c r="A774" i="1"/>
  <c r="A734" i="1"/>
  <c r="A511" i="1"/>
  <c r="A256" i="1"/>
  <c r="A795" i="1"/>
  <c r="A192" i="1"/>
  <c r="A51" i="1"/>
  <c r="A215" i="1"/>
  <c r="A520" i="1"/>
  <c r="A373" i="1"/>
  <c r="A159" i="1"/>
  <c r="A571" i="1"/>
  <c r="A546" i="1"/>
  <c r="A361" i="1"/>
  <c r="A71" i="1"/>
  <c r="A581" i="1"/>
  <c r="A707" i="1"/>
  <c r="A482" i="1"/>
  <c r="A176" i="1"/>
  <c r="A746" i="1"/>
  <c r="A666" i="1"/>
  <c r="A426" i="1"/>
  <c r="A166" i="1"/>
  <c r="A697" i="1"/>
  <c r="A560" i="1"/>
  <c r="A385" i="1"/>
  <c r="A112" i="1"/>
  <c r="A619" i="1"/>
  <c r="A453" i="1"/>
  <c r="A282" i="1"/>
  <c r="A241" i="1"/>
  <c r="A500" i="1"/>
  <c r="A403" i="1"/>
  <c r="A304" i="1"/>
  <c r="A198" i="1"/>
  <c r="A469" i="1"/>
  <c r="A630" i="1"/>
  <c r="A394" i="1"/>
  <c r="A211" i="1"/>
  <c r="A657" i="1"/>
  <c r="A534" i="1"/>
  <c r="A441" i="1"/>
  <c r="A80" i="1"/>
  <c r="A609" i="1"/>
  <c r="A786" i="1"/>
  <c r="A594" i="1"/>
  <c r="A230" i="1"/>
  <c r="A848" i="1"/>
  <c r="A318" i="1"/>
  <c r="A311" i="1"/>
  <c r="A134" i="1"/>
  <c r="A411" i="1"/>
  <c r="A684" i="1"/>
  <c r="A465" i="1"/>
  <c r="A106" i="1"/>
  <c r="A725" i="1"/>
  <c r="A779" i="1"/>
  <c r="A443" i="1"/>
  <c r="A116" i="1"/>
  <c r="A823" i="1"/>
  <c r="A901" i="1"/>
  <c r="A784" i="1"/>
  <c r="A3" i="1"/>
  <c r="A780" i="1"/>
  <c r="A777" i="1"/>
  <c r="A59" i="1"/>
  <c r="A778" i="1"/>
  <c r="A42" i="1"/>
  <c r="A319" i="1"/>
  <c r="A88" i="1"/>
  <c r="A330" i="1"/>
  <c r="A20" i="1"/>
  <c r="A141" i="1"/>
  <c r="A29" i="1"/>
  <c r="A711" i="1"/>
  <c r="A536" i="1"/>
  <c r="A250" i="1"/>
  <c r="A758" i="1"/>
  <c r="A733" i="1"/>
  <c r="A510" i="1"/>
  <c r="A257" i="1"/>
  <c r="A794" i="1"/>
  <c r="A193" i="1"/>
  <c r="A52" i="1"/>
  <c r="A216" i="1"/>
  <c r="A518" i="1"/>
  <c r="A371" i="1"/>
  <c r="A155" i="1"/>
  <c r="A568" i="1"/>
  <c r="A544" i="1"/>
  <c r="A360" i="1"/>
  <c r="A72" i="1"/>
  <c r="A580" i="1"/>
  <c r="A706" i="1"/>
  <c r="A481" i="1"/>
  <c r="A177" i="1"/>
  <c r="A745" i="1"/>
  <c r="A665" i="1"/>
  <c r="A423" i="1"/>
  <c r="A167" i="1"/>
  <c r="A696" i="1"/>
  <c r="A559" i="1"/>
  <c r="A383" i="1"/>
  <c r="A113" i="1"/>
  <c r="A618" i="1"/>
  <c r="A452" i="1"/>
  <c r="A277" i="1"/>
  <c r="A235" i="1"/>
  <c r="A402" i="1"/>
  <c r="A301" i="1"/>
  <c r="A189" i="1"/>
  <c r="A468" i="1"/>
  <c r="A629" i="1"/>
  <c r="A393" i="1"/>
  <c r="A206" i="1"/>
  <c r="A655" i="1"/>
  <c r="A533" i="1"/>
  <c r="A440" i="1"/>
  <c r="A81" i="1"/>
  <c r="A607" i="1"/>
  <c r="A776" i="1"/>
  <c r="A590" i="1"/>
  <c r="A228" i="1"/>
  <c r="A846" i="1"/>
  <c r="A312" i="1"/>
  <c r="A310" i="1"/>
  <c r="A135" i="1"/>
  <c r="A409" i="1"/>
  <c r="A682" i="1"/>
  <c r="A461" i="1"/>
  <c r="A103" i="1"/>
  <c r="A724" i="1"/>
  <c r="A775" i="1"/>
  <c r="A442" i="1"/>
  <c r="A117" i="1"/>
  <c r="A822" i="1"/>
  <c r="A339" i="1"/>
  <c r="A4" i="1"/>
  <c r="A771" i="1"/>
  <c r="A60" i="1"/>
  <c r="A772" i="1"/>
  <c r="A43" i="1"/>
  <c r="A317" i="1"/>
  <c r="A89" i="1"/>
  <c r="A329" i="1"/>
  <c r="A21" i="1"/>
  <c r="A142" i="1"/>
  <c r="A30" i="1"/>
  <c r="A700" i="1"/>
  <c r="A532" i="1"/>
  <c r="A249" i="1"/>
  <c r="A757" i="1"/>
  <c r="A732" i="1"/>
  <c r="A509" i="1"/>
  <c r="A254" i="1"/>
  <c r="A793" i="1"/>
  <c r="A194" i="1"/>
  <c r="A53" i="1"/>
  <c r="A217" i="1"/>
  <c r="A517" i="1"/>
  <c r="A369" i="1"/>
  <c r="A153" i="1"/>
  <c r="A566" i="1"/>
  <c r="A543" i="1"/>
  <c r="A357" i="1"/>
  <c r="A73" i="1"/>
  <c r="A579" i="1"/>
  <c r="A705" i="1"/>
  <c r="A480" i="1"/>
  <c r="A178" i="1"/>
  <c r="A744" i="1"/>
  <c r="A664" i="1"/>
  <c r="A424" i="1"/>
  <c r="A168" i="1"/>
  <c r="A695" i="1"/>
  <c r="A558" i="1"/>
  <c r="A382" i="1"/>
  <c r="A107" i="1"/>
  <c r="A617" i="1"/>
  <c r="A451" i="1"/>
  <c r="A278" i="1"/>
  <c r="A236" i="1"/>
  <c r="A401" i="1"/>
  <c r="A299" i="1"/>
  <c r="A187" i="1"/>
  <c r="A464" i="1"/>
  <c r="A628" i="1"/>
  <c r="A392" i="1"/>
  <c r="A207" i="1"/>
  <c r="A530" i="1"/>
  <c r="A436" i="1"/>
  <c r="A76" i="1"/>
  <c r="A603" i="1"/>
  <c r="A761" i="1"/>
  <c r="A588" i="1"/>
  <c r="A227" i="1"/>
  <c r="A844" i="1"/>
  <c r="A305" i="1"/>
  <c r="A307" i="1"/>
  <c r="A129" i="1"/>
  <c r="A408" i="1"/>
  <c r="A681" i="1"/>
  <c r="A459" i="1"/>
  <c r="A100" i="1"/>
  <c r="A769" i="1"/>
  <c r="A439" i="1"/>
  <c r="A121" i="1"/>
  <c r="A773" i="1"/>
  <c r="A337" i="1"/>
  <c r="A5" i="1"/>
  <c r="A770" i="1"/>
  <c r="A766" i="1"/>
  <c r="A61" i="1"/>
  <c r="A768" i="1"/>
  <c r="A44" i="1"/>
  <c r="A336" i="1"/>
  <c r="A316" i="1"/>
  <c r="A90" i="1"/>
  <c r="A328" i="1"/>
  <c r="A22" i="1"/>
  <c r="A143" i="1"/>
  <c r="A31" i="1"/>
  <c r="A692" i="1"/>
  <c r="A531" i="1"/>
  <c r="A248" i="1"/>
  <c r="A756" i="1"/>
  <c r="A731" i="1"/>
  <c r="A507" i="1"/>
  <c r="A258" i="1"/>
  <c r="A792" i="1"/>
  <c r="A195" i="1"/>
  <c r="A54" i="1"/>
  <c r="A218" i="1"/>
  <c r="A516" i="1"/>
  <c r="A370" i="1"/>
  <c r="A154" i="1"/>
  <c r="A565" i="1"/>
  <c r="A542" i="1"/>
  <c r="A358" i="1"/>
  <c r="A74" i="1"/>
  <c r="A578" i="1"/>
  <c r="A704" i="1"/>
  <c r="A479" i="1"/>
  <c r="A172" i="1"/>
  <c r="A743" i="1"/>
  <c r="A663" i="1"/>
  <c r="A425" i="1"/>
  <c r="A169" i="1"/>
  <c r="A694" i="1"/>
  <c r="A557" i="1"/>
  <c r="A381" i="1"/>
  <c r="A108" i="1"/>
  <c r="A616" i="1"/>
  <c r="A450" i="1"/>
  <c r="A279" i="1"/>
  <c r="A237" i="1"/>
  <c r="A497" i="1"/>
  <c r="A400" i="1"/>
  <c r="A298" i="1"/>
  <c r="A186" i="1"/>
  <c r="A463" i="1"/>
  <c r="A627" i="1"/>
  <c r="A391" i="1"/>
  <c r="A208" i="1"/>
  <c r="A653" i="1"/>
  <c r="A529" i="1"/>
  <c r="A435" i="1"/>
  <c r="A67" i="1"/>
  <c r="A601" i="1"/>
  <c r="A760" i="1"/>
  <c r="A587" i="1"/>
  <c r="A226" i="1"/>
  <c r="A842" i="1"/>
  <c r="A302" i="1"/>
  <c r="A306" i="1"/>
  <c r="A130" i="1"/>
  <c r="A407" i="1"/>
  <c r="A680" i="1"/>
  <c r="A457" i="1"/>
  <c r="A101" i="1"/>
  <c r="A722" i="1"/>
  <c r="A767" i="1"/>
  <c r="A438" i="1"/>
  <c r="A124" i="1"/>
  <c r="A820" i="1"/>
  <c r="A892" i="1"/>
  <c r="A6" i="1"/>
  <c r="A762" i="1"/>
  <c r="A62" i="1"/>
  <c r="A764" i="1"/>
  <c r="A45" i="1"/>
  <c r="A333" i="1"/>
  <c r="A315" i="1"/>
  <c r="A83" i="1"/>
  <c r="A327" i="1"/>
  <c r="A23" i="1"/>
  <c r="A137" i="1"/>
  <c r="A32" i="1"/>
  <c r="A691" i="1"/>
  <c r="A527" i="1"/>
  <c r="A247" i="1"/>
  <c r="A752" i="1"/>
  <c r="A730" i="1"/>
  <c r="A508" i="1"/>
  <c r="A259" i="1"/>
  <c r="A791" i="1"/>
  <c r="A196" i="1"/>
  <c r="A55" i="1"/>
  <c r="A219" i="1"/>
  <c r="A515" i="1"/>
  <c r="A368" i="1"/>
  <c r="A152" i="1"/>
  <c r="A564" i="1"/>
  <c r="A541" i="1"/>
  <c r="A359" i="1"/>
  <c r="A75" i="1"/>
  <c r="A577" i="1"/>
  <c r="A702" i="1"/>
  <c r="A478" i="1"/>
  <c r="A173" i="1"/>
  <c r="A742" i="1"/>
  <c r="A662" i="1"/>
  <c r="A422" i="1"/>
  <c r="A170" i="1"/>
  <c r="A693" i="1"/>
  <c r="A555" i="1"/>
  <c r="A380" i="1"/>
  <c r="A109" i="1"/>
  <c r="A615" i="1"/>
  <c r="A449" i="1"/>
  <c r="A280" i="1"/>
  <c r="A238" i="1"/>
  <c r="A397" i="1"/>
  <c r="A297" i="1"/>
  <c r="A188" i="1"/>
  <c r="A460" i="1"/>
  <c r="A626" i="1"/>
  <c r="A390" i="1"/>
  <c r="A205" i="1"/>
  <c r="A652" i="1"/>
  <c r="A525" i="1"/>
  <c r="A433" i="1"/>
  <c r="A68" i="1"/>
  <c r="A759" i="1"/>
  <c r="A586" i="1"/>
  <c r="A223" i="1"/>
  <c r="A841" i="1"/>
  <c r="A300" i="1"/>
  <c r="A303" i="1"/>
  <c r="A131" i="1"/>
  <c r="A678" i="1"/>
  <c r="A456" i="1"/>
  <c r="A102" i="1"/>
  <c r="A720" i="1"/>
  <c r="A763" i="1"/>
  <c r="A437" i="1"/>
  <c r="A122" i="1"/>
  <c r="A819" i="1"/>
  <c r="A889" i="1"/>
  <c r="A765" i="1"/>
  <c r="A273" i="1"/>
  <c r="A885" i="1"/>
  <c r="A875" i="1"/>
  <c r="A688" i="1"/>
  <c r="A690" i="1"/>
  <c r="A274" i="1"/>
  <c r="A886" i="1"/>
  <c r="A647" i="1"/>
  <c r="A265" i="1"/>
  <c r="A877" i="1"/>
  <c r="A271" i="1"/>
  <c r="A872" i="1"/>
  <c r="A673" i="1"/>
  <c r="A882" i="1"/>
  <c r="A660" i="1"/>
  <c r="A266" i="1"/>
  <c r="A881" i="1"/>
  <c r="A869" i="1"/>
  <c r="A651" i="1"/>
  <c r="A267" i="1"/>
  <c r="A878" i="1"/>
  <c r="A868" i="1"/>
  <c r="A670" i="1"/>
  <c r="A270" i="1"/>
  <c r="A880" i="1"/>
  <c r="A883" i="1"/>
  <c r="A873" i="1"/>
  <c r="A674" i="1"/>
  <c r="A272" i="1"/>
  <c r="A656" i="1"/>
  <c r="A268" i="1"/>
  <c r="A879" i="1"/>
  <c r="A643" i="1"/>
  <c r="A840" i="1"/>
  <c r="A296" i="1"/>
  <c r="A865" i="1"/>
  <c r="A839" i="1"/>
  <c r="A640" i="1"/>
  <c r="A295" i="1"/>
  <c r="A863" i="1"/>
  <c r="A859" i="1"/>
  <c r="A818" i="1"/>
  <c r="A610" i="1"/>
  <c r="A292" i="1"/>
  <c r="A604" i="1"/>
  <c r="A858" i="1"/>
  <c r="A817" i="1"/>
  <c r="A291" i="1"/>
  <c r="A857" i="1"/>
  <c r="A816" i="1"/>
  <c r="A602" i="1"/>
  <c r="A290" i="1"/>
  <c r="A289" i="1"/>
  <c r="A856" i="1"/>
  <c r="A815" i="1"/>
  <c r="A600" i="1"/>
  <c r="A287" i="1"/>
  <c r="A813" i="1"/>
  <c r="A596" i="1"/>
  <c r="A855" i="1"/>
  <c r="A595" i="1"/>
  <c r="A286" i="1"/>
  <c r="A854" i="1"/>
  <c r="A811" i="1"/>
  <c r="A591" i="1"/>
  <c r="A285" i="1"/>
  <c r="A853" i="1"/>
  <c r="A503" i="1"/>
  <c r="A203" i="1"/>
  <c r="A754" i="1"/>
  <c r="A676" i="1"/>
  <c r="A462" i="1"/>
  <c r="A185" i="1"/>
  <c r="A717" i="1"/>
  <c r="A661" i="1"/>
  <c r="A475" i="1"/>
  <c r="A184" i="1"/>
  <c r="A703" i="1"/>
  <c r="A379" i="1"/>
  <c r="A98" i="1"/>
  <c r="A637" i="1"/>
  <c r="A593" i="1"/>
  <c r="A414" i="1"/>
  <c r="A146" i="1"/>
  <c r="A644" i="1"/>
  <c r="A606" i="1"/>
  <c r="A418" i="1"/>
  <c r="A132" i="1"/>
  <c r="A650" i="1"/>
  <c r="A378" i="1"/>
  <c r="A636" i="1"/>
  <c r="A585" i="1"/>
  <c r="A99" i="1"/>
  <c r="A553" i="1"/>
  <c r="A365" i="1"/>
  <c r="A97" i="1"/>
  <c r="A605" i="1"/>
  <c r="A399" i="1"/>
  <c r="A576" i="1"/>
  <c r="A126" i="1"/>
  <c r="A633" i="1"/>
  <c r="A802" i="1"/>
  <c r="A799" i="1"/>
  <c r="A56" i="1"/>
  <c r="A800" i="1"/>
  <c r="A39" i="1"/>
  <c r="A342" i="1"/>
  <c r="A324" i="1"/>
  <c r="A85" i="1"/>
  <c r="A338" i="1"/>
  <c r="A17" i="1"/>
  <c r="A138" i="1"/>
  <c r="A64" i="1"/>
  <c r="A738" i="1"/>
  <c r="A548" i="1"/>
  <c r="A253" i="1"/>
  <c r="A814" i="1"/>
  <c r="A736" i="1"/>
  <c r="A513" i="1"/>
  <c r="A260" i="1"/>
  <c r="A797" i="1"/>
  <c r="A190" i="1"/>
  <c r="A49" i="1"/>
  <c r="A213" i="1"/>
  <c r="A522" i="1"/>
  <c r="A375" i="1"/>
  <c r="A161" i="1"/>
  <c r="A573" i="1"/>
  <c r="A547" i="1"/>
  <c r="A363" i="1"/>
  <c r="A69" i="1"/>
  <c r="A583" i="1"/>
  <c r="A709" i="1"/>
  <c r="A484" i="1"/>
  <c r="A174" i="1"/>
  <c r="A748" i="1"/>
  <c r="A668" i="1"/>
  <c r="A428" i="1"/>
  <c r="A164" i="1"/>
  <c r="A699" i="1"/>
  <c r="A562" i="1"/>
  <c r="A386" i="1"/>
  <c r="A110" i="1"/>
  <c r="A621" i="1"/>
  <c r="A458" i="1"/>
  <c r="A283" i="1"/>
  <c r="A239" i="1"/>
  <c r="A502" i="1"/>
  <c r="A405" i="1"/>
  <c r="A309" i="1"/>
  <c r="A202" i="1"/>
  <c r="A472" i="1"/>
  <c r="A632" i="1"/>
  <c r="A396" i="1"/>
  <c r="A209" i="1"/>
  <c r="A659" i="1"/>
  <c r="A537" i="1"/>
  <c r="A446" i="1"/>
  <c r="A78" i="1"/>
  <c r="A614" i="1"/>
  <c r="A803" i="1"/>
  <c r="A608" i="1"/>
  <c r="A231" i="1"/>
  <c r="A326" i="1"/>
  <c r="A314" i="1"/>
  <c r="A136" i="1"/>
  <c r="A413" i="1"/>
  <c r="A687" i="1"/>
  <c r="A470" i="1"/>
  <c r="A104" i="1"/>
  <c r="A728" i="1"/>
  <c r="A798" i="1"/>
  <c r="A447" i="1"/>
  <c r="A123" i="1"/>
  <c r="A827" i="1"/>
  <c r="A907" i="1"/>
  <c r="A833" i="1"/>
  <c r="A831" i="1"/>
  <c r="A66" i="1"/>
  <c r="A832" i="1"/>
  <c r="A38" i="1"/>
  <c r="A353" i="1"/>
  <c r="A347" i="1"/>
  <c r="A96" i="1"/>
  <c r="A351" i="1"/>
  <c r="A26" i="1"/>
  <c r="A151" i="1"/>
  <c r="A35" i="1"/>
  <c r="A843" i="1"/>
  <c r="A638" i="1"/>
  <c r="A275" i="1"/>
  <c r="A864" i="1"/>
  <c r="A739" i="1"/>
  <c r="A523" i="1"/>
  <c r="A263" i="1"/>
  <c r="A805" i="1"/>
  <c r="A201" i="1"/>
  <c r="A48" i="1"/>
  <c r="A222" i="1"/>
  <c r="A524" i="1"/>
  <c r="A376" i="1"/>
  <c r="A162" i="1"/>
  <c r="A574" i="1"/>
  <c r="A550" i="1"/>
  <c r="A366" i="1"/>
  <c r="A84" i="1"/>
  <c r="A589" i="1"/>
  <c r="A713" i="1"/>
  <c r="A487" i="1"/>
  <c r="A181" i="1"/>
  <c r="A750" i="1"/>
  <c r="A677" i="1"/>
  <c r="A432" i="1"/>
  <c r="A183" i="1"/>
  <c r="A715" i="1"/>
  <c r="A567" i="1"/>
  <c r="A389" i="1"/>
  <c r="A119" i="1"/>
  <c r="A624" i="1"/>
  <c r="A476" i="1"/>
  <c r="A288" i="1"/>
  <c r="A245" i="1"/>
  <c r="A505" i="1"/>
  <c r="A419" i="1"/>
  <c r="A348" i="1"/>
  <c r="A225" i="1"/>
  <c r="A493" i="1"/>
  <c r="A639" i="1"/>
  <c r="A416" i="1"/>
  <c r="A232" i="1"/>
  <c r="A683" i="1"/>
  <c r="A554" i="1"/>
  <c r="A486" i="1"/>
  <c r="A94" i="1"/>
  <c r="A645" i="1"/>
  <c r="A835" i="1"/>
  <c r="A646" i="1"/>
  <c r="A243" i="1"/>
  <c r="A355" i="1"/>
  <c r="A345" i="1"/>
  <c r="A156" i="1"/>
  <c r="A429" i="1"/>
  <c r="A718" i="1"/>
  <c r="A490" i="1"/>
  <c r="A127" i="1"/>
  <c r="A828" i="1"/>
  <c r="A492" i="1"/>
  <c r="A147" i="1"/>
  <c r="A847" i="1"/>
  <c r="A834" i="1"/>
  <c r="A65" i="1"/>
  <c r="A836" i="1"/>
  <c r="A37" i="1"/>
  <c r="A349" i="1"/>
  <c r="A95" i="1"/>
  <c r="A352" i="1"/>
  <c r="A25" i="1"/>
  <c r="A150" i="1"/>
  <c r="A34" i="1"/>
  <c r="A845" i="1"/>
  <c r="A642" i="1"/>
  <c r="A276" i="1"/>
  <c r="A866" i="1"/>
  <c r="A740" i="1"/>
  <c r="A528" i="1"/>
  <c r="A264" i="1"/>
  <c r="A810" i="1"/>
  <c r="A200" i="1"/>
  <c r="A47" i="1"/>
  <c r="A221" i="1"/>
  <c r="A526" i="1"/>
  <c r="A377" i="1"/>
  <c r="A163" i="1"/>
  <c r="A575" i="1"/>
  <c r="A551" i="1"/>
  <c r="A367" i="1"/>
  <c r="A91" i="1"/>
  <c r="A592" i="1"/>
  <c r="A714" i="1"/>
  <c r="A488" i="1"/>
  <c r="A180" i="1"/>
  <c r="A751" i="1"/>
  <c r="A679" i="1"/>
  <c r="A434" i="1"/>
  <c r="A182" i="1"/>
  <c r="A716" i="1"/>
  <c r="A569" i="1"/>
  <c r="A388" i="1"/>
  <c r="A118" i="1"/>
  <c r="A625" i="1"/>
  <c r="A477" i="1"/>
  <c r="A293" i="1"/>
  <c r="A244" i="1"/>
  <c r="A506" i="1"/>
  <c r="A420" i="1"/>
  <c r="A350" i="1"/>
  <c r="A224" i="1"/>
  <c r="A496" i="1"/>
  <c r="A641" i="1"/>
  <c r="A417" i="1"/>
  <c r="A233" i="1"/>
  <c r="A685" i="1"/>
  <c r="A556" i="1"/>
  <c r="A489" i="1"/>
  <c r="A93" i="1"/>
  <c r="A838" i="1"/>
  <c r="A649" i="1"/>
  <c r="A246" i="1"/>
  <c r="A356" i="1"/>
  <c r="A346" i="1"/>
  <c r="A160" i="1"/>
  <c r="A430" i="1"/>
  <c r="A719" i="1"/>
  <c r="A491" i="1"/>
  <c r="A128" i="1"/>
  <c r="A755" i="1"/>
  <c r="A830" i="1"/>
  <c r="A494" i="1"/>
  <c r="A149" i="1"/>
  <c r="A849" i="1"/>
  <c r="A837" i="1"/>
  <c r="A354" i="1"/>
  <c r="A648" i="1"/>
  <c r="A862" i="1"/>
  <c r="A15" i="1"/>
  <c r="A806" i="1" l="1"/>
  <c r="A63" i="1"/>
  <c r="A808" i="1"/>
  <c r="A36" i="1"/>
  <c r="A148" i="1"/>
  <c r="A269" i="1"/>
  <c r="A294" i="1"/>
  <c r="A344" i="1"/>
  <c r="A334" i="1"/>
  <c r="A92" i="1"/>
  <c r="A343" i="1"/>
  <c r="A24" i="1"/>
  <c r="A675" i="1"/>
  <c r="A884" i="1"/>
  <c r="A860" i="1"/>
  <c r="A145" i="1"/>
  <c r="A33" i="1"/>
  <c r="A741" i="1"/>
  <c r="A552" i="1"/>
  <c r="A261" i="1"/>
  <c r="A826" i="1"/>
  <c r="A737" i="1"/>
  <c r="A514" i="1"/>
  <c r="A262" i="1"/>
  <c r="A801" i="1"/>
  <c r="A199" i="1"/>
  <c r="A46" i="1"/>
  <c r="A220" i="1"/>
  <c r="A521" i="1"/>
  <c r="A374" i="1"/>
  <c r="A157" i="1"/>
  <c r="A572" i="1"/>
  <c r="A549" i="1"/>
  <c r="A364" i="1"/>
  <c r="A77" i="1"/>
  <c r="A584" i="1"/>
  <c r="A710" i="1"/>
  <c r="A485" i="1"/>
  <c r="A179" i="1"/>
  <c r="A749" i="1"/>
  <c r="A671" i="1"/>
  <c r="A431" i="1"/>
  <c r="A171" i="1"/>
  <c r="A701" i="1"/>
  <c r="A563" i="1"/>
  <c r="A387" i="1"/>
  <c r="A114" i="1"/>
  <c r="A623" i="1"/>
  <c r="A501" i="1"/>
  <c r="A499" i="1"/>
  <c r="A498" i="1"/>
  <c r="A495" i="1"/>
  <c r="A654" i="1"/>
  <c r="A598" i="1"/>
  <c r="A861" i="1"/>
  <c r="A851" i="1"/>
  <c r="A406" i="1"/>
  <c r="A753" i="1"/>
  <c r="A727" i="1"/>
  <c r="A723" i="1"/>
  <c r="A821" i="1"/>
  <c r="A712" i="1"/>
  <c r="A876" i="1"/>
  <c r="A867" i="1"/>
  <c r="A599" i="1"/>
  <c r="A871" i="1"/>
  <c r="A898" i="1"/>
  <c r="A895" i="1"/>
  <c r="A812" i="1"/>
  <c r="A870" i="1"/>
  <c r="A905" i="1"/>
  <c r="A902" i="1"/>
  <c r="A899" i="1"/>
  <c r="A896" i="1"/>
  <c r="A893" i="1"/>
  <c r="A890" i="1"/>
  <c r="A887" i="1"/>
  <c r="A16" i="1"/>
  <c r="A7" i="1"/>
  <c r="A8" i="1"/>
  <c r="A9" i="1"/>
  <c r="A10" i="1"/>
  <c r="A11" i="1"/>
  <c r="A12" i="1"/>
  <c r="A13" i="1"/>
  <c r="A906" i="1"/>
  <c r="A903" i="1"/>
  <c r="A900" i="1"/>
  <c r="A897" i="1"/>
  <c r="A894" i="1"/>
  <c r="A891" i="1"/>
  <c r="A888" i="1"/>
  <c r="B17" i="3" l="1"/>
  <c r="B19" i="3" s="1"/>
  <c r="A852" i="1"/>
  <c r="A335" i="1"/>
  <c r="A325" i="1"/>
  <c r="A144" i="1"/>
  <c r="A415" i="1"/>
  <c r="A689" i="1"/>
  <c r="A473" i="1"/>
  <c r="A115" i="1"/>
  <c r="A729" i="1"/>
  <c r="A804" i="1"/>
  <c r="A454" i="1"/>
  <c r="A125" i="1"/>
  <c r="A829" i="1"/>
  <c r="A635" i="1"/>
  <c r="A874" i="1"/>
  <c r="A824" i="1"/>
  <c r="A14" i="1"/>
  <c r="A421" i="1"/>
  <c r="A672" i="1"/>
  <c r="A613" i="1"/>
  <c r="A809" i="1"/>
  <c r="A234" i="1" l="1"/>
  <c r="A448" i="1" l="1"/>
  <c r="A669" i="1"/>
  <c r="C2" i="3"/>
  <c r="I2" i="3" l="1"/>
  <c r="B21" i="3" l="1"/>
  <c r="B35" i="3"/>
  <c r="B34" i="3"/>
  <c r="B33" i="3"/>
  <c r="B32" i="3"/>
  <c r="B31" i="3"/>
  <c r="B30" i="3"/>
  <c r="B29" i="3"/>
  <c r="B2" i="3"/>
  <c r="E2" i="3"/>
  <c r="F2" i="3"/>
  <c r="G2" i="3"/>
  <c r="H2" i="3"/>
  <c r="A2" i="3"/>
  <c r="L4" i="4"/>
  <c r="K4" i="4"/>
  <c r="J4" i="4"/>
  <c r="B25" i="3" l="1"/>
  <c r="A622" i="1"/>
  <c r="A807" i="1"/>
  <c r="A467" i="1"/>
  <c r="A410" i="1"/>
  <c r="A212" i="1"/>
  <c r="A204" i="1"/>
  <c r="A242" i="1"/>
  <c r="A82" i="1"/>
  <c r="B20" i="3" s="1"/>
  <c r="A539" i="1"/>
  <c r="A634" i="1"/>
  <c r="A504" i="1"/>
  <c r="A612" i="1"/>
  <c r="A398" i="1"/>
  <c r="A284" i="1"/>
  <c r="A474" i="1"/>
  <c r="A323" i="1"/>
  <c r="O35" i="2" l="1"/>
  <c r="O20" i="2"/>
  <c r="O23" i="2"/>
  <c r="O37" i="2"/>
  <c r="O27" i="2"/>
  <c r="O15" i="2"/>
  <c r="O29" i="2"/>
  <c r="O33" i="2"/>
  <c r="O36" i="2"/>
  <c r="O21" i="2"/>
  <c r="O32" i="2"/>
  <c r="O14" i="2"/>
  <c r="O28" i="2"/>
  <c r="O24" i="2"/>
  <c r="O25" i="2"/>
  <c r="O16" i="2"/>
  <c r="O30" i="2"/>
  <c r="O34" i="2"/>
  <c r="O19" i="2"/>
  <c r="O22" i="2"/>
  <c r="O26" i="2"/>
  <c r="O31" i="2"/>
  <c r="O17" i="2"/>
  <c r="O18" i="2"/>
  <c r="E5" i="2"/>
  <c r="G33" i="2" s="1"/>
  <c r="H26" i="2"/>
  <c r="H35" i="2"/>
  <c r="H30" i="2"/>
  <c r="H25" i="2"/>
  <c r="H20" i="2"/>
  <c r="H15" i="2"/>
  <c r="H21" i="2"/>
  <c r="H19" i="2"/>
  <c r="H14" i="2"/>
  <c r="H34" i="2"/>
  <c r="H16" i="2"/>
  <c r="H32" i="2"/>
  <c r="H33" i="2"/>
  <c r="H28" i="2"/>
  <c r="H23" i="2"/>
  <c r="H29" i="2"/>
  <c r="H18" i="2"/>
  <c r="H27" i="2"/>
  <c r="H22" i="2"/>
  <c r="H17" i="2"/>
  <c r="H24" i="2"/>
  <c r="H36" i="2"/>
  <c r="H31" i="2"/>
  <c r="G16" i="2"/>
  <c r="H37" i="2"/>
  <c r="C10" i="4"/>
  <c r="B27" i="3"/>
  <c r="B26" i="3"/>
  <c r="O42" i="2" l="1"/>
  <c r="N16" i="2"/>
  <c r="H41" i="2"/>
  <c r="N33" i="2"/>
  <c r="M16" i="2"/>
  <c r="L16" i="2"/>
  <c r="K16" i="2"/>
  <c r="J16" i="2"/>
  <c r="I16" i="2"/>
  <c r="I33" i="2"/>
  <c r="J33" i="2"/>
  <c r="M33" i="2"/>
  <c r="L33" i="2"/>
  <c r="K33" i="2"/>
  <c r="G15" i="2"/>
  <c r="N15" i="2" s="1"/>
  <c r="F29" i="2"/>
  <c r="F14" i="2"/>
  <c r="F32" i="2"/>
  <c r="F26" i="2"/>
  <c r="F15" i="2"/>
  <c r="G20" i="2"/>
  <c r="N20" i="2" s="1"/>
  <c r="F34" i="2"/>
  <c r="F30" i="2"/>
  <c r="G17" i="2"/>
  <c r="N17" i="2" s="1"/>
  <c r="F31" i="2"/>
  <c r="G25" i="2"/>
  <c r="N25" i="2" s="1"/>
  <c r="G26" i="2"/>
  <c r="N26" i="2" s="1"/>
  <c r="G22" i="2"/>
  <c r="N22" i="2" s="1"/>
  <c r="F36" i="2"/>
  <c r="G30" i="2"/>
  <c r="N30" i="2" s="1"/>
  <c r="G31" i="2"/>
  <c r="N31" i="2" s="1"/>
  <c r="G37" i="2"/>
  <c r="N37" i="2" s="1"/>
  <c r="F17" i="2"/>
  <c r="G36" i="2"/>
  <c r="N36" i="2" s="1"/>
  <c r="F16" i="2"/>
  <c r="F27" i="2"/>
  <c r="F24" i="2"/>
  <c r="F22" i="2"/>
  <c r="G23" i="2"/>
  <c r="N23" i="2" s="1"/>
  <c r="F20" i="2"/>
  <c r="G19" i="2"/>
  <c r="N19" i="2" s="1"/>
  <c r="F37" i="2"/>
  <c r="F35" i="2"/>
  <c r="G21" i="2"/>
  <c r="N21" i="2" s="1"/>
  <c r="G32" i="2"/>
  <c r="N32" i="2" s="1"/>
  <c r="F25" i="2"/>
  <c r="F21" i="2"/>
  <c r="G14" i="2"/>
  <c r="N14" i="2" s="1"/>
  <c r="F19" i="2"/>
  <c r="F23" i="2"/>
  <c r="F28" i="2"/>
  <c r="G35" i="2"/>
  <c r="N35" i="2" s="1"/>
  <c r="G18" i="2"/>
  <c r="N18" i="2" s="1"/>
  <c r="G29" i="2"/>
  <c r="N29" i="2" s="1"/>
  <c r="G28" i="2"/>
  <c r="N28" i="2" s="1"/>
  <c r="F33" i="2"/>
  <c r="G34" i="2"/>
  <c r="N34" i="2" s="1"/>
  <c r="G27" i="2"/>
  <c r="N27" i="2" s="1"/>
  <c r="G24" i="2"/>
  <c r="N24" i="2" s="1"/>
  <c r="F18" i="2"/>
  <c r="D9" i="2"/>
  <c r="K7" i="4"/>
  <c r="L11" i="4"/>
  <c r="L14" i="4"/>
  <c r="K17" i="4"/>
  <c r="L24" i="4"/>
  <c r="N26" i="4"/>
  <c r="N29" i="4"/>
  <c r="L6" i="4"/>
  <c r="V6" i="4" s="1"/>
  <c r="N18" i="4"/>
  <c r="L29" i="4"/>
  <c r="L7" i="4"/>
  <c r="K10" i="4"/>
  <c r="N11" i="4"/>
  <c r="N14" i="4"/>
  <c r="L17" i="4"/>
  <c r="K20" i="4"/>
  <c r="N21" i="4"/>
  <c r="K23" i="4"/>
  <c r="N24" i="4"/>
  <c r="K6" i="4"/>
  <c r="N7" i="4"/>
  <c r="L10" i="4"/>
  <c r="K13" i="4"/>
  <c r="L20" i="4"/>
  <c r="L23" i="4"/>
  <c r="K28" i="4"/>
  <c r="N6" i="4"/>
  <c r="N8" i="4"/>
  <c r="K11" i="4"/>
  <c r="N15" i="4"/>
  <c r="L21" i="4"/>
  <c r="K9" i="4"/>
  <c r="N10" i="4"/>
  <c r="L13" i="4"/>
  <c r="K16" i="4"/>
  <c r="N17" i="4"/>
  <c r="K19" i="4"/>
  <c r="N20" i="4"/>
  <c r="K22" i="4"/>
  <c r="N23" i="4"/>
  <c r="K25" i="4"/>
  <c r="L28" i="4"/>
  <c r="L9" i="4"/>
  <c r="L16" i="4"/>
  <c r="L19" i="4"/>
  <c r="L22" i="4"/>
  <c r="L25" i="4"/>
  <c r="K27" i="4"/>
  <c r="N28" i="4"/>
  <c r="K14" i="4"/>
  <c r="K24" i="4"/>
  <c r="K8" i="4"/>
  <c r="K12" i="4"/>
  <c r="N13" i="4"/>
  <c r="K15" i="4"/>
  <c r="N16" i="4"/>
  <c r="K18" i="4"/>
  <c r="N19" i="4"/>
  <c r="N22" i="4"/>
  <c r="N25" i="4"/>
  <c r="L27" i="4"/>
  <c r="L8" i="4"/>
  <c r="N9" i="4"/>
  <c r="L12" i="4"/>
  <c r="L15" i="4"/>
  <c r="L18" i="4"/>
  <c r="K21" i="4"/>
  <c r="K26" i="4"/>
  <c r="N27" i="4"/>
  <c r="K29" i="4"/>
  <c r="N12" i="4"/>
  <c r="L26" i="4"/>
  <c r="J34" i="2" l="1"/>
  <c r="K34" i="2"/>
  <c r="I34" i="2"/>
  <c r="M34" i="2"/>
  <c r="L34" i="2"/>
  <c r="M19" i="2"/>
  <c r="L19" i="2"/>
  <c r="K19" i="2"/>
  <c r="J19" i="2"/>
  <c r="I19" i="2"/>
  <c r="M14" i="2"/>
  <c r="L14" i="2"/>
  <c r="K14" i="2"/>
  <c r="J14" i="2"/>
  <c r="I14" i="2"/>
  <c r="K37" i="2"/>
  <c r="J37" i="2"/>
  <c r="I37" i="2"/>
  <c r="L37" i="2"/>
  <c r="M37" i="2"/>
  <c r="M17" i="2"/>
  <c r="K17" i="2"/>
  <c r="L17" i="2"/>
  <c r="J17" i="2"/>
  <c r="I17" i="2"/>
  <c r="I28" i="2"/>
  <c r="K28" i="2"/>
  <c r="J28" i="2"/>
  <c r="M28" i="2"/>
  <c r="L28" i="2"/>
  <c r="I23" i="2"/>
  <c r="M23" i="2"/>
  <c r="L23" i="2"/>
  <c r="J23" i="2"/>
  <c r="K23" i="2"/>
  <c r="I31" i="2"/>
  <c r="K31" i="2"/>
  <c r="L31" i="2"/>
  <c r="M31" i="2"/>
  <c r="J31" i="2"/>
  <c r="K15" i="2"/>
  <c r="I15" i="2"/>
  <c r="L15" i="2"/>
  <c r="J15" i="2"/>
  <c r="M15" i="2"/>
  <c r="K29" i="2"/>
  <c r="J29" i="2"/>
  <c r="I29" i="2"/>
  <c r="L29" i="2"/>
  <c r="M29" i="2"/>
  <c r="M30" i="2"/>
  <c r="L30" i="2"/>
  <c r="K30" i="2"/>
  <c r="J30" i="2"/>
  <c r="I30" i="2"/>
  <c r="L18" i="2"/>
  <c r="J18" i="2"/>
  <c r="I18" i="2"/>
  <c r="M18" i="2"/>
  <c r="K18" i="2"/>
  <c r="L32" i="2"/>
  <c r="J32" i="2"/>
  <c r="K32" i="2"/>
  <c r="M32" i="2"/>
  <c r="I32" i="2"/>
  <c r="L20" i="2"/>
  <c r="J20" i="2"/>
  <c r="M20" i="2"/>
  <c r="K20" i="2"/>
  <c r="I20" i="2"/>
  <c r="M35" i="2"/>
  <c r="L35" i="2"/>
  <c r="K35" i="2"/>
  <c r="J35" i="2"/>
  <c r="I35" i="2"/>
  <c r="K21" i="2"/>
  <c r="I21" i="2"/>
  <c r="M21" i="2"/>
  <c r="J21" i="2"/>
  <c r="L21" i="2"/>
  <c r="M22" i="2"/>
  <c r="L22" i="2"/>
  <c r="I22" i="2"/>
  <c r="K22" i="2"/>
  <c r="J22" i="2"/>
  <c r="L24" i="2"/>
  <c r="J24" i="2"/>
  <c r="K24" i="2"/>
  <c r="I24" i="2"/>
  <c r="M24" i="2"/>
  <c r="L26" i="2"/>
  <c r="J26" i="2"/>
  <c r="K26" i="2"/>
  <c r="I26" i="2"/>
  <c r="M26" i="2"/>
  <c r="M27" i="2"/>
  <c r="K27" i="2"/>
  <c r="L27" i="2"/>
  <c r="J27" i="2"/>
  <c r="I27" i="2"/>
  <c r="M36" i="2"/>
  <c r="L36" i="2"/>
  <c r="K36" i="2"/>
  <c r="J36" i="2"/>
  <c r="I36" i="2"/>
  <c r="M25" i="2"/>
  <c r="K25" i="2"/>
  <c r="I25" i="2"/>
  <c r="L25" i="2"/>
  <c r="J25" i="2"/>
  <c r="F8" i="4"/>
  <c r="V25" i="4"/>
  <c r="W25" i="4"/>
  <c r="V21" i="4"/>
  <c r="W21" i="4"/>
  <c r="V17" i="4"/>
  <c r="W17" i="4"/>
  <c r="W26" i="4"/>
  <c r="V26" i="4"/>
  <c r="V8" i="4"/>
  <c r="W8" i="4"/>
  <c r="W22" i="4"/>
  <c r="V22" i="4"/>
  <c r="W10" i="4"/>
  <c r="V10" i="4"/>
  <c r="V12" i="4"/>
  <c r="W12" i="4"/>
  <c r="V27" i="4"/>
  <c r="W27" i="4"/>
  <c r="V19" i="4"/>
  <c r="W19" i="4"/>
  <c r="V24" i="4"/>
  <c r="W24" i="4"/>
  <c r="V16" i="4"/>
  <c r="W16" i="4"/>
  <c r="V20" i="4"/>
  <c r="W20" i="4"/>
  <c r="V9" i="4"/>
  <c r="W9" i="4"/>
  <c r="V7" i="4"/>
  <c r="W7" i="4"/>
  <c r="W14" i="4"/>
  <c r="V14" i="4"/>
  <c r="W18" i="4"/>
  <c r="V18" i="4"/>
  <c r="V28" i="4"/>
  <c r="W28" i="4"/>
  <c r="V13" i="4"/>
  <c r="W13" i="4"/>
  <c r="V29" i="4"/>
  <c r="W29" i="4"/>
  <c r="V11" i="4"/>
  <c r="W11" i="4"/>
  <c r="V15" i="4"/>
  <c r="W15" i="4"/>
  <c r="V23" i="4"/>
  <c r="W23" i="4"/>
  <c r="W6" i="4"/>
  <c r="T6" i="4" s="1"/>
  <c r="J14" i="4"/>
  <c r="M14" i="4" s="1"/>
  <c r="J29" i="4"/>
  <c r="M29" i="4" s="1"/>
  <c r="J11" i="4"/>
  <c r="M11" i="4" s="1"/>
  <c r="J24" i="4"/>
  <c r="M24" i="4" s="1"/>
  <c r="J21" i="4"/>
  <c r="M21" i="4" s="1"/>
  <c r="J27" i="4"/>
  <c r="M27" i="4" s="1"/>
  <c r="J9" i="4"/>
  <c r="M9" i="4" s="1"/>
  <c r="J25" i="4"/>
  <c r="M25" i="4" s="1"/>
  <c r="P12" i="4"/>
  <c r="O12" i="4"/>
  <c r="S12" i="4"/>
  <c r="R12" i="4"/>
  <c r="Q12" i="4"/>
  <c r="O6" i="4"/>
  <c r="S6" i="4"/>
  <c r="P6" i="4"/>
  <c r="Q6" i="4"/>
  <c r="R6" i="4"/>
  <c r="J15" i="4"/>
  <c r="M15" i="4" s="1"/>
  <c r="O25" i="4"/>
  <c r="Q25" i="4"/>
  <c r="S25" i="4"/>
  <c r="P25" i="4"/>
  <c r="R25" i="4"/>
  <c r="J22" i="4"/>
  <c r="M22" i="4" s="1"/>
  <c r="O21" i="4"/>
  <c r="R21" i="4"/>
  <c r="P21" i="4"/>
  <c r="Q21" i="4"/>
  <c r="S21" i="4"/>
  <c r="J13" i="4"/>
  <c r="M13" i="4" s="1"/>
  <c r="O17" i="4"/>
  <c r="R17" i="4"/>
  <c r="Q17" i="4"/>
  <c r="P17" i="4"/>
  <c r="S17" i="4"/>
  <c r="O26" i="4"/>
  <c r="P26" i="4"/>
  <c r="R26" i="4"/>
  <c r="S26" i="4"/>
  <c r="Q26" i="4"/>
  <c r="J20" i="4"/>
  <c r="M20" i="4" s="1"/>
  <c r="P8" i="4"/>
  <c r="O8" i="4"/>
  <c r="Q8" i="4"/>
  <c r="R8" i="4"/>
  <c r="S8" i="4"/>
  <c r="O22" i="4"/>
  <c r="S22" i="4"/>
  <c r="R22" i="4"/>
  <c r="P22" i="4"/>
  <c r="Q22" i="4"/>
  <c r="O10" i="4"/>
  <c r="P10" i="4"/>
  <c r="R10" i="4"/>
  <c r="S10" i="4"/>
  <c r="Q10" i="4"/>
  <c r="P20" i="4"/>
  <c r="O20" i="4"/>
  <c r="R20" i="4"/>
  <c r="Q20" i="4"/>
  <c r="S20" i="4"/>
  <c r="R27" i="4"/>
  <c r="Q27" i="4"/>
  <c r="S27" i="4"/>
  <c r="P27" i="4"/>
  <c r="O27" i="4"/>
  <c r="J12" i="4"/>
  <c r="M12" i="4" s="1"/>
  <c r="R19" i="4"/>
  <c r="S19" i="4"/>
  <c r="Q19" i="4"/>
  <c r="P19" i="4"/>
  <c r="O19" i="4"/>
  <c r="J19" i="4"/>
  <c r="M19" i="4" s="1"/>
  <c r="P24" i="4"/>
  <c r="O24" i="4"/>
  <c r="S24" i="4"/>
  <c r="Q24" i="4"/>
  <c r="R24" i="4"/>
  <c r="J26" i="4"/>
  <c r="M26" i="4" s="1"/>
  <c r="J8" i="4"/>
  <c r="M8" i="4" s="1"/>
  <c r="P16" i="4"/>
  <c r="O16" i="4"/>
  <c r="S16" i="4"/>
  <c r="R16" i="4"/>
  <c r="Q16" i="4"/>
  <c r="J10" i="4"/>
  <c r="M10" i="4" s="1"/>
  <c r="J17" i="4"/>
  <c r="M17" i="4" s="1"/>
  <c r="P9" i="4"/>
  <c r="R9" i="4"/>
  <c r="O9" i="4"/>
  <c r="S9" i="4"/>
  <c r="Q9" i="4"/>
  <c r="J16" i="4"/>
  <c r="M16" i="4" s="1"/>
  <c r="R7" i="4"/>
  <c r="Q7" i="4"/>
  <c r="S7" i="4"/>
  <c r="P7" i="4"/>
  <c r="O7" i="4"/>
  <c r="O14" i="4"/>
  <c r="P14" i="4"/>
  <c r="R14" i="4"/>
  <c r="S14" i="4"/>
  <c r="Q14" i="4"/>
  <c r="O18" i="4"/>
  <c r="P18" i="4"/>
  <c r="R18" i="4"/>
  <c r="S18" i="4"/>
  <c r="Q18" i="4"/>
  <c r="P28" i="4"/>
  <c r="O28" i="4"/>
  <c r="S28" i="4"/>
  <c r="R28" i="4"/>
  <c r="Q28" i="4"/>
  <c r="O13" i="4"/>
  <c r="R13" i="4"/>
  <c r="Q13" i="4"/>
  <c r="P13" i="4"/>
  <c r="S13" i="4"/>
  <c r="J28" i="4"/>
  <c r="M28" i="4" s="1"/>
  <c r="J23" i="4"/>
  <c r="M23" i="4" s="1"/>
  <c r="O29" i="4"/>
  <c r="S29" i="4"/>
  <c r="P29" i="4"/>
  <c r="R29" i="4"/>
  <c r="Q29" i="4"/>
  <c r="R11" i="4"/>
  <c r="P11" i="4"/>
  <c r="Q11" i="4"/>
  <c r="S11" i="4"/>
  <c r="O11" i="4"/>
  <c r="R15" i="4"/>
  <c r="P15" i="4"/>
  <c r="Q15" i="4"/>
  <c r="S15" i="4"/>
  <c r="O15" i="4"/>
  <c r="J18" i="4"/>
  <c r="M18" i="4" s="1"/>
  <c r="R23" i="4"/>
  <c r="P23" i="4"/>
  <c r="Q23" i="4"/>
  <c r="S23" i="4"/>
  <c r="O23" i="4"/>
  <c r="J7" i="4"/>
  <c r="M7" i="4" s="1"/>
  <c r="E10" i="2"/>
  <c r="F10" i="2"/>
  <c r="G10" i="2"/>
  <c r="I10" i="2"/>
  <c r="B31" i="4"/>
  <c r="E8" i="4"/>
  <c r="F7" i="2"/>
  <c r="H7" i="2"/>
  <c r="A3" i="2"/>
  <c r="G38" i="2"/>
  <c r="E38" i="2"/>
  <c r="F38" i="2"/>
  <c r="I38" i="2"/>
  <c r="T9" i="4" l="1"/>
  <c r="T19" i="4"/>
  <c r="T21" i="4"/>
  <c r="T13" i="4"/>
  <c r="T7" i="4"/>
  <c r="T24" i="4"/>
  <c r="T17" i="4"/>
  <c r="T11" i="4"/>
  <c r="T20" i="4"/>
  <c r="T27" i="4"/>
  <c r="T8" i="4"/>
  <c r="T25" i="4"/>
  <c r="T16" i="4"/>
  <c r="T12" i="4"/>
  <c r="T10" i="4"/>
  <c r="T29" i="4"/>
  <c r="T15" i="4"/>
  <c r="F9" i="4"/>
  <c r="T23" i="4"/>
  <c r="T22" i="4"/>
  <c r="T28" i="4"/>
  <c r="T18" i="4"/>
  <c r="T14" i="4"/>
  <c r="T26" i="4"/>
  <c r="L30" i="4"/>
  <c r="N30" i="4"/>
  <c r="F7" i="4"/>
  <c r="H42" i="2" l="1"/>
  <c r="E23" i="2"/>
  <c r="E16" i="2"/>
  <c r="E15" i="2"/>
  <c r="E27" i="2"/>
  <c r="E32" i="2" l="1"/>
  <c r="E25" i="2"/>
  <c r="E31" i="2"/>
  <c r="E26" i="2"/>
  <c r="E35" i="2"/>
  <c r="E30" i="2"/>
  <c r="E19" i="2"/>
  <c r="E18" i="2"/>
  <c r="E37" i="2"/>
  <c r="F41" i="2"/>
  <c r="E21" i="2"/>
  <c r="E24" i="2"/>
  <c r="E29" i="2"/>
  <c r="E22" i="2"/>
  <c r="E36" i="2"/>
  <c r="E17" i="2"/>
  <c r="E33" i="2"/>
  <c r="E34" i="2"/>
  <c r="E20" i="2"/>
  <c r="F42" i="2"/>
  <c r="E28" i="2"/>
  <c r="G42" i="2"/>
  <c r="G41" i="2"/>
  <c r="E14" i="2"/>
  <c r="L42" i="2" l="1"/>
  <c r="I42" i="2"/>
  <c r="M42" i="2"/>
  <c r="K42" i="2"/>
  <c r="J42" i="2"/>
  <c r="E41" i="2"/>
  <c r="E42" i="2"/>
  <c r="K30" i="4"/>
  <c r="J6" i="4"/>
  <c r="M6" i="4" l="1"/>
  <c r="J30" i="4"/>
  <c r="M30" i="4" s="1"/>
</calcChain>
</file>

<file path=xl/sharedStrings.xml><?xml version="1.0" encoding="utf-8"?>
<sst xmlns="http://schemas.openxmlformats.org/spreadsheetml/2006/main" count="7660" uniqueCount="312">
  <si>
    <t>Menu Options</t>
  </si>
  <si>
    <t>Event Day Information</t>
  </si>
  <si>
    <t>Hour</t>
  </si>
  <si>
    <t>Hour Ending</t>
  </si>
  <si>
    <t>Impact 
(%)</t>
  </si>
  <si>
    <t>Weighted Temp. (°F)</t>
  </si>
  <si>
    <t>Uncertainty-adjusted Impact - Percentiles</t>
  </si>
  <si>
    <t>event hour</t>
  </si>
  <si>
    <t>Type of Results</t>
  </si>
  <si>
    <t>Event Start</t>
  </si>
  <si>
    <t>Event Date</t>
  </si>
  <si>
    <t>Event End</t>
  </si>
  <si>
    <t>Event Window</t>
  </si>
  <si>
    <t>HE-15 to HE-18</t>
  </si>
  <si>
    <t>Heat Buildup (Avg. °F, 12 AM to 5 PM)</t>
  </si>
  <si>
    <t>Category</t>
  </si>
  <si>
    <t>LCA</t>
  </si>
  <si>
    <t>Event Participants</t>
  </si>
  <si>
    <t>Subcategory</t>
  </si>
  <si>
    <t>All</t>
  </si>
  <si>
    <t>% Load Reduction for Event Window</t>
  </si>
  <si>
    <t>Daily</t>
  </si>
  <si>
    <t>N/A</t>
  </si>
  <si>
    <t>Note: A positive value % Daily Load Change indicates the use of less energy for the day.</t>
  </si>
  <si>
    <t>kwh</t>
  </si>
  <si>
    <t>impact</t>
  </si>
  <si>
    <t>temp</t>
  </si>
  <si>
    <t>v_impact</t>
  </si>
  <si>
    <t>Utility:</t>
  </si>
  <si>
    <t>DR Program:</t>
  </si>
  <si>
    <t>Number of Accounts:</t>
  </si>
  <si>
    <t>cust_ct</t>
  </si>
  <si>
    <t>Type of Results:</t>
  </si>
  <si>
    <t>Aggregate Impact</t>
  </si>
  <si>
    <t>Event Day:</t>
  </si>
  <si>
    <t>to</t>
  </si>
  <si>
    <t>Event Window:</t>
  </si>
  <si>
    <t>Hour-Ending</t>
  </si>
  <si>
    <t>Average Temperature 
(deg F)</t>
  </si>
  <si>
    <t>Notification</t>
  </si>
  <si>
    <t>Size Group:</t>
  </si>
  <si>
    <t>0 to 20 kW</t>
  </si>
  <si>
    <t>Industry Type:</t>
  </si>
  <si>
    <t>Auto DR Enrolled:</t>
  </si>
  <si>
    <t>Dually DR Enrolled:</t>
  </si>
  <si>
    <t>By Period:</t>
  </si>
  <si>
    <t>n/a</t>
  </si>
  <si>
    <t>Average Event Hour</t>
  </si>
  <si>
    <t>During events where average per-customer data was used as a proxy for one or more participating customer because of partially missing customer data, the sum of aggregate results for the individual subgroups (e.g., the three Size Groups) may not exactly add up to the total (“All” category) for the larger grouping of customers participating in the event.</t>
  </si>
  <si>
    <t>This document contains CONFIDENTIAL information described in Declaration of Franklin Fuchs dated March 30, 2018</t>
  </si>
  <si>
    <t>Result Type</t>
  </si>
  <si>
    <t>Segments</t>
  </si>
  <si>
    <t>Industry Type</t>
  </si>
  <si>
    <t>Auto DR Participation</t>
  </si>
  <si>
    <t>Dual DR Participation</t>
  </si>
  <si>
    <t>Size Group</t>
  </si>
  <si>
    <t>date</t>
  </si>
  <si>
    <t>1. Agriculture, Mining &amp; Construction</t>
  </si>
  <si>
    <t>2. Manufacturing</t>
  </si>
  <si>
    <t>20 to 199.99 kW</t>
  </si>
  <si>
    <t>3. Wholesale, Transport, other utilities</t>
  </si>
  <si>
    <t>200 kW and above</t>
  </si>
  <si>
    <t>4. Retail stores</t>
  </si>
  <si>
    <t>5. Offices, Hotels, Finance, Services</t>
  </si>
  <si>
    <t>6. Schools</t>
  </si>
  <si>
    <t>7. Institutional/Government</t>
  </si>
  <si>
    <t>8. Other or unknown</t>
  </si>
  <si>
    <t>ResultType</t>
  </si>
  <si>
    <t>Segment</t>
  </si>
  <si>
    <t>lca</t>
  </si>
  <si>
    <t>industry</t>
  </si>
  <si>
    <t>autodr</t>
  </si>
  <si>
    <t>dual</t>
  </si>
  <si>
    <t>notify</t>
  </si>
  <si>
    <t>size_grp1</t>
  </si>
  <si>
    <t>hr_start</t>
  </si>
  <si>
    <t>hr_end</t>
  </si>
  <si>
    <t>redact</t>
  </si>
  <si>
    <t>redact_ct</t>
  </si>
  <si>
    <t>redact_load</t>
  </si>
  <si>
    <t>redact_agg</t>
  </si>
  <si>
    <t>kwh1</t>
  </si>
  <si>
    <t>kwh2</t>
  </si>
  <si>
    <t>kwh3</t>
  </si>
  <si>
    <t>kwh4</t>
  </si>
  <si>
    <t>kwh5</t>
  </si>
  <si>
    <t>kwh6</t>
  </si>
  <si>
    <t>kwh7</t>
  </si>
  <si>
    <t>kwh8</t>
  </si>
  <si>
    <t>kwh9</t>
  </si>
  <si>
    <t>kwh10</t>
  </si>
  <si>
    <t>kwh11</t>
  </si>
  <si>
    <t>kwh12</t>
  </si>
  <si>
    <t>kwh13</t>
  </si>
  <si>
    <t>kwh14</t>
  </si>
  <si>
    <t>kwh15</t>
  </si>
  <si>
    <t>kwh16</t>
  </si>
  <si>
    <t>kwh17</t>
  </si>
  <si>
    <t>kwh18</t>
  </si>
  <si>
    <t>kwh19</t>
  </si>
  <si>
    <t>kwh20</t>
  </si>
  <si>
    <t>kwh21</t>
  </si>
  <si>
    <t>kwh22</t>
  </si>
  <si>
    <t>kwh23</t>
  </si>
  <si>
    <t>kwh24</t>
  </si>
  <si>
    <t>temp1</t>
  </si>
  <si>
    <t>temp2</t>
  </si>
  <si>
    <t>temp3</t>
  </si>
  <si>
    <t>temp4</t>
  </si>
  <si>
    <t>temp5</t>
  </si>
  <si>
    <t>temp6</t>
  </si>
  <si>
    <t>temp7</t>
  </si>
  <si>
    <t>temp8</t>
  </si>
  <si>
    <t>temp9</t>
  </si>
  <si>
    <t>temp10</t>
  </si>
  <si>
    <t>temp11</t>
  </si>
  <si>
    <t>temp12</t>
  </si>
  <si>
    <t>temp13</t>
  </si>
  <si>
    <t>temp14</t>
  </si>
  <si>
    <t>temp15</t>
  </si>
  <si>
    <t>temp16</t>
  </si>
  <si>
    <t>temp17</t>
  </si>
  <si>
    <t>temp18</t>
  </si>
  <si>
    <t>temp19</t>
  </si>
  <si>
    <t>temp20</t>
  </si>
  <si>
    <t>temp21</t>
  </si>
  <si>
    <t>temp22</t>
  </si>
  <si>
    <t>temp23</t>
  </si>
  <si>
    <t>temp24</t>
  </si>
  <si>
    <t>impact1</t>
  </si>
  <si>
    <t>impact2</t>
  </si>
  <si>
    <t>impact3</t>
  </si>
  <si>
    <t>impact4</t>
  </si>
  <si>
    <t>impact5</t>
  </si>
  <si>
    <t>impact6</t>
  </si>
  <si>
    <t>impact7</t>
  </si>
  <si>
    <t>impact8</t>
  </si>
  <si>
    <t>impact9</t>
  </si>
  <si>
    <t>impact10</t>
  </si>
  <si>
    <t>impact11</t>
  </si>
  <si>
    <t>impact12</t>
  </si>
  <si>
    <t>impact13</t>
  </si>
  <si>
    <t>impact14</t>
  </si>
  <si>
    <t>impact15</t>
  </si>
  <si>
    <t>impact16</t>
  </si>
  <si>
    <t>impact17</t>
  </si>
  <si>
    <t>impact18</t>
  </si>
  <si>
    <t>impact19</t>
  </si>
  <si>
    <t>impact20</t>
  </si>
  <si>
    <t>impact21</t>
  </si>
  <si>
    <t>impact22</t>
  </si>
  <si>
    <t>impact23</t>
  </si>
  <si>
    <t>impact24</t>
  </si>
  <si>
    <t>v_impact1</t>
  </si>
  <si>
    <t>v_impact2</t>
  </si>
  <si>
    <t>v_impact3</t>
  </si>
  <si>
    <t>v_impact4</t>
  </si>
  <si>
    <t>v_impact5</t>
  </si>
  <si>
    <t>v_impact6</t>
  </si>
  <si>
    <t>v_impact7</t>
  </si>
  <si>
    <t>v_impact8</t>
  </si>
  <si>
    <t>v_impact9</t>
  </si>
  <si>
    <t>v_impact10</t>
  </si>
  <si>
    <t>v_impact11</t>
  </si>
  <si>
    <t>v_impact12</t>
  </si>
  <si>
    <t>v_impact13</t>
  </si>
  <si>
    <t>v_impact14</t>
  </si>
  <si>
    <t>v_impact15</t>
  </si>
  <si>
    <t>v_impact16</t>
  </si>
  <si>
    <t>v_impact17</t>
  </si>
  <si>
    <t>v_impact18</t>
  </si>
  <si>
    <t>v_impact19</t>
  </si>
  <si>
    <t>v_impact20</t>
  </si>
  <si>
    <t>v_impact21</t>
  </si>
  <si>
    <t>v_impact22</t>
  </si>
  <si>
    <t>v_impact23</t>
  </si>
  <si>
    <t>v_impact24</t>
  </si>
  <si>
    <t>Avg</t>
  </si>
  <si>
    <t>Event Hour (Hour ending):</t>
  </si>
  <si>
    <t>Key</t>
  </si>
  <si>
    <t>lca_industry_autodr_dual_notify_size_grp1_date</t>
  </si>
  <si>
    <t>Current Segment:</t>
  </si>
  <si>
    <t>Redact?</t>
  </si>
  <si>
    <t>Final Display:</t>
  </si>
  <si>
    <t>updated formula for redactions:</t>
  </si>
  <si>
    <t>TABLE SELECTIONS:</t>
  </si>
  <si>
    <t>GRAPH SELECTIONS:</t>
  </si>
  <si>
    <t>Average Event Day</t>
  </si>
  <si>
    <t>IF(B20=1,"Redact",B19&amp;date)</t>
  </si>
  <si>
    <t>Average per Customer</t>
  </si>
  <si>
    <t>Greater Bay Area</t>
  </si>
  <si>
    <t>Greater Fresno Area</t>
  </si>
  <si>
    <t>Humboldt</t>
  </si>
  <si>
    <t>Kern</t>
  </si>
  <si>
    <t>Sierra</t>
  </si>
  <si>
    <t>Stockton</t>
  </si>
  <si>
    <t>2018 PDP Ex Post Load Impacts</t>
  </si>
  <si>
    <t>Pacific Gas and Electric</t>
  </si>
  <si>
    <t>Peak Day Pricing Program (PDP)</t>
  </si>
  <si>
    <t>Lower Bounds</t>
  </si>
  <si>
    <t>Upper Bounds</t>
  </si>
  <si>
    <t>Signficant?</t>
  </si>
  <si>
    <t>Significant?</t>
  </si>
  <si>
    <t>variance</t>
  </si>
  <si>
    <t>Avg Event</t>
  </si>
  <si>
    <t>0 to 20 kW-1. Agriculture, Mining &amp; Construction</t>
  </si>
  <si>
    <t>0 to 20 kW-2. Manufacturing</t>
  </si>
  <si>
    <t>0 to 20 kW-3. Wholesale, Transport, other utilities</t>
  </si>
  <si>
    <t>0 to 20 kW-4. Retail stores</t>
  </si>
  <si>
    <t>0 to 20 kW-5. Offices, Hotels, Finance, Services</t>
  </si>
  <si>
    <t>0 to 20 kW-6. Schools</t>
  </si>
  <si>
    <t>0 to 20 kW-7. Institutional/Government</t>
  </si>
  <si>
    <t>0 to 20 kW-8. Other or unknown</t>
  </si>
  <si>
    <t>0 to 20 kW-All</t>
  </si>
  <si>
    <t>0 to 20 kW-AutoDR-No</t>
  </si>
  <si>
    <t>0 to 20 kW-AutoDR-Yes</t>
  </si>
  <si>
    <t>0 to 20 kW-Greater Bay Area</t>
  </si>
  <si>
    <t>0 to 20 kW-Greater Fresno Area</t>
  </si>
  <si>
    <t>0 to 20 kW-Humboldt</t>
  </si>
  <si>
    <t>0 to 20 kW-Kern</t>
  </si>
  <si>
    <t>0 to 20 kW-Northern Coast</t>
  </si>
  <si>
    <t>Northern Coast</t>
  </si>
  <si>
    <t>0 to 20 kW-Notify-No</t>
  </si>
  <si>
    <t>0 to 20 kW-Notify-Yes</t>
  </si>
  <si>
    <t>0 to 20 kW-Other</t>
  </si>
  <si>
    <t>Other</t>
  </si>
  <si>
    <t>0 to 20 kW-OtherDR-No</t>
  </si>
  <si>
    <t>0 to 20 kW-OtherDR-Yes</t>
  </si>
  <si>
    <t>0 to 20 kW-Sierra</t>
  </si>
  <si>
    <t>0 to 20 kW-Stockton</t>
  </si>
  <si>
    <t>20 to 199.99 kW-1. Agriculture, Mining &amp; Construction</t>
  </si>
  <si>
    <t>20 to 199.99 kW-2. Manufacturing</t>
  </si>
  <si>
    <t>20 to 199.99 kW-3. Wholesale, Transport, other utilities</t>
  </si>
  <si>
    <t>20 to 199.99 kW-4. Retail stores</t>
  </si>
  <si>
    <t>20 to 199.99 kW-5. Offices, Hotels, Finance, Services</t>
  </si>
  <si>
    <t>20 to 199.99 kW-6. Schools</t>
  </si>
  <si>
    <t>20 to 199.99 kW-7. Institutional/Government</t>
  </si>
  <si>
    <t>20 to 199.99 kW-8. Other or unknown</t>
  </si>
  <si>
    <t>20 to 199.99 kW-All</t>
  </si>
  <si>
    <t>20 to 199.99 kW-AutoDR-No</t>
  </si>
  <si>
    <t>20 to 199.99 kW-AutoDR-Yes</t>
  </si>
  <si>
    <t>20 to 199.99 kW-Greater Bay Area</t>
  </si>
  <si>
    <t>20 to 199.99 kW-Greater Fresno Area</t>
  </si>
  <si>
    <t>20 to 199.99 kW-Humboldt</t>
  </si>
  <si>
    <t>20 to 199.99 kW-Kern</t>
  </si>
  <si>
    <t>20 to 199.99 kW-Northern Coast</t>
  </si>
  <si>
    <t>20 to 199.99 kW-Notify-No</t>
  </si>
  <si>
    <t>20 to 199.99 kW-Notify-Yes</t>
  </si>
  <si>
    <t>20 to 199.99 kW-Other</t>
  </si>
  <si>
    <t>20 to 199.99 kW-OtherDR-No</t>
  </si>
  <si>
    <t>20 to 199.99 kW-OtherDR-Yes</t>
  </si>
  <si>
    <t>20 to 199.99 kW-Sierra</t>
  </si>
  <si>
    <t>20 to 199.99 kW-Stockton</t>
  </si>
  <si>
    <t>200 kW and above-1. Agriculture, Mining &amp; Construction</t>
  </si>
  <si>
    <t>200 kW and above-2. Manufacturing</t>
  </si>
  <si>
    <t>200 kW and above-3. Wholesale, Transport, other utilities</t>
  </si>
  <si>
    <t>200 kW and above-4. Retail stores</t>
  </si>
  <si>
    <t>200 kW and above-5. Offices, Hotels, Finance, Services</t>
  </si>
  <si>
    <t>200 kW and above-6. Schools</t>
  </si>
  <si>
    <t>200 kW and above-7. Institutional/Government</t>
  </si>
  <si>
    <t>200 kW and above-8. Other or unknown</t>
  </si>
  <si>
    <t>200 kW and above-All</t>
  </si>
  <si>
    <t>200 kW and above-AutoDR-No</t>
  </si>
  <si>
    <t>200 kW and above-AutoDR-Yes</t>
  </si>
  <si>
    <t>200 kW and above-Greater Bay Area</t>
  </si>
  <si>
    <t>200 kW and above-Greater Fresno Area</t>
  </si>
  <si>
    <t>200 kW and above-Kern</t>
  </si>
  <si>
    <t>200 kW and above-Northern Coast</t>
  </si>
  <si>
    <t>200 kW and above-Notify-No</t>
  </si>
  <si>
    <t>200 kW and above-Notify-Yes</t>
  </si>
  <si>
    <t>200 kW and above-Other</t>
  </si>
  <si>
    <t>200 kW and above-OtherDR-No</t>
  </si>
  <si>
    <t>200 kW and above-OtherDR-Yes</t>
  </si>
  <si>
    <t>200 kW and above-Sierra</t>
  </si>
  <si>
    <t>200 kW and above-Stockton</t>
  </si>
  <si>
    <t>All-1. Agriculture, Mining &amp; Construction</t>
  </si>
  <si>
    <t>All-2. Manufacturing</t>
  </si>
  <si>
    <t>All-3. Wholesale, Transport, other utilities</t>
  </si>
  <si>
    <t>All-4. Retail stores</t>
  </si>
  <si>
    <t>All-5. Offices, Hotels, Finance, Services</t>
  </si>
  <si>
    <t>All-6. Schools</t>
  </si>
  <si>
    <t>All-7. Institutional/Government</t>
  </si>
  <si>
    <t>All-8. Other or unknown</t>
  </si>
  <si>
    <t>All-All</t>
  </si>
  <si>
    <t>All-AutoDR-No</t>
  </si>
  <si>
    <t>All-AutoDR-Yes</t>
  </si>
  <si>
    <t>All-Greater Bay Area</t>
  </si>
  <si>
    <t>All-Greater Fresno Area</t>
  </si>
  <si>
    <t>All-Humboldt</t>
  </si>
  <si>
    <t>All-Kern</t>
  </si>
  <si>
    <t>All-Northern Coast</t>
  </si>
  <si>
    <t>All-Notify-No</t>
  </si>
  <si>
    <t>All-Notify-Yes</t>
  </si>
  <si>
    <t>All-Other</t>
  </si>
  <si>
    <t>All-OtherDR-No</t>
  </si>
  <si>
    <t>All-OtherDR-Yes</t>
  </si>
  <si>
    <t>All-Sierra</t>
  </si>
  <si>
    <t>All-Stockton</t>
  </si>
  <si>
    <t>Notification:</t>
  </si>
  <si>
    <t>Local Capacity Area:</t>
  </si>
  <si>
    <t>Industry_Type</t>
  </si>
  <si>
    <t>AutoDR</t>
  </si>
  <si>
    <t>OtherDR</t>
  </si>
  <si>
    <t>Notify</t>
  </si>
  <si>
    <t>Size_Grp</t>
  </si>
  <si>
    <t>he_start</t>
  </si>
  <si>
    <t>he_end</t>
  </si>
  <si>
    <t>Pop_Ct</t>
  </si>
  <si>
    <t>No</t>
  </si>
  <si>
    <t>Yes</t>
  </si>
  <si>
    <t>PG&amp;E CPP for PY2019: Ex Post Analysis</t>
  </si>
  <si>
    <t>Public Version. Redactions in 2019 Statewide Load Impact Evaluation of California Non-Residential Critical Peak Pricing Programs and appendices.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</si>
</sst>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0.0"/>
    <numFmt numFmtId="165" formatCode="[$-409]mmmm\ d\,\ yyyy;@"/>
    <numFmt numFmtId="166" formatCode="_(* #,##0_);_(* \(#,##0\);_(* &quot;-&quot;??_);_(@_)"/>
    <numFmt numFmtId="167" formatCode="[$-F400]h:mm:ss\ AM/PM"/>
    <numFmt numFmtId="168" formatCode="[$-409]m/d/yy\ h:mm\ AM/PM;@"/>
    <numFmt numFmtId="169" formatCode="[$-409]h:mm\ AM/PM;@"/>
    <numFmt numFmtId="170" formatCode="0.0%"/>
    <numFmt numFmtId="171" formatCode="0.0"/>
    <numFmt numFmtId="172" formatCode="0.00000"/>
    <numFmt numFmtId="173" formatCode="0&quot;th Percentile&quot;"/>
    <numFmt numFmtId="174" formatCode="0&quot;th&quot;"/>
    <numFmt numFmtId="175" formatCode="##&quot;% Confidence Interval&quot;"/>
    <numFmt numFmtId="176" formatCode="0&quot;% CI&quot;"/>
    <numFmt numFmtId="177" formatCode="_(* #,##0.000000_);_(* \(#,##0.000000\);_(* &quot;-&quot;??_);_(@_)"/>
  </numFmts>
  <fonts count="48" x14ac:knownFonts="1">
    <font>
      <sz val="11"/>
      <color theme="1"/>
      <name val="Calibri"/>
      <family val="2"/>
      <scheme val="minor"/>
    </font>
    <font>
      <sz val="10"/>
      <name val="Arial"/>
      <family val="2"/>
    </font>
    <font>
      <b/>
      <sz val="10"/>
      <name val="Arial Narrow"/>
      <family val="2"/>
    </font>
    <font>
      <sz val="9"/>
      <color theme="1"/>
      <name val="Arial"/>
      <family val="2"/>
    </font>
    <font>
      <sz val="10"/>
      <color theme="1"/>
      <name val="Arial"/>
      <family val="2"/>
    </font>
    <font>
      <b/>
      <sz val="10"/>
      <color theme="1"/>
      <name val="Arial"/>
      <family val="2"/>
    </font>
    <font>
      <b/>
      <sz val="10"/>
      <color theme="1"/>
      <name val="Arial Narrow"/>
      <family val="2"/>
    </font>
    <font>
      <b/>
      <sz val="9"/>
      <color theme="0"/>
      <name val="Arial"/>
      <family val="2"/>
    </font>
    <font>
      <b/>
      <sz val="11"/>
      <color theme="1"/>
      <name val="Calibri"/>
      <family val="2"/>
      <scheme val="minor"/>
    </font>
    <font>
      <sz val="11"/>
      <color rgb="FF006100"/>
      <name val="Calibri"/>
      <family val="2"/>
      <scheme val="minor"/>
    </font>
    <font>
      <sz val="11"/>
      <color theme="1"/>
      <name val="Calibri"/>
      <family val="2"/>
      <scheme val="minor"/>
    </font>
    <font>
      <sz val="10"/>
      <color theme="0"/>
      <name val="Arial"/>
      <family val="2"/>
    </font>
    <font>
      <sz val="9"/>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8"/>
      <color theme="3"/>
      <name val="Calibri Light"/>
      <family val="2"/>
      <scheme val="major"/>
    </font>
    <font>
      <sz val="11"/>
      <color rgb="FF9C5700"/>
      <name val="Calibri"/>
      <family val="2"/>
      <scheme val="minor"/>
    </font>
    <font>
      <sz val="11"/>
      <name val="Calibri"/>
      <family val="2"/>
    </font>
    <font>
      <sz val="10"/>
      <name val="Arial"/>
      <family val="2"/>
    </font>
    <font>
      <sz val="10"/>
      <name val="MS Sans Serif"/>
      <family val="2"/>
    </font>
    <font>
      <b/>
      <sz val="14"/>
      <color theme="1"/>
      <name val="Arial"/>
      <family val="2"/>
    </font>
    <font>
      <sz val="11"/>
      <color theme="1"/>
      <name val="Arial"/>
      <family val="2"/>
    </font>
    <font>
      <sz val="11"/>
      <color theme="0"/>
      <name val="Arial"/>
      <family val="2"/>
    </font>
    <font>
      <sz val="11"/>
      <color rgb="FFFF0000"/>
      <name val="Arial"/>
      <family val="2"/>
    </font>
    <font>
      <b/>
      <sz val="10"/>
      <name val="Arial"/>
      <family val="2"/>
    </font>
    <font>
      <sz val="10"/>
      <color theme="0" tint="-4.9989318521683403E-2"/>
      <name val="Arial"/>
      <family val="2"/>
    </font>
    <font>
      <b/>
      <sz val="10"/>
      <color indexed="9"/>
      <name val="Arial"/>
      <family val="2"/>
    </font>
    <font>
      <b/>
      <sz val="11"/>
      <color rgb="FFFF0000"/>
      <name val="Arial"/>
      <family val="2"/>
    </font>
    <font>
      <sz val="10"/>
      <color rgb="FFFF0000"/>
      <name val="Arial"/>
      <family val="2"/>
    </font>
    <font>
      <sz val="10"/>
      <name val="Franklin Gothic Demi Cond"/>
      <family val="2"/>
    </font>
    <font>
      <sz val="11"/>
      <name val="Calibri"/>
      <family val="2"/>
      <scheme val="minor"/>
    </font>
    <font>
      <b/>
      <sz val="9"/>
      <color theme="1"/>
      <name val="Arial"/>
      <family val="2"/>
    </font>
    <font>
      <b/>
      <sz val="10"/>
      <color theme="0"/>
      <name val="Calibri"/>
      <family val="2"/>
      <scheme val="minor"/>
    </font>
    <font>
      <sz val="11"/>
      <name val="Calibri"/>
      <family val="2"/>
    </font>
    <font>
      <b/>
      <sz val="18"/>
      <color theme="1"/>
      <name val="Arial"/>
      <family val="2"/>
    </font>
    <font>
      <i/>
      <sz val="10"/>
      <color theme="1"/>
      <name val="Arial"/>
      <family val="2"/>
    </font>
  </fonts>
  <fills count="38">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1A1D5D"/>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0070CD"/>
        <bgColor indexed="64"/>
      </patternFill>
    </fill>
    <fill>
      <patternFill patternType="solid">
        <fgColor theme="0"/>
        <bgColor theme="4" tint="0.79995117038483843"/>
      </patternFill>
    </fill>
  </fills>
  <borders count="60">
    <border>
      <left/>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theme="1"/>
      </left>
      <right style="medium">
        <color theme="1"/>
      </right>
      <top style="thin">
        <color theme="1"/>
      </top>
      <bottom style="thin">
        <color theme="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9"/>
      </right>
      <top style="medium">
        <color indexed="64"/>
      </top>
      <bottom/>
      <diagonal/>
    </border>
    <border>
      <left style="thin">
        <color indexed="9"/>
      </left>
      <right style="thin">
        <color indexed="9"/>
      </right>
      <top style="medium">
        <color indexed="64"/>
      </top>
      <bottom/>
      <diagonal/>
    </border>
    <border>
      <left style="thin">
        <color indexed="9"/>
      </left>
      <right style="medium">
        <color indexed="64"/>
      </right>
      <top style="medium">
        <color indexed="64"/>
      </top>
      <bottom/>
      <diagonal/>
    </border>
    <border>
      <left style="medium">
        <color indexed="64"/>
      </left>
      <right style="thin">
        <color indexed="56"/>
      </right>
      <top style="medium">
        <color indexed="64"/>
      </top>
      <bottom style="thin">
        <color theme="0"/>
      </bottom>
      <diagonal/>
    </border>
    <border>
      <left/>
      <right style="medium">
        <color indexed="64"/>
      </right>
      <top style="medium">
        <color indexed="64"/>
      </top>
      <bottom style="thin">
        <color theme="3"/>
      </bottom>
      <diagonal/>
    </border>
    <border>
      <left style="thin">
        <color theme="3"/>
      </left>
      <right style="medium">
        <color indexed="64"/>
      </right>
      <top style="medium">
        <color indexed="64"/>
      </top>
      <bottom style="thin">
        <color theme="3"/>
      </bottom>
      <diagonal/>
    </border>
    <border>
      <left style="medium">
        <color indexed="64"/>
      </left>
      <right style="thin">
        <color indexed="9"/>
      </right>
      <top/>
      <bottom style="thin">
        <color indexed="56"/>
      </bottom>
      <diagonal/>
    </border>
    <border>
      <left style="thin">
        <color indexed="9"/>
      </left>
      <right style="thin">
        <color indexed="9"/>
      </right>
      <top/>
      <bottom style="thin">
        <color indexed="56"/>
      </bottom>
      <diagonal/>
    </border>
    <border>
      <left style="thin">
        <color indexed="9"/>
      </left>
      <right style="thin">
        <color indexed="9"/>
      </right>
      <top style="thin">
        <color indexed="9"/>
      </top>
      <bottom style="thin">
        <color indexed="56"/>
      </bottom>
      <diagonal/>
    </border>
    <border>
      <left style="medium">
        <color indexed="64"/>
      </left>
      <right style="thin">
        <color indexed="56"/>
      </right>
      <top style="thin">
        <color theme="0"/>
      </top>
      <bottom style="thin">
        <color theme="0"/>
      </bottom>
      <diagonal/>
    </border>
    <border>
      <left style="thin">
        <color theme="3"/>
      </left>
      <right style="medium">
        <color indexed="64"/>
      </right>
      <top style="thin">
        <color theme="3"/>
      </top>
      <bottom style="thin">
        <color theme="3"/>
      </bottom>
      <diagonal/>
    </border>
    <border>
      <left style="medium">
        <color indexed="64"/>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right style="medium">
        <color indexed="64"/>
      </right>
      <top style="thin">
        <color theme="3"/>
      </top>
      <bottom style="thin">
        <color theme="3"/>
      </bottom>
      <diagonal/>
    </border>
    <border>
      <left style="medium">
        <color indexed="64"/>
      </left>
      <right style="thin">
        <color indexed="56"/>
      </right>
      <top style="thin">
        <color theme="0"/>
      </top>
      <bottom style="medium">
        <color indexed="64"/>
      </bottom>
      <diagonal/>
    </border>
    <border>
      <left style="thin">
        <color theme="3"/>
      </left>
      <right style="medium">
        <color indexed="64"/>
      </right>
      <top style="thin">
        <color theme="3"/>
      </top>
      <bottom style="medium">
        <color indexed="64"/>
      </bottom>
      <diagonal/>
    </border>
    <border>
      <left/>
      <right style="medium">
        <color indexed="64"/>
      </right>
      <top style="thin">
        <color theme="3"/>
      </top>
      <bottom style="medium">
        <color indexed="64"/>
      </bottom>
      <diagonal/>
    </border>
    <border>
      <left style="medium">
        <color theme="1"/>
      </left>
      <right style="medium">
        <color theme="1"/>
      </right>
      <top/>
      <bottom/>
      <diagonal/>
    </border>
    <border>
      <left style="medium">
        <color theme="1"/>
      </left>
      <right style="medium">
        <color theme="1"/>
      </right>
      <top/>
      <bottom style="thin">
        <color theme="1"/>
      </bottom>
      <diagonal/>
    </border>
    <border>
      <left style="thin">
        <color indexed="64"/>
      </left>
      <right style="thin">
        <color indexed="64"/>
      </right>
      <top style="thin">
        <color indexed="64"/>
      </top>
      <bottom style="thin">
        <color indexed="64"/>
      </bottom>
      <diagonal/>
    </border>
    <border>
      <left style="medium">
        <color indexed="64"/>
      </left>
      <right style="thin">
        <color theme="3"/>
      </right>
      <top style="thin">
        <color theme="3"/>
      </top>
      <bottom/>
      <diagonal/>
    </border>
    <border>
      <left style="medium">
        <color theme="1"/>
      </left>
      <right style="medium">
        <color theme="1"/>
      </right>
      <top style="thin">
        <color theme="1"/>
      </top>
      <bottom/>
      <diagonal/>
    </border>
    <border>
      <left style="thin">
        <color theme="3"/>
      </left>
      <right style="thin">
        <color theme="3"/>
      </right>
      <top style="thin">
        <color theme="3"/>
      </top>
      <bottom/>
      <diagonal/>
    </border>
    <border>
      <left style="medium">
        <color indexed="64"/>
      </left>
      <right style="thin">
        <color indexed="64"/>
      </right>
      <top style="medium">
        <color indexed="64"/>
      </top>
      <bottom style="medium">
        <color indexed="64"/>
      </bottom>
      <diagonal/>
    </border>
    <border>
      <left style="medium">
        <color theme="1"/>
      </left>
      <right style="medium">
        <color theme="1"/>
      </right>
      <top style="medium">
        <color indexed="64"/>
      </top>
      <bottom style="medium">
        <color indexed="64"/>
      </bottom>
      <diagonal/>
    </border>
    <border>
      <left style="thin">
        <color theme="3"/>
      </left>
      <right style="thin">
        <color theme="3"/>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style="medium">
        <color indexed="64"/>
      </left>
      <right style="medium">
        <color theme="1"/>
      </right>
      <top style="medium">
        <color indexed="64"/>
      </top>
      <bottom/>
      <diagonal/>
    </border>
    <border>
      <left style="medium">
        <color theme="1"/>
      </left>
      <right style="medium">
        <color theme="1"/>
      </right>
      <top style="medium">
        <color indexed="64"/>
      </top>
      <bottom/>
      <diagonal/>
    </border>
    <border>
      <left style="medium">
        <color theme="1"/>
      </left>
      <right style="medium">
        <color theme="1"/>
      </right>
      <top style="medium">
        <color indexed="64"/>
      </top>
      <bottom style="thin">
        <color theme="1"/>
      </bottom>
      <diagonal/>
    </border>
    <border>
      <left style="medium">
        <color theme="1"/>
      </left>
      <right style="medium">
        <color indexed="64"/>
      </right>
      <top style="medium">
        <color indexed="64"/>
      </top>
      <bottom style="thin">
        <color theme="1"/>
      </bottom>
      <diagonal/>
    </border>
    <border>
      <left style="medium">
        <color indexed="64"/>
      </left>
      <right style="medium">
        <color theme="1"/>
      </right>
      <top/>
      <bottom/>
      <diagonal/>
    </border>
    <border>
      <left style="medium">
        <color theme="1"/>
      </left>
      <right style="medium">
        <color indexed="64"/>
      </right>
      <top style="thin">
        <color theme="1"/>
      </top>
      <bottom style="thin">
        <color theme="1"/>
      </bottom>
      <diagonal/>
    </border>
    <border>
      <left style="medium">
        <color indexed="64"/>
      </left>
      <right style="medium">
        <color theme="1"/>
      </right>
      <top/>
      <bottom style="thin">
        <color theme="1"/>
      </bottom>
      <diagonal/>
    </border>
    <border>
      <left style="medium">
        <color indexed="64"/>
      </left>
      <right style="medium">
        <color theme="1"/>
      </right>
      <top style="thin">
        <color theme="1"/>
      </top>
      <bottom style="thin">
        <color theme="1"/>
      </bottom>
      <diagonal/>
    </border>
    <border>
      <left style="medium">
        <color indexed="64"/>
      </left>
      <right style="medium">
        <color theme="1"/>
      </right>
      <top style="thin">
        <color theme="1"/>
      </top>
      <bottom style="medium">
        <color indexed="64"/>
      </bottom>
      <diagonal/>
    </border>
    <border>
      <left style="medium">
        <color theme="1"/>
      </left>
      <right style="medium">
        <color theme="1"/>
      </right>
      <top style="thin">
        <color theme="1"/>
      </top>
      <bottom style="medium">
        <color indexed="64"/>
      </bottom>
      <diagonal/>
    </border>
    <border>
      <left style="medium">
        <color theme="1"/>
      </left>
      <right style="medium">
        <color indexed="64"/>
      </right>
      <top style="thin">
        <color theme="1"/>
      </top>
      <bottom style="medium">
        <color indexed="64"/>
      </bottom>
      <diagonal/>
    </border>
    <border>
      <left style="medium">
        <color indexed="64"/>
      </left>
      <right style="medium">
        <color theme="1"/>
      </right>
      <top style="medium">
        <color indexed="64"/>
      </top>
      <bottom style="thin">
        <color theme="1"/>
      </bottom>
      <diagonal/>
    </border>
    <border>
      <left style="medium">
        <color theme="1"/>
      </left>
      <right/>
      <top style="medium">
        <color indexed="64"/>
      </top>
      <bottom/>
      <diagonal/>
    </border>
    <border>
      <left/>
      <right/>
      <top style="medium">
        <color indexed="64"/>
      </top>
      <bottom/>
      <diagonal/>
    </border>
    <border>
      <left style="medium">
        <color theme="1"/>
      </left>
      <right/>
      <top/>
      <bottom/>
      <diagonal/>
    </border>
    <border>
      <left style="medium">
        <color theme="1"/>
      </left>
      <right/>
      <top/>
      <bottom style="thin">
        <color theme="1"/>
      </bottom>
      <diagonal/>
    </border>
    <border>
      <left/>
      <right/>
      <top/>
      <bottom style="thin">
        <color theme="1"/>
      </bottom>
      <diagonal/>
    </border>
    <border>
      <left/>
      <right style="medium">
        <color indexed="64"/>
      </right>
      <top style="medium">
        <color indexed="64"/>
      </top>
      <bottom/>
      <diagonal/>
    </border>
    <border>
      <left/>
      <right style="medium">
        <color indexed="64"/>
      </right>
      <top/>
      <bottom style="thin">
        <color theme="1"/>
      </bottom>
      <diagonal/>
    </border>
  </borders>
  <cellStyleXfs count="93">
    <xf numFmtId="0" fontId="0" fillId="0" borderId="0"/>
    <xf numFmtId="0" fontId="1" fillId="0" borderId="0"/>
    <xf numFmtId="0" fontId="9" fillId="3" borderId="0" applyNumberFormat="0" applyBorder="0" applyAlignment="0" applyProtection="0"/>
    <xf numFmtId="43" fontId="10" fillId="0" borderId="0" applyFon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5" borderId="0" applyNumberFormat="0" applyBorder="0" applyAlignment="0" applyProtection="0"/>
    <xf numFmtId="0" fontId="17" fillId="7" borderId="8" applyNumberFormat="0" applyAlignment="0" applyProtection="0"/>
    <xf numFmtId="0" fontId="18" fillId="8" borderId="9" applyNumberFormat="0" applyAlignment="0" applyProtection="0"/>
    <xf numFmtId="0" fontId="19" fillId="8" borderId="8" applyNumberFormat="0" applyAlignment="0" applyProtection="0"/>
    <xf numFmtId="0" fontId="20" fillId="0" borderId="10" applyNumberFormat="0" applyFill="0" applyAlignment="0" applyProtection="0"/>
    <xf numFmtId="0" fontId="21" fillId="9" borderId="11" applyNumberFormat="0" applyAlignment="0" applyProtection="0"/>
    <xf numFmtId="0" fontId="22" fillId="0" borderId="0" applyNumberFormat="0" applyFill="0" applyBorder="0" applyAlignment="0" applyProtection="0"/>
    <xf numFmtId="0" fontId="10" fillId="10" borderId="12" applyNumberFormat="0" applyFont="0" applyAlignment="0" applyProtection="0"/>
    <xf numFmtId="0" fontId="23" fillId="0" borderId="0" applyNumberFormat="0" applyFill="0" applyBorder="0" applyAlignment="0" applyProtection="0"/>
    <xf numFmtId="0" fontId="8" fillId="0" borderId="13" applyNumberFormat="0" applyFill="0" applyAlignment="0" applyProtection="0"/>
    <xf numFmtId="0" fontId="24"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24"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24"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24"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24"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24"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25" fillId="0" borderId="0" applyNumberFormat="0" applyFill="0" applyBorder="0" applyAlignment="0" applyProtection="0"/>
    <xf numFmtId="0" fontId="26" fillId="6" borderId="0" applyNumberFormat="0" applyBorder="0" applyAlignment="0" applyProtection="0"/>
    <xf numFmtId="0" fontId="24" fillId="14" borderId="0" applyNumberFormat="0" applyBorder="0" applyAlignment="0" applyProtection="0"/>
    <xf numFmtId="0" fontId="24" fillId="18" borderId="0" applyNumberFormat="0" applyBorder="0" applyAlignment="0" applyProtection="0"/>
    <xf numFmtId="0" fontId="24" fillId="22" borderId="0" applyNumberFormat="0" applyBorder="0" applyAlignment="0" applyProtection="0"/>
    <xf numFmtId="0" fontId="24" fillId="26" borderId="0" applyNumberFormat="0" applyBorder="0" applyAlignment="0" applyProtection="0"/>
    <xf numFmtId="0" fontId="24" fillId="30" borderId="0" applyNumberFormat="0" applyBorder="0" applyAlignment="0" applyProtection="0"/>
    <xf numFmtId="0" fontId="24" fillId="34" borderId="0" applyNumberFormat="0" applyBorder="0" applyAlignment="0" applyProtection="0"/>
    <xf numFmtId="0" fontId="27" fillId="0" borderId="0" applyNumberFormat="0" applyFill="0" applyBorder="0" applyAlignment="0" applyProtection="0"/>
    <xf numFmtId="0" fontId="28" fillId="6"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34" borderId="0" applyNumberFormat="0" applyBorder="0" applyAlignment="0" applyProtection="0"/>
    <xf numFmtId="0" fontId="1" fillId="0" borderId="0"/>
    <xf numFmtId="43" fontId="1" fillId="0" borderId="0" applyFont="0" applyFill="0" applyBorder="0" applyAlignment="0" applyProtection="0"/>
    <xf numFmtId="168" fontId="1" fillId="0" borderId="0"/>
    <xf numFmtId="168" fontId="1" fillId="0" borderId="0"/>
    <xf numFmtId="0" fontId="4" fillId="0" borderId="0"/>
    <xf numFmtId="0" fontId="1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0" fillId="0" borderId="0"/>
    <xf numFmtId="43" fontId="1" fillId="0" borderId="0" applyFont="0" applyFill="0" applyBorder="0" applyAlignment="0" applyProtection="0"/>
    <xf numFmtId="43" fontId="29" fillId="0" borderId="0" applyFont="0" applyFill="0" applyBorder="0" applyAlignment="0" applyProtection="0"/>
    <xf numFmtId="0" fontId="1" fillId="0" borderId="0"/>
    <xf numFmtId="0" fontId="29" fillId="0" borderId="0"/>
    <xf numFmtId="167" fontId="30" fillId="0" borderId="0"/>
    <xf numFmtId="0" fontId="1" fillId="0" borderId="0"/>
    <xf numFmtId="168" fontId="1" fillId="0" borderId="0"/>
    <xf numFmtId="43" fontId="1" fillId="0" borderId="0" applyFont="0" applyFill="0" applyBorder="0" applyAlignment="0" applyProtection="0"/>
    <xf numFmtId="167" fontId="1" fillId="0" borderId="0"/>
    <xf numFmtId="167" fontId="1" fillId="0" borderId="0"/>
    <xf numFmtId="167" fontId="1" fillId="0" borderId="0"/>
    <xf numFmtId="168" fontId="1" fillId="0" borderId="0"/>
    <xf numFmtId="0" fontId="10" fillId="0" borderId="0"/>
    <xf numFmtId="43" fontId="10" fillId="0" borderId="0" applyFont="0" applyFill="0" applyBorder="0" applyAlignment="0" applyProtection="0"/>
    <xf numFmtId="43" fontId="29" fillId="0" borderId="0" applyFont="0" applyFill="0" applyBorder="0" applyAlignment="0" applyProtection="0"/>
    <xf numFmtId="0" fontId="10" fillId="10" borderId="12" applyNumberFormat="0" applyFont="0" applyAlignment="0" applyProtection="0"/>
    <xf numFmtId="0" fontId="29" fillId="0" borderId="0"/>
    <xf numFmtId="9" fontId="10" fillId="0" borderId="0" applyFont="0" applyFill="0" applyBorder="0" applyAlignment="0" applyProtection="0"/>
    <xf numFmtId="0" fontId="31" fillId="0" borderId="0"/>
    <xf numFmtId="43" fontId="31" fillId="0" borderId="0" applyFont="0" applyFill="0" applyBorder="0" applyAlignment="0" applyProtection="0"/>
    <xf numFmtId="9" fontId="31" fillId="0" borderId="0" applyFont="0" applyFill="0" applyBorder="0" applyAlignment="0" applyProtection="0"/>
    <xf numFmtId="0" fontId="29" fillId="0" borderId="0"/>
    <xf numFmtId="0" fontId="29" fillId="0" borderId="0"/>
    <xf numFmtId="43" fontId="29" fillId="0" borderId="0" applyFont="0" applyFill="0" applyBorder="0" applyAlignment="0" applyProtection="0"/>
    <xf numFmtId="0" fontId="10" fillId="0" borderId="0"/>
    <xf numFmtId="0" fontId="10" fillId="0" borderId="0"/>
    <xf numFmtId="0" fontId="1" fillId="0" borderId="0">
      <alignment horizontal="left" wrapText="1"/>
    </xf>
    <xf numFmtId="9" fontId="10" fillId="0" borderId="0" applyFont="0" applyFill="0" applyBorder="0" applyAlignment="0" applyProtection="0"/>
    <xf numFmtId="0" fontId="1" fillId="0" borderId="0"/>
    <xf numFmtId="0" fontId="1" fillId="0" borderId="0"/>
    <xf numFmtId="0" fontId="45" fillId="0" borderId="0"/>
  </cellStyleXfs>
  <cellXfs count="126">
    <xf numFmtId="0" fontId="0" fillId="0" borderId="0" xfId="0"/>
    <xf numFmtId="0" fontId="2" fillId="2" borderId="3" xfId="1" applyFont="1" applyFill="1" applyBorder="1" applyAlignment="1">
      <alignment horizontal="center" vertical="center" wrapText="1"/>
    </xf>
    <xf numFmtId="0" fontId="4" fillId="2" borderId="0" xfId="0" applyFont="1" applyFill="1" applyAlignment="1">
      <alignment vertical="center"/>
    </xf>
    <xf numFmtId="0" fontId="4" fillId="2" borderId="1" xfId="0" applyFont="1" applyFill="1" applyBorder="1" applyAlignment="1">
      <alignment vertical="center"/>
    </xf>
    <xf numFmtId="0" fontId="5" fillId="2" borderId="2" xfId="0" applyFont="1" applyFill="1" applyBorder="1" applyAlignment="1">
      <alignment horizontal="right" vertical="center"/>
    </xf>
    <xf numFmtId="0" fontId="5" fillId="2" borderId="0" xfId="0" applyFont="1" applyFill="1" applyAlignment="1">
      <alignment horizontal="right" vertical="center"/>
    </xf>
    <xf numFmtId="0" fontId="6" fillId="2" borderId="3" xfId="0" applyFont="1" applyFill="1" applyBorder="1" applyAlignment="1">
      <alignment horizontal="center" vertical="center"/>
    </xf>
    <xf numFmtId="0" fontId="5" fillId="2" borderId="0" xfId="0" applyFont="1" applyFill="1" applyAlignment="1">
      <alignment horizontal="center" vertical="center"/>
    </xf>
    <xf numFmtId="165" fontId="6" fillId="2" borderId="3" xfId="0" applyNumberFormat="1" applyFont="1" applyFill="1" applyBorder="1" applyAlignment="1">
      <alignment horizontal="center" vertical="center"/>
    </xf>
    <xf numFmtId="0" fontId="11" fillId="2" borderId="0" xfId="0" applyFont="1" applyFill="1" applyAlignment="1">
      <alignment vertical="center"/>
    </xf>
    <xf numFmtId="0" fontId="0" fillId="2" borderId="0" xfId="0" applyFill="1"/>
    <xf numFmtId="14" fontId="0" fillId="0" borderId="0" xfId="0" applyNumberFormat="1"/>
    <xf numFmtId="0" fontId="24" fillId="2" borderId="0" xfId="0" applyFont="1" applyFill="1"/>
    <xf numFmtId="1" fontId="0" fillId="0" borderId="0" xfId="0" applyNumberFormat="1"/>
    <xf numFmtId="0" fontId="21" fillId="4" borderId="0" xfId="0" applyFont="1" applyFill="1"/>
    <xf numFmtId="0" fontId="21" fillId="4" borderId="0" xfId="2" applyFont="1" applyFill="1"/>
    <xf numFmtId="0" fontId="4" fillId="2" borderId="0" xfId="0" quotePrefix="1" applyFont="1" applyFill="1" applyAlignment="1">
      <alignment vertical="center"/>
    </xf>
    <xf numFmtId="0" fontId="33" fillId="0" borderId="0" xfId="0" applyFont="1"/>
    <xf numFmtId="0" fontId="34" fillId="2" borderId="0" xfId="0" applyFont="1" applyFill="1"/>
    <xf numFmtId="0" fontId="35" fillId="0" borderId="0" xfId="0" applyFont="1"/>
    <xf numFmtId="0" fontId="35" fillId="2" borderId="0" xfId="0" applyFont="1" applyFill="1"/>
    <xf numFmtId="0" fontId="4" fillId="0" borderId="0" xfId="0" applyFont="1"/>
    <xf numFmtId="0" fontId="36" fillId="0" borderId="0" xfId="90" applyFont="1"/>
    <xf numFmtId="0" fontId="37" fillId="0" borderId="0" xfId="0" applyFont="1"/>
    <xf numFmtId="0" fontId="38" fillId="36" borderId="15" xfId="91" applyFont="1" applyFill="1" applyBorder="1" applyAlignment="1">
      <alignment horizontal="centerContinuous"/>
    </xf>
    <xf numFmtId="0" fontId="38" fillId="36" borderId="16" xfId="91" applyFont="1" applyFill="1" applyBorder="1" applyAlignment="1">
      <alignment horizontal="centerContinuous"/>
    </xf>
    <xf numFmtId="0" fontId="38" fillId="36" borderId="17" xfId="90" applyFont="1" applyFill="1" applyBorder="1" applyAlignment="1">
      <alignment horizontal="left" vertical="center"/>
    </xf>
    <xf numFmtId="0" fontId="4" fillId="37" borderId="18" xfId="0" applyFont="1" applyFill="1" applyBorder="1" applyAlignment="1">
      <alignment horizontal="center" vertical="center"/>
    </xf>
    <xf numFmtId="169" fontId="4" fillId="2" borderId="0" xfId="0" applyNumberFormat="1" applyFont="1" applyFill="1" applyAlignment="1">
      <alignment horizontal="center" vertical="center"/>
    </xf>
    <xf numFmtId="0" fontId="39" fillId="2" borderId="0" xfId="91" applyFont="1" applyFill="1" applyAlignment="1">
      <alignment horizontal="right" wrapText="1" indent="1"/>
    </xf>
    <xf numFmtId="0" fontId="38" fillId="36" borderId="23" xfId="90" applyFont="1" applyFill="1" applyBorder="1" applyAlignment="1">
      <alignment horizontal="left" vertical="center"/>
    </xf>
    <xf numFmtId="169" fontId="4" fillId="37" borderId="0" xfId="0" applyNumberFormat="1" applyFont="1" applyFill="1" applyAlignment="1">
      <alignment horizontal="center" vertical="center"/>
    </xf>
    <xf numFmtId="18" fontId="4" fillId="0" borderId="0" xfId="0" applyNumberFormat="1" applyFont="1"/>
    <xf numFmtId="0" fontId="4" fillId="0" borderId="25" xfId="0" applyFont="1" applyBorder="1" applyAlignment="1">
      <alignment horizontal="center"/>
    </xf>
    <xf numFmtId="2" fontId="40" fillId="2" borderId="0" xfId="0" applyNumberFormat="1" applyFont="1" applyFill="1" applyAlignment="1">
      <alignment horizontal="center"/>
    </xf>
    <xf numFmtId="165" fontId="4" fillId="37" borderId="27" xfId="0" applyNumberFormat="1" applyFont="1" applyFill="1" applyBorder="1" applyAlignment="1">
      <alignment horizontal="center" vertical="center"/>
    </xf>
    <xf numFmtId="171" fontId="4" fillId="37" borderId="24" xfId="3" applyNumberFormat="1" applyFont="1" applyFill="1" applyBorder="1" applyAlignment="1">
      <alignment horizontal="center" vertical="center"/>
    </xf>
    <xf numFmtId="2" fontId="4" fillId="37" borderId="0" xfId="3" applyNumberFormat="1" applyFont="1" applyFill="1" applyAlignment="1">
      <alignment horizontal="center" vertical="center"/>
    </xf>
    <xf numFmtId="43" fontId="4" fillId="37" borderId="0" xfId="3" applyFont="1" applyFill="1" applyAlignment="1">
      <alignment horizontal="center" vertical="center"/>
    </xf>
    <xf numFmtId="0" fontId="4" fillId="37" borderId="27" xfId="0" applyFont="1" applyFill="1" applyBorder="1" applyAlignment="1">
      <alignment horizontal="center" vertical="center"/>
    </xf>
    <xf numFmtId="2" fontId="4" fillId="37" borderId="24" xfId="0" applyNumberFormat="1" applyFont="1" applyFill="1" applyBorder="1" applyAlignment="1">
      <alignment horizontal="center" vertical="center"/>
    </xf>
    <xf numFmtId="3" fontId="4" fillId="2" borderId="0" xfId="3" applyNumberFormat="1" applyFont="1" applyFill="1" applyAlignment="1">
      <alignment horizontal="center" vertical="center"/>
    </xf>
    <xf numFmtId="0" fontId="38" fillId="36" borderId="28" xfId="90" applyFont="1" applyFill="1" applyBorder="1" applyAlignment="1">
      <alignment horizontal="left" vertical="center"/>
    </xf>
    <xf numFmtId="170" fontId="5" fillId="2" borderId="29" xfId="89" applyNumberFormat="1" applyFont="1" applyFill="1" applyBorder="1" applyAlignment="1">
      <alignment horizontal="center" vertical="center"/>
    </xf>
    <xf numFmtId="2" fontId="4" fillId="37" borderId="0" xfId="0" applyNumberFormat="1" applyFont="1" applyFill="1" applyAlignment="1">
      <alignment horizontal="center" vertical="center"/>
    </xf>
    <xf numFmtId="3" fontId="4" fillId="37" borderId="30" xfId="0" applyNumberFormat="1" applyFont="1" applyFill="1" applyBorder="1" applyAlignment="1">
      <alignment horizontal="center" vertical="center"/>
    </xf>
    <xf numFmtId="170" fontId="5" fillId="2" borderId="0" xfId="89" applyNumberFormat="1" applyFont="1" applyFill="1" applyAlignment="1">
      <alignment horizontal="center" vertical="center"/>
    </xf>
    <xf numFmtId="2" fontId="35" fillId="2" borderId="0" xfId="0" applyNumberFormat="1" applyFont="1" applyFill="1"/>
    <xf numFmtId="169" fontId="4" fillId="0" borderId="0" xfId="0" quotePrefix="1" applyNumberFormat="1" applyFont="1"/>
    <xf numFmtId="169" fontId="1" fillId="0" borderId="0" xfId="0" quotePrefix="1" applyNumberFormat="1" applyFont="1"/>
    <xf numFmtId="2" fontId="33" fillId="0" borderId="0" xfId="0" applyNumberFormat="1" applyFont="1"/>
    <xf numFmtId="43" fontId="33" fillId="0" borderId="0" xfId="0" applyNumberFormat="1" applyFont="1"/>
    <xf numFmtId="172" fontId="4" fillId="0" borderId="26" xfId="0" applyNumberFormat="1" applyFont="1" applyBorder="1" applyAlignment="1">
      <alignment horizontal="center"/>
    </xf>
    <xf numFmtId="164" fontId="3" fillId="2" borderId="4" xfId="0" applyNumberFormat="1" applyFont="1" applyFill="1" applyBorder="1" applyAlignment="1">
      <alignment horizontal="center" vertical="center"/>
    </xf>
    <xf numFmtId="170" fontId="4" fillId="0" borderId="26" xfId="89" applyNumberFormat="1" applyFont="1" applyBorder="1" applyAlignment="1">
      <alignment horizontal="center"/>
    </xf>
    <xf numFmtId="3" fontId="3" fillId="2" borderId="4" xfId="0" applyNumberFormat="1" applyFont="1" applyFill="1" applyBorder="1" applyAlignment="1">
      <alignment horizontal="center" vertical="center"/>
    </xf>
    <xf numFmtId="0" fontId="0" fillId="35" borderId="0" xfId="0" applyFill="1"/>
    <xf numFmtId="0" fontId="42" fillId="2" borderId="0" xfId="0" applyFont="1" applyFill="1"/>
    <xf numFmtId="0" fontId="4" fillId="2" borderId="19" xfId="0" applyFont="1" applyFill="1" applyBorder="1" applyAlignment="1">
      <alignment horizontal="center" vertical="center"/>
    </xf>
    <xf numFmtId="0" fontId="21" fillId="4" borderId="0" xfId="0" applyFont="1" applyFill="1" applyAlignment="1">
      <alignment horizontal="left" vertical="center"/>
    </xf>
    <xf numFmtId="0" fontId="0" fillId="0" borderId="0" xfId="0" applyAlignment="1">
      <alignment horizontal="center"/>
    </xf>
    <xf numFmtId="14" fontId="0" fillId="0" borderId="0" xfId="0" applyNumberFormat="1" applyAlignment="1">
      <alignment horizontal="center"/>
    </xf>
    <xf numFmtId="0" fontId="0" fillId="35" borderId="0" xfId="0" quotePrefix="1" applyFill="1"/>
    <xf numFmtId="0" fontId="32" fillId="0" borderId="0" xfId="0" applyFont="1" applyAlignment="1">
      <alignment vertical="center"/>
    </xf>
    <xf numFmtId="174" fontId="38" fillId="36" borderId="22" xfId="91" applyNumberFormat="1" applyFont="1" applyFill="1" applyBorder="1" applyAlignment="1">
      <alignment horizontal="center" wrapText="1"/>
    </xf>
    <xf numFmtId="0" fontId="4" fillId="0" borderId="34" xfId="0" applyFont="1" applyBorder="1" applyAlignment="1">
      <alignment horizontal="center"/>
    </xf>
    <xf numFmtId="164" fontId="3" fillId="2" borderId="35" xfId="0" applyNumberFormat="1" applyFont="1" applyFill="1" applyBorder="1" applyAlignment="1">
      <alignment horizontal="center" vertical="center"/>
    </xf>
    <xf numFmtId="170" fontId="4" fillId="0" borderId="36" xfId="89" applyNumberFormat="1" applyFont="1" applyBorder="1" applyAlignment="1">
      <alignment horizontal="center"/>
    </xf>
    <xf numFmtId="0" fontId="41" fillId="2" borderId="37" xfId="91" applyFont="1" applyFill="1" applyBorder="1" applyAlignment="1">
      <alignment horizontal="center"/>
    </xf>
    <xf numFmtId="164" fontId="43" fillId="2" borderId="38" xfId="0" applyNumberFormat="1" applyFont="1" applyFill="1" applyBorder="1" applyAlignment="1">
      <alignment horizontal="center" vertical="center"/>
    </xf>
    <xf numFmtId="170" fontId="5" fillId="0" borderId="39" xfId="89" applyNumberFormat="1" applyFont="1" applyBorder="1" applyAlignment="1">
      <alignment horizontal="center"/>
    </xf>
    <xf numFmtId="164" fontId="43" fillId="2" borderId="40" xfId="0" applyNumberFormat="1" applyFont="1" applyFill="1" applyBorder="1" applyAlignment="1">
      <alignment horizontal="center" vertical="center"/>
    </xf>
    <xf numFmtId="0" fontId="38" fillId="36" borderId="15" xfId="91" applyFont="1" applyFill="1" applyBorder="1" applyAlignment="1">
      <alignment wrapText="1"/>
    </xf>
    <xf numFmtId="0" fontId="44" fillId="4" borderId="33" xfId="0" applyFont="1" applyFill="1" applyBorder="1" applyAlignment="1">
      <alignment horizontal="center" vertical="center" wrapText="1"/>
    </xf>
    <xf numFmtId="164" fontId="4" fillId="2" borderId="0" xfId="0" applyNumberFormat="1" applyFont="1" applyFill="1" applyAlignment="1">
      <alignment vertical="center"/>
    </xf>
    <xf numFmtId="177" fontId="4" fillId="2" borderId="0" xfId="3" applyNumberFormat="1" applyFont="1" applyFill="1" applyAlignment="1">
      <alignment vertical="center"/>
    </xf>
    <xf numFmtId="11" fontId="0" fillId="0" borderId="0" xfId="0" applyNumberFormat="1"/>
    <xf numFmtId="15" fontId="0" fillId="0" borderId="0" xfId="0" applyNumberFormat="1"/>
    <xf numFmtId="164" fontId="3" fillId="2" borderId="4" xfId="0" applyNumberFormat="1" applyFont="1" applyFill="1" applyBorder="1" applyAlignment="1">
      <alignment horizontal="right" vertical="center" indent="4"/>
    </xf>
    <xf numFmtId="174" fontId="7" fillId="4" borderId="4" xfId="0" applyNumberFormat="1" applyFont="1" applyFill="1" applyBorder="1" applyAlignment="1">
      <alignment horizontal="center"/>
    </xf>
    <xf numFmtId="0" fontId="5" fillId="2" borderId="3" xfId="3" applyNumberFormat="1" applyFont="1" applyFill="1" applyBorder="1" applyAlignment="1">
      <alignment horizontal="center" vertical="center"/>
    </xf>
    <xf numFmtId="166" fontId="43" fillId="2" borderId="3" xfId="3" applyNumberFormat="1" applyFont="1" applyFill="1" applyBorder="1" applyAlignment="1">
      <alignment horizontal="center" vertical="center"/>
    </xf>
    <xf numFmtId="173" fontId="7" fillId="4" borderId="46" xfId="0" applyNumberFormat="1" applyFont="1" applyFill="1" applyBorder="1" applyAlignment="1">
      <alignment horizontal="center"/>
    </xf>
    <xf numFmtId="0" fontId="3" fillId="2" borderId="48" xfId="0" applyFont="1" applyFill="1" applyBorder="1" applyAlignment="1">
      <alignment horizontal="center" vertical="center"/>
    </xf>
    <xf numFmtId="164" fontId="3" fillId="2" borderId="46" xfId="0" applyNumberFormat="1" applyFont="1" applyFill="1" applyBorder="1" applyAlignment="1">
      <alignment horizontal="center" vertical="center"/>
    </xf>
    <xf numFmtId="0" fontId="3" fillId="2" borderId="49" xfId="0" applyFont="1" applyFill="1" applyBorder="1" applyAlignment="1">
      <alignment horizontal="center" vertical="center"/>
    </xf>
    <xf numFmtId="164" fontId="3" fillId="2" borderId="50" xfId="0" applyNumberFormat="1" applyFont="1" applyFill="1" applyBorder="1" applyAlignment="1">
      <alignment horizontal="right" vertical="center" indent="4"/>
    </xf>
    <xf numFmtId="3" fontId="3" fillId="2" borderId="50" xfId="0" applyNumberFormat="1" applyFont="1" applyFill="1" applyBorder="1" applyAlignment="1">
      <alignment horizontal="center" vertical="center"/>
    </xf>
    <xf numFmtId="164" fontId="3" fillId="2" borderId="51" xfId="0" applyNumberFormat="1" applyFont="1" applyFill="1" applyBorder="1" applyAlignment="1">
      <alignment horizontal="center" vertical="center"/>
    </xf>
    <xf numFmtId="174" fontId="7" fillId="4" borderId="46" xfId="0" applyNumberFormat="1" applyFont="1" applyFill="1" applyBorder="1" applyAlignment="1">
      <alignment horizontal="center"/>
    </xf>
    <xf numFmtId="164" fontId="3" fillId="2" borderId="46" xfId="0" applyNumberFormat="1" applyFont="1" applyFill="1" applyBorder="1" applyAlignment="1">
      <alignment horizontal="right" vertical="center" indent="4"/>
    </xf>
    <xf numFmtId="164" fontId="3" fillId="2" borderId="51" xfId="0" applyNumberFormat="1" applyFont="1" applyFill="1" applyBorder="1" applyAlignment="1">
      <alignment horizontal="right" vertical="center" indent="4"/>
    </xf>
    <xf numFmtId="0" fontId="11" fillId="2" borderId="0" xfId="0" applyFont="1" applyFill="1" applyAlignment="1">
      <alignment vertical="center" wrapText="1"/>
    </xf>
    <xf numFmtId="175" fontId="35" fillId="2" borderId="0" xfId="0" applyNumberFormat="1" applyFont="1" applyFill="1" applyAlignment="1">
      <alignment horizontal="center"/>
    </xf>
    <xf numFmtId="0" fontId="38" fillId="36" borderId="15" xfId="91" applyFont="1" applyFill="1" applyBorder="1" applyAlignment="1">
      <alignment horizontal="center" wrapText="1"/>
    </xf>
    <xf numFmtId="0" fontId="38" fillId="36" borderId="21" xfId="91" applyFont="1" applyFill="1" applyBorder="1" applyAlignment="1">
      <alignment horizontal="center" wrapText="1"/>
    </xf>
    <xf numFmtId="0" fontId="4" fillId="0" borderId="0" xfId="0" applyFont="1" applyAlignment="1">
      <alignment horizontal="center"/>
    </xf>
    <xf numFmtId="0" fontId="38" fillId="36" borderId="14" xfId="91" applyFont="1" applyFill="1" applyBorder="1" applyAlignment="1">
      <alignment horizontal="center" wrapText="1"/>
    </xf>
    <xf numFmtId="0" fontId="38" fillId="36" borderId="20" xfId="91" applyFont="1" applyFill="1" applyBorder="1" applyAlignment="1">
      <alignment horizontal="center" wrapText="1"/>
    </xf>
    <xf numFmtId="0" fontId="46" fillId="2" borderId="0" xfId="0" applyFont="1" applyFill="1" applyAlignment="1">
      <alignment horizontal="center" vertical="center"/>
    </xf>
    <xf numFmtId="0" fontId="47" fillId="2" borderId="0" xfId="0" applyFont="1" applyFill="1" applyAlignment="1">
      <alignment horizontal="center" vertical="center"/>
    </xf>
    <xf numFmtId="0" fontId="4" fillId="2" borderId="0" xfId="0" applyFont="1" applyFill="1" applyBorder="1" applyAlignment="1">
      <alignment horizontal="center" vertical="center"/>
    </xf>
    <xf numFmtId="0" fontId="7" fillId="4" borderId="41" xfId="0" applyFont="1" applyFill="1" applyBorder="1" applyAlignment="1">
      <alignment horizontal="center"/>
    </xf>
    <xf numFmtId="0" fontId="7" fillId="4" borderId="45" xfId="0" applyFont="1" applyFill="1" applyBorder="1" applyAlignment="1">
      <alignment horizontal="center"/>
    </xf>
    <xf numFmtId="0" fontId="7" fillId="4" borderId="47" xfId="0" applyFont="1" applyFill="1" applyBorder="1" applyAlignment="1">
      <alignment horizontal="center"/>
    </xf>
    <xf numFmtId="0" fontId="7" fillId="4" borderId="42" xfId="0" applyFont="1" applyFill="1" applyBorder="1" applyAlignment="1">
      <alignment horizontal="center" wrapText="1"/>
    </xf>
    <xf numFmtId="0" fontId="7" fillId="4" borderId="31" xfId="0" applyFont="1" applyFill="1" applyBorder="1" applyAlignment="1">
      <alignment horizontal="center" wrapText="1"/>
    </xf>
    <xf numFmtId="0" fontId="7" fillId="4" borderId="32" xfId="0" applyFont="1" applyFill="1" applyBorder="1" applyAlignment="1">
      <alignment horizontal="center" wrapText="1"/>
    </xf>
    <xf numFmtId="0" fontId="7" fillId="4" borderId="53" xfId="0" applyFont="1" applyFill="1" applyBorder="1" applyAlignment="1">
      <alignment horizontal="center"/>
    </xf>
    <xf numFmtId="0" fontId="7" fillId="4" borderId="54" xfId="0" applyFont="1" applyFill="1" applyBorder="1" applyAlignment="1">
      <alignment horizontal="center"/>
    </xf>
    <xf numFmtId="0" fontId="7" fillId="4" borderId="55" xfId="0" applyFont="1" applyFill="1" applyBorder="1" applyAlignment="1">
      <alignment horizontal="center"/>
    </xf>
    <xf numFmtId="0" fontId="7" fillId="4" borderId="0" xfId="0" applyFont="1" applyFill="1" applyBorder="1" applyAlignment="1">
      <alignment horizontal="center"/>
    </xf>
    <xf numFmtId="0" fontId="7" fillId="4" borderId="56" xfId="0" applyFont="1" applyFill="1" applyBorder="1" applyAlignment="1">
      <alignment horizontal="center"/>
    </xf>
    <xf numFmtId="0" fontId="7" fillId="4" borderId="57" xfId="0" applyFont="1" applyFill="1" applyBorder="1" applyAlignment="1">
      <alignment horizontal="center"/>
    </xf>
    <xf numFmtId="176" fontId="7" fillId="4" borderId="58" xfId="0" applyNumberFormat="1" applyFont="1" applyFill="1" applyBorder="1" applyAlignment="1">
      <alignment horizontal="center"/>
    </xf>
    <xf numFmtId="176" fontId="7" fillId="4" borderId="2" xfId="0" applyNumberFormat="1" applyFont="1" applyFill="1" applyBorder="1" applyAlignment="1">
      <alignment horizontal="center"/>
    </xf>
    <xf numFmtId="176" fontId="7" fillId="4" borderId="59" xfId="0" applyNumberFormat="1" applyFont="1" applyFill="1" applyBorder="1" applyAlignment="1">
      <alignment horizontal="center"/>
    </xf>
    <xf numFmtId="0" fontId="7" fillId="4" borderId="43" xfId="0" applyFont="1" applyFill="1" applyBorder="1" applyAlignment="1">
      <alignment horizontal="center" wrapText="1"/>
    </xf>
    <xf numFmtId="0" fontId="7" fillId="4" borderId="4" xfId="0" applyFont="1" applyFill="1" applyBorder="1" applyAlignment="1">
      <alignment horizontal="center" wrapText="1"/>
    </xf>
    <xf numFmtId="0" fontId="12" fillId="2" borderId="0" xfId="0" applyFont="1" applyFill="1" applyBorder="1" applyAlignment="1">
      <alignment horizontal="left" wrapText="1"/>
    </xf>
    <xf numFmtId="0" fontId="7" fillId="4" borderId="43" xfId="0" applyFont="1" applyFill="1" applyBorder="1" applyAlignment="1">
      <alignment horizontal="center"/>
    </xf>
    <xf numFmtId="0" fontId="7" fillId="4" borderId="44" xfId="0" applyFont="1" applyFill="1" applyBorder="1" applyAlignment="1">
      <alignment horizontal="center"/>
    </xf>
    <xf numFmtId="0" fontId="7" fillId="4" borderId="4" xfId="0" applyFont="1" applyFill="1" applyBorder="1" applyAlignment="1">
      <alignment horizontal="center"/>
    </xf>
    <xf numFmtId="0" fontId="7" fillId="4" borderId="46" xfId="0" applyFont="1" applyFill="1" applyBorder="1" applyAlignment="1">
      <alignment horizontal="center"/>
    </xf>
    <xf numFmtId="0" fontId="7" fillId="4" borderId="52" xfId="0" applyFont="1" applyFill="1" applyBorder="1" applyAlignment="1">
      <alignment horizontal="center"/>
    </xf>
    <xf numFmtId="0" fontId="7" fillId="4" borderId="48" xfId="0" applyFont="1" applyFill="1" applyBorder="1" applyAlignment="1">
      <alignment horizontal="center"/>
    </xf>
  </cellXfs>
  <cellStyles count="93">
    <cellStyle name="20% - Accent1" xfId="19" builtinId="30" customBuiltin="1"/>
    <cellStyle name="20% - Accent2" xfId="22" builtinId="34" customBuiltin="1"/>
    <cellStyle name="20% - Accent3" xfId="25" builtinId="38" customBuiltin="1"/>
    <cellStyle name="20% - Accent4" xfId="28" builtinId="42" customBuiltin="1"/>
    <cellStyle name="20% - Accent5" xfId="31" builtinId="46" customBuiltin="1"/>
    <cellStyle name="20% - Accent6" xfId="34" builtinId="50" customBuiltin="1"/>
    <cellStyle name="40% - Accent1" xfId="20" builtinId="31" customBuiltin="1"/>
    <cellStyle name="40% - Accent2" xfId="23" builtinId="35" customBuiltin="1"/>
    <cellStyle name="40% - Accent3" xfId="26" builtinId="39" customBuiltin="1"/>
    <cellStyle name="40% - Accent4" xfId="29" builtinId="43" customBuiltin="1"/>
    <cellStyle name="40% - Accent5" xfId="32" builtinId="47" customBuiltin="1"/>
    <cellStyle name="40% - Accent6" xfId="35" builtinId="51" customBuiltin="1"/>
    <cellStyle name="60% - Accent1" xfId="46" builtinId="32" customBuiltin="1"/>
    <cellStyle name="60% - Accent1 2" xfId="38" xr:uid="{00000000-0005-0000-0000-00000D000000}"/>
    <cellStyle name="60% - Accent2" xfId="47" builtinId="36" customBuiltin="1"/>
    <cellStyle name="60% - Accent2 2" xfId="39" xr:uid="{00000000-0005-0000-0000-00000F000000}"/>
    <cellStyle name="60% - Accent3" xfId="48" builtinId="40" customBuiltin="1"/>
    <cellStyle name="60% - Accent3 2" xfId="40" xr:uid="{00000000-0005-0000-0000-000011000000}"/>
    <cellStyle name="60% - Accent4" xfId="49" builtinId="44" customBuiltin="1"/>
    <cellStyle name="60% - Accent4 2" xfId="41" xr:uid="{00000000-0005-0000-0000-000013000000}"/>
    <cellStyle name="60% - Accent5" xfId="50" builtinId="48" customBuiltin="1"/>
    <cellStyle name="60% - Accent5 2" xfId="42" xr:uid="{00000000-0005-0000-0000-000015000000}"/>
    <cellStyle name="60% - Accent6" xfId="51" builtinId="52" customBuiltin="1"/>
    <cellStyle name="60% - Accent6 2" xfId="43" xr:uid="{00000000-0005-0000-0000-000017000000}"/>
    <cellStyle name="Accent1" xfId="18" builtinId="29" customBuiltin="1"/>
    <cellStyle name="Accent2" xfId="21" builtinId="33" customBuiltin="1"/>
    <cellStyle name="Accent3" xfId="24" builtinId="37" customBuiltin="1"/>
    <cellStyle name="Accent4" xfId="27" builtinId="41" customBuiltin="1"/>
    <cellStyle name="Accent5" xfId="30" builtinId="45" customBuiltin="1"/>
    <cellStyle name="Accent6" xfId="33" builtinId="49" customBuiltin="1"/>
    <cellStyle name="Bad" xfId="8" builtinId="27" customBuiltin="1"/>
    <cellStyle name="Calculation" xfId="11" builtinId="22" customBuiltin="1"/>
    <cellStyle name="Check Cell" xfId="13" builtinId="23" customBuiltin="1"/>
    <cellStyle name="Comma" xfId="3" builtinId="3"/>
    <cellStyle name="Comma 10" xfId="69" xr:uid="{00000000-0005-0000-0000-000022000000}"/>
    <cellStyle name="Comma 2" xfId="62" xr:uid="{00000000-0005-0000-0000-000023000000}"/>
    <cellStyle name="Comma 3" xfId="53" xr:uid="{00000000-0005-0000-0000-000024000000}"/>
    <cellStyle name="Comma 4" xfId="58" xr:uid="{00000000-0005-0000-0000-000025000000}"/>
    <cellStyle name="Comma 5" xfId="63" xr:uid="{00000000-0005-0000-0000-000026000000}"/>
    <cellStyle name="Comma 6" xfId="75" xr:uid="{00000000-0005-0000-0000-000027000000}"/>
    <cellStyle name="Comma 7" xfId="76" xr:uid="{00000000-0005-0000-0000-000028000000}"/>
    <cellStyle name="Comma 8" xfId="81" xr:uid="{00000000-0005-0000-0000-000029000000}"/>
    <cellStyle name="Comma 9" xfId="85" xr:uid="{00000000-0005-0000-0000-00002A000000}"/>
    <cellStyle name="Explanatory Text" xfId="16" builtinId="53" customBuiltin="1"/>
    <cellStyle name="Good" xfId="2"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9" builtinId="20" customBuiltin="1"/>
    <cellStyle name="Linked Cell" xfId="12" builtinId="24" customBuiltin="1"/>
    <cellStyle name="Neutral" xfId="45" builtinId="28" customBuiltin="1"/>
    <cellStyle name="Neutral 2" xfId="37" xr:uid="{00000000-0005-0000-0000-000034000000}"/>
    <cellStyle name="Normal" xfId="0" builtinId="0"/>
    <cellStyle name="Normal 10" xfId="67" xr:uid="{00000000-0005-0000-0000-000036000000}"/>
    <cellStyle name="Normal 11" xfId="65" xr:uid="{00000000-0005-0000-0000-000037000000}"/>
    <cellStyle name="Normal 12" xfId="74" xr:uid="{00000000-0005-0000-0000-000038000000}"/>
    <cellStyle name="Normal 13" xfId="78" xr:uid="{00000000-0005-0000-0000-000039000000}"/>
    <cellStyle name="Normal 14" xfId="80" xr:uid="{00000000-0005-0000-0000-00003A000000}"/>
    <cellStyle name="Normal 15" xfId="83" xr:uid="{00000000-0005-0000-0000-00003B000000}"/>
    <cellStyle name="Normal 16" xfId="84" xr:uid="{00000000-0005-0000-0000-00003C000000}"/>
    <cellStyle name="Normal 17" xfId="86" xr:uid="{00000000-0005-0000-0000-00003D000000}"/>
    <cellStyle name="Normal 18" xfId="87" xr:uid="{00000000-0005-0000-0000-00003E000000}"/>
    <cellStyle name="Normal 19" xfId="66" xr:uid="{00000000-0005-0000-0000-00003F000000}"/>
    <cellStyle name="Normal 2" xfId="1" xr:uid="{00000000-0005-0000-0000-000040000000}"/>
    <cellStyle name="Normal 2 2" xfId="56" xr:uid="{00000000-0005-0000-0000-000041000000}"/>
    <cellStyle name="Normal 2 2 2" xfId="64" xr:uid="{00000000-0005-0000-0000-000042000000}"/>
    <cellStyle name="Normal 2 3" xfId="52" xr:uid="{00000000-0005-0000-0000-000043000000}"/>
    <cellStyle name="Normal 2 4" xfId="72" xr:uid="{00000000-0005-0000-0000-000044000000}"/>
    <cellStyle name="Normal 20" xfId="92" xr:uid="{DD0A3D2D-54EC-437D-BA40-F1BF8CB82C77}"/>
    <cellStyle name="Normal 23" xfId="88" xr:uid="{00000000-0005-0000-0000-000045000000}"/>
    <cellStyle name="Normal 3" xfId="70" xr:uid="{00000000-0005-0000-0000-000046000000}"/>
    <cellStyle name="Normal 3 2" xfId="71" xr:uid="{00000000-0005-0000-0000-000047000000}"/>
    <cellStyle name="Normal 4" xfId="73" xr:uid="{00000000-0005-0000-0000-000048000000}"/>
    <cellStyle name="Normal 5" xfId="61" xr:uid="{00000000-0005-0000-0000-000049000000}"/>
    <cellStyle name="Normal 6" xfId="57" xr:uid="{00000000-0005-0000-0000-00004A000000}"/>
    <cellStyle name="Normal 7" xfId="54" xr:uid="{00000000-0005-0000-0000-00004B000000}"/>
    <cellStyle name="Normal 8" xfId="68" xr:uid="{00000000-0005-0000-0000-00004C000000}"/>
    <cellStyle name="Normal 9" xfId="55" xr:uid="{00000000-0005-0000-0000-00004D000000}"/>
    <cellStyle name="Normal_Inputs-Results" xfId="91" xr:uid="{41E6984C-0294-4967-A4B7-DADB450F7084}"/>
    <cellStyle name="Normal_Sheet1" xfId="90" xr:uid="{EDDBEDD2-3AED-4D4E-AAE4-0D742FF376D4}"/>
    <cellStyle name="Note" xfId="15" builtinId="10" customBuiltin="1"/>
    <cellStyle name="Note 2" xfId="77" xr:uid="{00000000-0005-0000-0000-00004F000000}"/>
    <cellStyle name="Output" xfId="10" builtinId="21" customBuiltin="1"/>
    <cellStyle name="Percent" xfId="89" builtinId="5"/>
    <cellStyle name="Percent 2" xfId="59" xr:uid="{00000000-0005-0000-0000-000051000000}"/>
    <cellStyle name="Percent 3" xfId="60" xr:uid="{00000000-0005-0000-0000-000052000000}"/>
    <cellStyle name="Percent 4" xfId="79" xr:uid="{00000000-0005-0000-0000-000053000000}"/>
    <cellStyle name="Percent 5" xfId="82" xr:uid="{00000000-0005-0000-0000-000054000000}"/>
    <cellStyle name="Title" xfId="44" builtinId="15" customBuiltin="1"/>
    <cellStyle name="Title 2" xfId="36" xr:uid="{00000000-0005-0000-0000-000056000000}"/>
    <cellStyle name="Total" xfId="17" builtinId="25" customBuiltin="1"/>
    <cellStyle name="Warning Text" xfId="14" builtinId="11" customBuiltin="1"/>
  </cellStyles>
  <dxfs count="29">
    <dxf>
      <fill>
        <patternFill>
          <bgColor theme="9" tint="0.59996337778862885"/>
        </patternFill>
      </fill>
    </dxf>
    <dxf>
      <fill>
        <patternFill>
          <bgColor theme="9" tint="0.59996337778862885"/>
        </patternFill>
      </fill>
    </dxf>
    <dxf>
      <fill>
        <patternFill>
          <bgColor rgb="FFBFBFBF"/>
        </patternFill>
      </fill>
    </dxf>
    <dxf>
      <fill>
        <patternFill>
          <bgColor rgb="FFBFBFBF"/>
        </patternFill>
      </fill>
    </dxf>
    <dxf>
      <fill>
        <patternFill>
          <bgColor rgb="FFBFBFBF"/>
        </patternFill>
      </fill>
    </dxf>
    <dxf>
      <fill>
        <patternFill>
          <bgColor theme="4" tint="0.59996337778862885"/>
        </patternFill>
      </fill>
    </dxf>
    <dxf>
      <fill>
        <patternFill>
          <bgColor rgb="FFBFBFBF"/>
        </patternFill>
      </fill>
    </dxf>
    <dxf>
      <font>
        <b val="0"/>
        <i/>
        <color theme="1"/>
      </font>
    </dxf>
    <dxf>
      <font>
        <color rgb="FFFF0000"/>
      </font>
      <fill>
        <patternFill>
          <bgColor theme="7" tint="0.79998168889431442"/>
        </patternFill>
      </fill>
    </dxf>
    <dxf>
      <font>
        <b/>
        <i val="0"/>
        <color rgb="FFC00000"/>
      </font>
      <fill>
        <patternFill>
          <bgColor rgb="FFFF9999"/>
        </patternFill>
      </fill>
    </dxf>
    <dxf>
      <fill>
        <patternFill>
          <bgColor theme="4" tint="0.59996337778862885"/>
        </patternFill>
      </fill>
    </dxf>
    <dxf>
      <font>
        <color theme="7" tint="0.79998168889431442"/>
      </font>
      <fill>
        <patternFill>
          <bgColor theme="7" tint="0.79998168889431442"/>
        </patternFill>
      </fill>
    </dxf>
    <dxf>
      <fill>
        <patternFill>
          <bgColor rgb="FFBFBFBF"/>
        </patternFill>
      </fill>
    </dxf>
    <dxf>
      <fill>
        <patternFill>
          <bgColor theme="4" tint="0.59996337778862885"/>
        </patternFill>
      </fill>
    </dxf>
    <dxf>
      <fill>
        <patternFill>
          <bgColor rgb="FFBFBFBF"/>
        </patternFill>
      </fill>
    </dxf>
    <dxf>
      <fill>
        <patternFill>
          <bgColor theme="4" tint="0.59996337778862885"/>
        </patternFill>
      </fill>
    </dxf>
    <dxf>
      <font>
        <color theme="0"/>
      </font>
    </dxf>
    <dxf>
      <fill>
        <patternFill>
          <bgColor rgb="FFBFBFBF"/>
        </patternFill>
      </fill>
    </dxf>
    <dxf>
      <fill>
        <patternFill>
          <bgColor rgb="FFBFBFBF"/>
        </patternFill>
      </fill>
    </dxf>
    <dxf>
      <fill>
        <patternFill>
          <bgColor rgb="FFBFBFBF"/>
        </patternFill>
      </fill>
    </dxf>
    <dxf>
      <fill>
        <patternFill>
          <bgColor rgb="FFFFFF66"/>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theme="4" tint="0.59996337778862885"/>
        </patternFill>
      </fill>
    </dxf>
    <dxf>
      <fill>
        <patternFill>
          <bgColor rgb="FFFFFF66"/>
        </patternFill>
      </fill>
    </dxf>
    <dxf>
      <fill>
        <patternFill>
          <bgColor rgb="FFFFFF66"/>
        </patternFill>
      </fill>
    </dxf>
  </dxfs>
  <tableStyles count="0" defaultTableStyle="TableStyleMedium2" defaultPivotStyle="PivotStyleLight16"/>
  <colors>
    <mruColors>
      <color rgb="FF1A1D5D"/>
      <color rgb="FFBFBFB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1671647243525"/>
          <c:y val="0.12594920848717875"/>
          <c:w val="0.85523702541856694"/>
          <c:h val="0.75569133545029898"/>
        </c:manualLayout>
      </c:layout>
      <c:scatterChart>
        <c:scatterStyle val="smoothMarker"/>
        <c:varyColors val="0"/>
        <c:ser>
          <c:idx val="1"/>
          <c:order val="0"/>
          <c:tx>
            <c:strRef>
              <c:f>Graph!$J$4</c:f>
              <c:strCache>
                <c:ptCount val="1"/>
                <c:pt idx="0">
                  <c:v>Load w/o DR  (MW)</c:v>
                </c:pt>
              </c:strCache>
            </c:strRef>
          </c:tx>
          <c:spPr>
            <a:ln>
              <a:solidFill>
                <a:schemeClr val="accent5"/>
              </a:solidFill>
              <a:prstDash val="dash"/>
            </a:ln>
          </c:spPr>
          <c:marker>
            <c:symbol val="none"/>
          </c:marker>
          <c:xVal>
            <c:numRef>
              <c:f>Graph!$I$5:$I$29</c:f>
              <c:numCache>
                <c:formatCode>General</c:formatCode>
                <c:ptCount val="25"/>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Graph!$J$5:$J$29</c:f>
              <c:numCache>
                <c:formatCode>#,##0.0</c:formatCode>
                <c:ptCount val="25"/>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yVal>
          <c:smooth val="0"/>
          <c:extLst>
            <c:ext xmlns:c16="http://schemas.microsoft.com/office/drawing/2014/chart" uri="{C3380CC4-5D6E-409C-BE32-E72D297353CC}">
              <c16:uniqueId val="{00000000-5483-4C26-A607-81CC74CEDBE0}"/>
            </c:ext>
          </c:extLst>
        </c:ser>
        <c:ser>
          <c:idx val="2"/>
          <c:order val="1"/>
          <c:tx>
            <c:strRef>
              <c:f>Graph!$K$4</c:f>
              <c:strCache>
                <c:ptCount val="1"/>
                <c:pt idx="0">
                  <c:v>Load w/ DR (MW)</c:v>
                </c:pt>
              </c:strCache>
            </c:strRef>
          </c:tx>
          <c:spPr>
            <a:ln>
              <a:solidFill>
                <a:schemeClr val="accent2"/>
              </a:solidFill>
            </a:ln>
          </c:spPr>
          <c:marker>
            <c:symbol val="none"/>
          </c:marker>
          <c:xVal>
            <c:numRef>
              <c:f>Graph!$I$5:$I$29</c:f>
              <c:numCache>
                <c:formatCode>General</c:formatCode>
                <c:ptCount val="25"/>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numCache>
            </c:numRef>
          </c:xVal>
          <c:yVal>
            <c:numRef>
              <c:f>Graph!$K$5:$K$29</c:f>
              <c:numCache>
                <c:formatCode>#,##0.0</c:formatCode>
                <c:ptCount val="25"/>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numCache>
            </c:numRef>
          </c:yVal>
          <c:smooth val="0"/>
          <c:extLst>
            <c:ext xmlns:c16="http://schemas.microsoft.com/office/drawing/2014/chart" uri="{C3380CC4-5D6E-409C-BE32-E72D297353CC}">
              <c16:uniqueId val="{00000001-5483-4C26-A607-81CC74CEDBE0}"/>
            </c:ext>
          </c:extLst>
        </c:ser>
        <c:ser>
          <c:idx val="0"/>
          <c:order val="2"/>
          <c:tx>
            <c:v>Impact</c:v>
          </c:tx>
          <c:spPr>
            <a:ln>
              <a:solidFill>
                <a:schemeClr val="accent6"/>
              </a:solidFill>
            </a:ln>
          </c:spPr>
          <c:marker>
            <c:symbol val="none"/>
          </c:marker>
          <c:xVal>
            <c:numRef>
              <c:f>Graph!$I$6:$I$29</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Graph!$L$6:$L$29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1"/>
          <c:extLst>
            <c:ext xmlns:c16="http://schemas.microsoft.com/office/drawing/2014/chart" uri="{C3380CC4-5D6E-409C-BE32-E72D297353CC}">
              <c16:uniqueId val="{00000002-5483-4C26-A607-81CC74CEDBE0}"/>
            </c:ext>
          </c:extLst>
        </c:ser>
        <c:ser>
          <c:idx val="3"/>
          <c:order val="3"/>
          <c:tx>
            <c:v>CI Impact (Lower)</c:v>
          </c:tx>
          <c:spPr>
            <a:ln>
              <a:solidFill>
                <a:schemeClr val="accent6"/>
              </a:solidFill>
              <a:prstDash val="sysDash"/>
            </a:ln>
          </c:spPr>
          <c:marker>
            <c:symbol val="none"/>
          </c:marker>
          <c:xVal>
            <c:numRef>
              <c:f>Graph!$I$6:$I$29</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Graph!$O$6:$O$29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1"/>
          <c:extLst>
            <c:ext xmlns:c16="http://schemas.microsoft.com/office/drawing/2014/chart" uri="{C3380CC4-5D6E-409C-BE32-E72D297353CC}">
              <c16:uniqueId val="{00000003-5483-4C26-A607-81CC74CEDBE0}"/>
            </c:ext>
          </c:extLst>
        </c:ser>
        <c:ser>
          <c:idx val="4"/>
          <c:order val="4"/>
          <c:tx>
            <c:v>CI Impact (Upper)</c:v>
          </c:tx>
          <c:spPr>
            <a:ln>
              <a:solidFill>
                <a:schemeClr val="accent6"/>
              </a:solidFill>
              <a:prstDash val="sysDash"/>
            </a:ln>
          </c:spPr>
          <c:marker>
            <c:symbol val="none"/>
          </c:marker>
          <c:xVal>
            <c:numRef>
              <c:f>Graph!$I$6:$I$29</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Graph!$S$6:$S$29</c:f>
              <c:numCache>
                <c:formatCode>#,##0.0</c:formatCode>
                <c:ptCount val="2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numCache>
            </c:numRef>
          </c:yVal>
          <c:smooth val="1"/>
          <c:extLst>
            <c:ext xmlns:c16="http://schemas.microsoft.com/office/drawing/2014/chart" uri="{C3380CC4-5D6E-409C-BE32-E72D297353CC}">
              <c16:uniqueId val="{00000004-5483-4C26-A607-81CC74CEDBE0}"/>
            </c:ext>
          </c:extLst>
        </c:ser>
        <c:dLbls>
          <c:showLegendKey val="0"/>
          <c:showVal val="0"/>
          <c:showCatName val="0"/>
          <c:showSerName val="0"/>
          <c:showPercent val="0"/>
          <c:showBubbleSize val="0"/>
        </c:dLbls>
        <c:axId val="40180736"/>
        <c:axId val="40264832"/>
      </c:scatterChart>
      <c:valAx>
        <c:axId val="40180736"/>
        <c:scaling>
          <c:orientation val="minMax"/>
          <c:max val="24"/>
          <c:min val="1"/>
        </c:scaling>
        <c:delete val="0"/>
        <c:axPos val="b"/>
        <c:majorGridlines>
          <c:spPr>
            <a:ln>
              <a:solidFill>
                <a:sysClr val="window" lastClr="FFFFFF">
                  <a:lumMod val="50000"/>
                  <a:alpha val="80000"/>
                </a:sysClr>
              </a:solidFill>
              <a:prstDash val="dash"/>
            </a:ln>
          </c:spPr>
        </c:majorGridlines>
        <c:title>
          <c:tx>
            <c:rich>
              <a:bodyPr/>
              <a:lstStyle/>
              <a:p>
                <a:pPr>
                  <a:defRPr b="1"/>
                </a:pPr>
                <a:r>
                  <a:rPr lang="en-US" b="1"/>
                  <a:t>Hour Ending</a:t>
                </a:r>
              </a:p>
            </c:rich>
          </c:tx>
          <c:overlay val="0"/>
        </c:title>
        <c:numFmt formatCode="General" sourceLinked="1"/>
        <c:majorTickMark val="none"/>
        <c:minorTickMark val="none"/>
        <c:tickLblPos val="low"/>
        <c:spPr>
          <a:ln>
            <a:solidFill>
              <a:sysClr val="window" lastClr="FFFFFF">
                <a:lumMod val="50000"/>
                <a:alpha val="80000"/>
              </a:sysClr>
            </a:solidFill>
          </a:ln>
        </c:spPr>
        <c:txPr>
          <a:bodyPr rot="0" vert="horz"/>
          <a:lstStyle/>
          <a:p>
            <a:pPr>
              <a:defRPr/>
            </a:pPr>
            <a:endParaRPr lang="en-US"/>
          </a:p>
        </c:txPr>
        <c:crossAx val="40264832"/>
        <c:crosses val="autoZero"/>
        <c:crossBetween val="midCat"/>
        <c:majorUnit val="1"/>
      </c:valAx>
      <c:valAx>
        <c:axId val="40264832"/>
        <c:scaling>
          <c:orientation val="minMax"/>
        </c:scaling>
        <c:delete val="0"/>
        <c:axPos val="l"/>
        <c:majorGridlines>
          <c:spPr>
            <a:ln>
              <a:solidFill>
                <a:schemeClr val="bg1">
                  <a:lumMod val="50000"/>
                  <a:alpha val="80000"/>
                </a:schemeClr>
              </a:solidFill>
            </a:ln>
          </c:spPr>
        </c:majorGridlines>
        <c:title>
          <c:tx>
            <c:strRef>
              <c:f>Graph!$U$4</c:f>
              <c:strCache>
                <c:ptCount val="1"/>
              </c:strCache>
            </c:strRef>
          </c:tx>
          <c:layout>
            <c:manualLayout>
              <c:xMode val="edge"/>
              <c:yMode val="edge"/>
              <c:x val="2.3418128467905312E-2"/>
              <c:y val="0.44790559915955092"/>
            </c:manualLayout>
          </c:layout>
          <c:overlay val="0"/>
          <c:txPr>
            <a:bodyPr/>
            <a:lstStyle/>
            <a:p>
              <a:pPr>
                <a:defRPr b="1"/>
              </a:pPr>
              <a:endParaRPr lang="en-US"/>
            </a:p>
          </c:txPr>
        </c:title>
        <c:numFmt formatCode="0.0" sourceLinked="0"/>
        <c:majorTickMark val="none"/>
        <c:minorTickMark val="none"/>
        <c:tickLblPos val="nextTo"/>
        <c:txPr>
          <a:bodyPr rot="0" vert="horz"/>
          <a:lstStyle/>
          <a:p>
            <a:pPr>
              <a:defRPr/>
            </a:pPr>
            <a:endParaRPr lang="en-US"/>
          </a:p>
        </c:txPr>
        <c:crossAx val="40180736"/>
        <c:crosses val="autoZero"/>
        <c:crossBetween val="midCat"/>
      </c:valAx>
      <c:spPr>
        <a:ln>
          <a:solidFill>
            <a:sysClr val="window" lastClr="FFFFFF">
              <a:lumMod val="50000"/>
            </a:sysClr>
          </a:solidFill>
        </a:ln>
      </c:spPr>
    </c:plotArea>
    <c:legend>
      <c:legendPos val="r"/>
      <c:layout>
        <c:manualLayout>
          <c:xMode val="edge"/>
          <c:yMode val="edge"/>
          <c:x val="0"/>
          <c:y val="1.1955365737594145E-2"/>
          <c:w val="1"/>
          <c:h val="9.2110649757170843E-2"/>
        </c:manualLayout>
      </c:layout>
      <c:overlay val="0"/>
      <c:txPr>
        <a:bodyPr/>
        <a:lstStyle/>
        <a:p>
          <a:pPr>
            <a:defRPr sz="1000" b="0"/>
          </a:pPr>
          <a:endParaRPr lang="en-US"/>
        </a:p>
      </c:txPr>
    </c:legend>
    <c:plotVisOnly val="1"/>
    <c:dispBlanksAs val="gap"/>
    <c:showDLblsOverMax val="0"/>
  </c:chart>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n-US"/>
    </a:p>
  </c:txPr>
  <c:printSettings>
    <c:headerFooter/>
    <c:pageMargins b="0.75000000000001177" l="0.70000000000000062" r="0.70000000000000062" t="0.75000000000001177"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510127826465313E-2"/>
          <c:y val="0.12200435729847495"/>
          <c:w val="0.89978039105420782"/>
          <c:h val="0.79535656082205397"/>
        </c:manualLayout>
      </c:layout>
      <c:scatterChart>
        <c:scatterStyle val="smoothMarker"/>
        <c:varyColors val="0"/>
        <c:ser>
          <c:idx val="0"/>
          <c:order val="0"/>
          <c:tx>
            <c:strRef>
              <c:f>Table!$F$10</c:f>
              <c:strCache>
                <c:ptCount val="1"/>
                <c:pt idx="0">
                  <c:v>Observed Event Day Load (MWh/hour)</c:v>
                </c:pt>
              </c:strCache>
            </c:strRef>
          </c:tx>
          <c:spPr>
            <a:ln w="28575" cap="rnd">
              <a:solidFill>
                <a:srgbClr val="4472C4">
                  <a:lumMod val="60000"/>
                  <a:lumOff val="40000"/>
                </a:srgbClr>
              </a:solidFill>
              <a:round/>
            </a:ln>
            <a:effectLst/>
          </c:spPr>
          <c:marker>
            <c:symbol val="none"/>
          </c:marker>
          <c:xVal>
            <c:numRef>
              <c:f>Table!$D$14:$D$37</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Table!$F$14:$F$37</c:f>
              <c:numCache>
                <c:formatCode>#,##0.0</c:formatCode>
                <c:ptCount val="24"/>
                <c:pt idx="0">
                  <c:v>0.62685553829250007</c:v>
                </c:pt>
                <c:pt idx="1">
                  <c:v>0.59028013295265003</c:v>
                </c:pt>
                <c:pt idx="2">
                  <c:v>0.55141532087294998</c:v>
                </c:pt>
                <c:pt idx="3">
                  <c:v>0.52736157038846998</c:v>
                </c:pt>
                <c:pt idx="4">
                  <c:v>0.53410127253549</c:v>
                </c:pt>
                <c:pt idx="5">
                  <c:v>0.55160119996535995</c:v>
                </c:pt>
                <c:pt idx="6">
                  <c:v>0.59727281678933997</c:v>
                </c:pt>
                <c:pt idx="7">
                  <c:v>0.66587210673267005</c:v>
                </c:pt>
                <c:pt idx="8">
                  <c:v>0.79116228855003001</c:v>
                </c:pt>
                <c:pt idx="9">
                  <c:v>0.82962728779049999</c:v>
                </c:pt>
                <c:pt idx="10">
                  <c:v>0.82256429044556989</c:v>
                </c:pt>
                <c:pt idx="11">
                  <c:v>0.80967403389413994</c:v>
                </c:pt>
                <c:pt idx="12">
                  <c:v>0.71584514698100998</c:v>
                </c:pt>
                <c:pt idx="13">
                  <c:v>0.71422537844715006</c:v>
                </c:pt>
                <c:pt idx="14">
                  <c:v>0.72153999692625004</c:v>
                </c:pt>
                <c:pt idx="15">
                  <c:v>0.71596756976489995</c:v>
                </c:pt>
                <c:pt idx="16">
                  <c:v>0.69713584897829994</c:v>
                </c:pt>
                <c:pt idx="17">
                  <c:v>0.69450616730790005</c:v>
                </c:pt>
                <c:pt idx="18">
                  <c:v>0.71010820144859998</c:v>
                </c:pt>
                <c:pt idx="19">
                  <c:v>0.73469207877810006</c:v>
                </c:pt>
                <c:pt idx="20">
                  <c:v>0.76748554799459989</c:v>
                </c:pt>
                <c:pt idx="21">
                  <c:v>0.7683315414045</c:v>
                </c:pt>
                <c:pt idx="22">
                  <c:v>0.72855923880630002</c:v>
                </c:pt>
                <c:pt idx="23">
                  <c:v>0.69405228599309998</c:v>
                </c:pt>
              </c:numCache>
            </c:numRef>
          </c:yVal>
          <c:smooth val="1"/>
          <c:extLst>
            <c:ext xmlns:c16="http://schemas.microsoft.com/office/drawing/2014/chart" uri="{C3380CC4-5D6E-409C-BE32-E72D297353CC}">
              <c16:uniqueId val="{00000000-F894-42F4-B36B-1986F6160401}"/>
            </c:ext>
          </c:extLst>
        </c:ser>
        <c:ser>
          <c:idx val="2"/>
          <c:order val="1"/>
          <c:tx>
            <c:strRef>
              <c:f>Table!$E$10</c:f>
              <c:strCache>
                <c:ptCount val="1"/>
                <c:pt idx="0">
                  <c:v>Estimated Reference Load (MWh/hour)</c:v>
                </c:pt>
              </c:strCache>
            </c:strRef>
          </c:tx>
          <c:spPr>
            <a:ln w="38100" cap="rnd">
              <a:solidFill>
                <a:srgbClr val="1A1D5D"/>
              </a:solidFill>
              <a:prstDash val="sysDot"/>
              <a:round/>
            </a:ln>
            <a:effectLst/>
          </c:spPr>
          <c:marker>
            <c:symbol val="none"/>
          </c:marker>
          <c:xVal>
            <c:numRef>
              <c:f>Table!$D$14:$D$37</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Table!$E$14:$E$37</c:f>
              <c:numCache>
                <c:formatCode>#,##0.0</c:formatCode>
                <c:ptCount val="24"/>
                <c:pt idx="0">
                  <c:v>0.62039896774503012</c:v>
                </c:pt>
                <c:pt idx="1">
                  <c:v>0.58435363482797997</c:v>
                </c:pt>
                <c:pt idx="2">
                  <c:v>0.54628033951596</c:v>
                </c:pt>
                <c:pt idx="3">
                  <c:v>0.52290784638143994</c:v>
                </c:pt>
                <c:pt idx="4">
                  <c:v>0.52950662218976996</c:v>
                </c:pt>
                <c:pt idx="5">
                  <c:v>0.54591179224211994</c:v>
                </c:pt>
                <c:pt idx="6">
                  <c:v>0.59350938422078992</c:v>
                </c:pt>
                <c:pt idx="7">
                  <c:v>0.67055456733036001</c:v>
                </c:pt>
                <c:pt idx="8">
                  <c:v>0.80042797082724004</c:v>
                </c:pt>
                <c:pt idx="9">
                  <c:v>0.83634263599406999</c:v>
                </c:pt>
                <c:pt idx="10">
                  <c:v>0.82547840984879994</c:v>
                </c:pt>
                <c:pt idx="11">
                  <c:v>0.80733148385645992</c:v>
                </c:pt>
                <c:pt idx="12">
                  <c:v>0.71200658453775001</c:v>
                </c:pt>
                <c:pt idx="13">
                  <c:v>0.70759090166250005</c:v>
                </c:pt>
                <c:pt idx="14">
                  <c:v>0.72406703828973007</c:v>
                </c:pt>
                <c:pt idx="15">
                  <c:v>0.71714605572788992</c:v>
                </c:pt>
                <c:pt idx="16">
                  <c:v>0.69872669210222993</c:v>
                </c:pt>
                <c:pt idx="17">
                  <c:v>0.69735536100267004</c:v>
                </c:pt>
                <c:pt idx="18">
                  <c:v>0.70670474465423994</c:v>
                </c:pt>
                <c:pt idx="19">
                  <c:v>0.72825724990752005</c:v>
                </c:pt>
                <c:pt idx="20">
                  <c:v>0.75997549932347985</c:v>
                </c:pt>
                <c:pt idx="21">
                  <c:v>0.76437673309931997</c:v>
                </c:pt>
                <c:pt idx="22">
                  <c:v>0.72299309741135998</c:v>
                </c:pt>
                <c:pt idx="23">
                  <c:v>0.68704626871250996</c:v>
                </c:pt>
              </c:numCache>
            </c:numRef>
          </c:yVal>
          <c:smooth val="1"/>
          <c:extLst>
            <c:ext xmlns:c16="http://schemas.microsoft.com/office/drawing/2014/chart" uri="{C3380CC4-5D6E-409C-BE32-E72D297353CC}">
              <c16:uniqueId val="{00000001-F894-42F4-B36B-1986F6160401}"/>
            </c:ext>
          </c:extLst>
        </c:ser>
        <c:ser>
          <c:idx val="1"/>
          <c:order val="4"/>
          <c:tx>
            <c:strRef>
              <c:f>Table!$G$10</c:f>
              <c:strCache>
                <c:ptCount val="1"/>
                <c:pt idx="0">
                  <c:v>Estimated Load Impact (MWh/hour)</c:v>
                </c:pt>
              </c:strCache>
            </c:strRef>
          </c:tx>
          <c:spPr>
            <a:ln w="28575" cap="rnd">
              <a:solidFill>
                <a:srgbClr val="1A1D5D"/>
              </a:solidFill>
              <a:round/>
            </a:ln>
            <a:effectLst/>
          </c:spPr>
          <c:marker>
            <c:symbol val="none"/>
          </c:marker>
          <c:xVal>
            <c:numRef>
              <c:f>Table!$D$14:$D$37</c:f>
              <c:numCache>
                <c:formatCode>General</c:formatCode>
                <c:ptCount val="24"/>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numCache>
            </c:numRef>
          </c:xVal>
          <c:yVal>
            <c:numRef>
              <c:f>Table!$G$14:$G$37</c:f>
              <c:numCache>
                <c:formatCode>#,##0.0</c:formatCode>
                <c:ptCount val="24"/>
                <c:pt idx="0">
                  <c:v>-6.4565705474699999E-3</c:v>
                </c:pt>
                <c:pt idx="1">
                  <c:v>-5.9264981246699997E-3</c:v>
                </c:pt>
                <c:pt idx="2">
                  <c:v>-5.1349813569899995E-3</c:v>
                </c:pt>
                <c:pt idx="3">
                  <c:v>-4.4537240070299999E-3</c:v>
                </c:pt>
                <c:pt idx="4">
                  <c:v>-4.59465034572E-3</c:v>
                </c:pt>
                <c:pt idx="5">
                  <c:v>-5.6894077232399996E-3</c:v>
                </c:pt>
                <c:pt idx="6">
                  <c:v>-3.7634325685500002E-3</c:v>
                </c:pt>
                <c:pt idx="7">
                  <c:v>4.6824605976900002E-3</c:v>
                </c:pt>
                <c:pt idx="8">
                  <c:v>9.2656822772100005E-3</c:v>
                </c:pt>
                <c:pt idx="9">
                  <c:v>6.7153482035700006E-3</c:v>
                </c:pt>
                <c:pt idx="10">
                  <c:v>2.9141194032299999E-3</c:v>
                </c:pt>
                <c:pt idx="11">
                  <c:v>-2.3425500376799998E-3</c:v>
                </c:pt>
                <c:pt idx="12">
                  <c:v>-3.8385624432600001E-3</c:v>
                </c:pt>
                <c:pt idx="13">
                  <c:v>-6.6344767846499998E-3</c:v>
                </c:pt>
                <c:pt idx="14">
                  <c:v>2.5270413634799998E-3</c:v>
                </c:pt>
                <c:pt idx="15">
                  <c:v>1.17848596299E-3</c:v>
                </c:pt>
                <c:pt idx="16">
                  <c:v>1.5908431239299999E-3</c:v>
                </c:pt>
                <c:pt idx="17">
                  <c:v>2.8491936947699996E-3</c:v>
                </c:pt>
                <c:pt idx="18">
                  <c:v>-3.4034567943600001E-3</c:v>
                </c:pt>
                <c:pt idx="19">
                  <c:v>-6.4348288705799997E-3</c:v>
                </c:pt>
                <c:pt idx="20">
                  <c:v>-7.5100486711199999E-3</c:v>
                </c:pt>
                <c:pt idx="21">
                  <c:v>-3.95480830518E-3</c:v>
                </c:pt>
                <c:pt idx="22">
                  <c:v>-5.5661413949399993E-3</c:v>
                </c:pt>
                <c:pt idx="23">
                  <c:v>-7.0060172805899998E-3</c:v>
                </c:pt>
              </c:numCache>
            </c:numRef>
          </c:yVal>
          <c:smooth val="1"/>
          <c:extLst>
            <c:ext xmlns:c16="http://schemas.microsoft.com/office/drawing/2014/chart" uri="{C3380CC4-5D6E-409C-BE32-E72D297353CC}">
              <c16:uniqueId val="{00000000-2E63-4D76-8C30-BA4E5F360C5E}"/>
            </c:ext>
          </c:extLst>
        </c:ser>
        <c:dLbls>
          <c:showLegendKey val="0"/>
          <c:showVal val="0"/>
          <c:showCatName val="0"/>
          <c:showSerName val="0"/>
          <c:showPercent val="0"/>
          <c:showBubbleSize val="0"/>
        </c:dLbls>
        <c:axId val="480612448"/>
        <c:axId val="486495584"/>
      </c:scatterChart>
      <c:scatterChart>
        <c:scatterStyle val="smoothMarker"/>
        <c:varyColors val="0"/>
        <c:ser>
          <c:idx val="3"/>
          <c:order val="2"/>
          <c:tx>
            <c:v>Hour Start</c:v>
          </c:tx>
          <c:spPr>
            <a:ln w="19050" cap="rnd">
              <a:solidFill>
                <a:schemeClr val="accent4"/>
              </a:solidFill>
              <a:round/>
            </a:ln>
            <a:effectLst/>
          </c:spPr>
          <c:marker>
            <c:symbol val="none"/>
          </c:marker>
          <c:errBars>
            <c:errDir val="y"/>
            <c:errBarType val="both"/>
            <c:errValType val="cust"/>
            <c:noEndCap val="1"/>
            <c:plus>
              <c:numLit>
                <c:formatCode>General</c:formatCode>
                <c:ptCount val="1"/>
                <c:pt idx="0">
                  <c:v>2.5</c:v>
                </c:pt>
              </c:numLit>
            </c:plus>
            <c:minus>
              <c:numLit>
                <c:formatCode>General</c:formatCode>
                <c:ptCount val="1"/>
                <c:pt idx="0">
                  <c:v>2.5</c:v>
                </c:pt>
              </c:numLit>
            </c:minus>
            <c:spPr>
              <a:noFill/>
              <a:ln w="12700" cap="flat" cmpd="sng" algn="ctr">
                <a:solidFill>
                  <a:schemeClr val="bg1">
                    <a:lumMod val="50000"/>
                  </a:schemeClr>
                </a:solidFill>
                <a:prstDash val="dash"/>
                <a:round/>
              </a:ln>
              <a:effectLst/>
            </c:spPr>
          </c:errBars>
          <c:errBars>
            <c:errDir val="x"/>
            <c:errBarType val="both"/>
            <c:errValType val="fixedVal"/>
            <c:noEndCap val="0"/>
            <c:val val="1"/>
            <c:spPr>
              <a:noFill/>
              <a:ln w="9525" cap="flat" cmpd="sng" algn="ctr">
                <a:noFill/>
                <a:round/>
              </a:ln>
              <a:effectLst/>
            </c:spPr>
          </c:errBars>
          <c:xVal>
            <c:numRef>
              <c:f>Table!$F$7</c:f>
              <c:numCache>
                <c:formatCode>General</c:formatCode>
                <c:ptCount val="1"/>
                <c:pt idx="0">
                  <c:v>15</c:v>
                </c:pt>
              </c:numCache>
            </c:numRef>
          </c:xVal>
          <c:yVal>
            <c:numLit>
              <c:formatCode>General</c:formatCode>
              <c:ptCount val="1"/>
              <c:pt idx="0">
                <c:v>1</c:v>
              </c:pt>
            </c:numLit>
          </c:yVal>
          <c:smooth val="1"/>
          <c:extLst>
            <c:ext xmlns:c16="http://schemas.microsoft.com/office/drawing/2014/chart" uri="{C3380CC4-5D6E-409C-BE32-E72D297353CC}">
              <c16:uniqueId val="{00000003-F894-42F4-B36B-1986F6160401}"/>
            </c:ext>
          </c:extLst>
        </c:ser>
        <c:ser>
          <c:idx val="4"/>
          <c:order val="3"/>
          <c:tx>
            <c:v>Hour End</c:v>
          </c:tx>
          <c:spPr>
            <a:ln w="19050" cap="rnd">
              <a:solidFill>
                <a:schemeClr val="accent5"/>
              </a:solidFill>
              <a:round/>
            </a:ln>
            <a:effectLst/>
          </c:spPr>
          <c:marker>
            <c:symbol val="none"/>
          </c:marker>
          <c:errBars>
            <c:errDir val="y"/>
            <c:errBarType val="both"/>
            <c:errValType val="cust"/>
            <c:noEndCap val="1"/>
            <c:plus>
              <c:numLit>
                <c:formatCode>General</c:formatCode>
                <c:ptCount val="1"/>
                <c:pt idx="0">
                  <c:v>2.5</c:v>
                </c:pt>
              </c:numLit>
            </c:plus>
            <c:minus>
              <c:numLit>
                <c:formatCode>General</c:formatCode>
                <c:ptCount val="1"/>
                <c:pt idx="0">
                  <c:v>2.5</c:v>
                </c:pt>
              </c:numLit>
            </c:minus>
            <c:spPr>
              <a:noFill/>
              <a:ln w="12700" cap="flat" cmpd="sng" algn="ctr">
                <a:solidFill>
                  <a:schemeClr val="bg1">
                    <a:lumMod val="50000"/>
                  </a:schemeClr>
                </a:solidFill>
                <a:prstDash val="dash"/>
                <a:round/>
              </a:ln>
              <a:effectLst/>
            </c:spPr>
          </c:errBars>
          <c:errBars>
            <c:errDir val="x"/>
            <c:errBarType val="both"/>
            <c:errValType val="fixedVal"/>
            <c:noEndCap val="0"/>
            <c:val val="1"/>
            <c:spPr>
              <a:noFill/>
              <a:ln w="9525" cap="flat" cmpd="sng" algn="ctr">
                <a:noFill/>
                <a:round/>
              </a:ln>
              <a:effectLst/>
            </c:spPr>
          </c:errBars>
          <c:xVal>
            <c:numRef>
              <c:f>Table!$H$7</c:f>
              <c:numCache>
                <c:formatCode>General</c:formatCode>
                <c:ptCount val="1"/>
                <c:pt idx="0">
                  <c:v>18</c:v>
                </c:pt>
              </c:numCache>
            </c:numRef>
          </c:xVal>
          <c:yVal>
            <c:numLit>
              <c:formatCode>General</c:formatCode>
              <c:ptCount val="1"/>
              <c:pt idx="0">
                <c:v>1</c:v>
              </c:pt>
            </c:numLit>
          </c:yVal>
          <c:smooth val="1"/>
          <c:extLst>
            <c:ext xmlns:c16="http://schemas.microsoft.com/office/drawing/2014/chart" uri="{C3380CC4-5D6E-409C-BE32-E72D297353CC}">
              <c16:uniqueId val="{00000004-F894-42F4-B36B-1986F6160401}"/>
            </c:ext>
          </c:extLst>
        </c:ser>
        <c:dLbls>
          <c:showLegendKey val="0"/>
          <c:showVal val="0"/>
          <c:showCatName val="0"/>
          <c:showSerName val="0"/>
          <c:showPercent val="0"/>
          <c:showBubbleSize val="0"/>
        </c:dLbls>
        <c:axId val="421186880"/>
        <c:axId val="421186320"/>
      </c:scatterChart>
      <c:valAx>
        <c:axId val="480612448"/>
        <c:scaling>
          <c:orientation val="minMax"/>
          <c:max val="24"/>
          <c:min val="1"/>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Hour-Ending</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86495584"/>
        <c:crosses val="autoZero"/>
        <c:crossBetween val="midCat"/>
        <c:majorUnit val="1"/>
      </c:valAx>
      <c:valAx>
        <c:axId val="486495584"/>
        <c:scaling>
          <c:orientation val="minMax"/>
          <c:min val="0"/>
        </c:scaling>
        <c:delete val="0"/>
        <c:axPos val="l"/>
        <c:majorGridlines>
          <c:spPr>
            <a:ln w="9525" cap="flat" cmpd="sng" algn="ctr">
              <a:solidFill>
                <a:schemeClr val="bg1">
                  <a:lumMod val="65000"/>
                </a:schemeClr>
              </a:solidFill>
              <a:round/>
            </a:ln>
            <a:effectLst/>
          </c:spPr>
        </c:majorGridlines>
        <c:title>
          <c:tx>
            <c:strRef>
              <c:f>Table!$A$3</c:f>
              <c:strCache>
                <c:ptCount val="1"/>
                <c:pt idx="0">
                  <c:v>MW</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0.0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80612448"/>
        <c:crosses val="autoZero"/>
        <c:crossBetween val="midCat"/>
      </c:valAx>
      <c:valAx>
        <c:axId val="421186320"/>
        <c:scaling>
          <c:orientation val="minMax"/>
          <c:max val="2.5"/>
          <c:min val="0"/>
        </c:scaling>
        <c:delete val="0"/>
        <c:axPos val="r"/>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noFill/>
                <a:latin typeface="+mn-lt"/>
                <a:ea typeface="+mn-ea"/>
                <a:cs typeface="+mn-cs"/>
              </a:defRPr>
            </a:pPr>
            <a:endParaRPr lang="en-US"/>
          </a:p>
        </c:txPr>
        <c:crossAx val="421186880"/>
        <c:crosses val="max"/>
        <c:crossBetween val="midCat"/>
      </c:valAx>
      <c:valAx>
        <c:axId val="421186880"/>
        <c:scaling>
          <c:orientation val="minMax"/>
        </c:scaling>
        <c:delete val="1"/>
        <c:axPos val="b"/>
        <c:numFmt formatCode="General" sourceLinked="1"/>
        <c:majorTickMark val="out"/>
        <c:minorTickMark val="none"/>
        <c:tickLblPos val="nextTo"/>
        <c:crossAx val="421186320"/>
        <c:crosses val="autoZero"/>
        <c:crossBetween val="midCat"/>
      </c:valAx>
      <c:spPr>
        <a:solidFill>
          <a:schemeClr val="bg1"/>
        </a:solidFill>
        <a:ln>
          <a:noFill/>
        </a:ln>
        <a:effectLst/>
      </c:spPr>
    </c:plotArea>
    <c:legend>
      <c:legendPos val="b"/>
      <c:legendEntry>
        <c:idx val="3"/>
        <c:delete val="1"/>
      </c:legendEntry>
      <c:legendEntry>
        <c:idx val="4"/>
        <c:delete val="1"/>
      </c:legendEntry>
      <c:layout>
        <c:manualLayout>
          <c:xMode val="edge"/>
          <c:yMode val="edge"/>
          <c:x val="0.53900800869709597"/>
          <c:y val="1.1618776411118543E-2"/>
          <c:w val="0.46099192918707971"/>
          <c:h val="8.2920715156700422E-2"/>
        </c:manualLayout>
      </c:layout>
      <c:overlay val="0"/>
      <c:spPr>
        <a:solidFill>
          <a:schemeClr val="bg1"/>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baseline="0">
          <a:solidFill>
            <a:sysClr val="windowText" lastClr="000000"/>
          </a:solidFill>
        </a:defRPr>
      </a:pPr>
      <a:endParaRPr lang="en-US"/>
    </a:p>
  </c:txPr>
  <c:printSettings>
    <c:headerFooter/>
    <c:pageMargins b="0.7500000000000131" l="0.70000000000000062" r="0.70000000000000062" t="0.7500000000000131"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35400</xdr:colOff>
      <xdr:row>11</xdr:row>
      <xdr:rowOff>111919</xdr:rowOff>
    </xdr:from>
    <xdr:to>
      <xdr:col>5</xdr:col>
      <xdr:colOff>0</xdr:colOff>
      <xdr:row>30</xdr:row>
      <xdr:rowOff>100014</xdr:rowOff>
    </xdr:to>
    <xdr:graphicFrame macro="">
      <xdr:nvGraphicFramePr>
        <xdr:cNvPr id="2" name="Chart 3">
          <a:extLst>
            <a:ext uri="{FF2B5EF4-FFF2-40B4-BE49-F238E27FC236}">
              <a16:creationId xmlns:a16="http://schemas.microsoft.com/office/drawing/2014/main" id="{1DAFF6A4-188A-4DA5-B96B-981DD27612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15</xdr:row>
      <xdr:rowOff>190499</xdr:rowOff>
    </xdr:from>
    <xdr:to>
      <xdr:col>2</xdr:col>
      <xdr:colOff>2247899</xdr:colOff>
      <xdr:row>40</xdr:row>
      <xdr:rowOff>0</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47A7C-633E-4CC5-ADF3-96BE17AECCB2}">
  <sheetPr>
    <tabColor theme="8" tint="-0.249977111117893"/>
  </sheetPr>
  <dimension ref="A1:AB58"/>
  <sheetViews>
    <sheetView showGridLines="0" zoomScale="85" zoomScaleNormal="85" workbookViewId="0"/>
  </sheetViews>
  <sheetFormatPr defaultColWidth="9.140625" defaultRowHeight="14.25" x14ac:dyDescent="0.2"/>
  <cols>
    <col min="1" max="1" width="2.5703125" style="17" customWidth="1"/>
    <col min="2" max="2" width="27.5703125" style="17" bestFit="1" customWidth="1"/>
    <col min="3" max="3" width="20.28515625" style="17" customWidth="1"/>
    <col min="4" max="4" width="4.7109375" style="17" customWidth="1"/>
    <col min="5" max="5" width="36.85546875" style="17" customWidth="1"/>
    <col min="6" max="6" width="15.42578125" style="17" customWidth="1"/>
    <col min="7" max="8" width="4.5703125" style="17" customWidth="1"/>
    <col min="9" max="9" width="9.5703125" style="17" customWidth="1"/>
    <col min="10" max="10" width="10.28515625" style="17" customWidth="1"/>
    <col min="11" max="11" width="11" style="17" customWidth="1"/>
    <col min="12" max="12" width="10.42578125" style="17" customWidth="1"/>
    <col min="13" max="13" width="9.7109375" style="17" customWidth="1"/>
    <col min="14" max="14" width="11.28515625" style="17" customWidth="1"/>
    <col min="15" max="15" width="10.28515625" style="17" customWidth="1"/>
    <col min="16" max="16" width="8.7109375" style="17" customWidth="1"/>
    <col min="17" max="17" width="10.140625" style="17" customWidth="1"/>
    <col min="18" max="18" width="10.42578125" style="17" customWidth="1"/>
    <col min="19" max="19" width="10.140625" style="17" customWidth="1"/>
    <col min="20" max="20" width="11.28515625" style="17" bestFit="1" customWidth="1"/>
    <col min="21" max="21" width="7" style="18" customWidth="1"/>
    <col min="22" max="23" width="25" style="18" customWidth="1"/>
    <col min="24" max="24" width="9" style="18" customWidth="1"/>
    <col min="25" max="25" width="7" style="18" customWidth="1"/>
    <col min="26" max="26" width="9.140625" style="18"/>
    <col min="27" max="16384" width="9.140625" style="17"/>
  </cols>
  <sheetData>
    <row r="1" spans="1:28" ht="33" customHeight="1" x14ac:dyDescent="0.2">
      <c r="B1" s="63" t="s">
        <v>196</v>
      </c>
      <c r="D1" s="63"/>
      <c r="F1" s="63"/>
      <c r="G1" s="63"/>
      <c r="H1" s="63"/>
      <c r="I1" s="63"/>
      <c r="J1" s="63"/>
      <c r="K1" s="63"/>
      <c r="L1" s="63"/>
      <c r="M1" s="63"/>
      <c r="N1" s="63"/>
      <c r="O1" s="63"/>
      <c r="P1" s="63"/>
      <c r="Q1" s="63"/>
      <c r="R1" s="63"/>
      <c r="S1" s="63"/>
    </row>
    <row r="2" spans="1:28" ht="15.75" customHeight="1" x14ac:dyDescent="0.2">
      <c r="A2" s="63"/>
      <c r="B2" s="63"/>
      <c r="C2" s="63"/>
      <c r="D2" s="63"/>
      <c r="E2" s="63"/>
      <c r="F2" s="63"/>
      <c r="G2" s="63"/>
      <c r="H2" s="63"/>
      <c r="I2" s="63"/>
      <c r="J2" s="63"/>
      <c r="K2" s="63"/>
      <c r="L2" s="63"/>
      <c r="M2" s="63"/>
      <c r="N2" s="63"/>
      <c r="O2" s="63"/>
      <c r="P2" s="63"/>
      <c r="Q2" s="63"/>
      <c r="R2" s="63"/>
      <c r="S2" s="63"/>
    </row>
    <row r="3" spans="1:28" ht="14.45" customHeight="1" thickBot="1" x14ac:dyDescent="0.25">
      <c r="A3" s="63"/>
      <c r="B3" s="63"/>
      <c r="C3" s="63"/>
      <c r="D3" s="63"/>
      <c r="E3" s="63"/>
      <c r="F3" s="63"/>
      <c r="G3" s="63"/>
      <c r="H3" s="63"/>
      <c r="I3" s="63"/>
      <c r="J3" s="63"/>
      <c r="K3" s="21" t="s">
        <v>24</v>
      </c>
      <c r="L3" s="21" t="s">
        <v>25</v>
      </c>
      <c r="M3" s="21"/>
      <c r="N3" s="21" t="s">
        <v>26</v>
      </c>
      <c r="O3" s="21" t="s">
        <v>27</v>
      </c>
      <c r="P3" s="21"/>
      <c r="Q3" s="21"/>
      <c r="R3" s="21"/>
      <c r="S3" s="21"/>
      <c r="T3" s="19"/>
      <c r="U3" s="20"/>
      <c r="V3" s="20"/>
      <c r="W3" s="20"/>
      <c r="Y3" s="20"/>
      <c r="Z3" s="20"/>
      <c r="AA3" s="19"/>
      <c r="AB3" s="19"/>
    </row>
    <row r="4" spans="1:28" ht="15" customHeight="1" thickBot="1" x14ac:dyDescent="0.25">
      <c r="A4" s="21"/>
      <c r="B4" s="22" t="s">
        <v>0</v>
      </c>
      <c r="C4" s="21"/>
      <c r="D4" s="21"/>
      <c r="E4" s="22" t="s">
        <v>1</v>
      </c>
      <c r="F4" s="23" t="s">
        <v>2</v>
      </c>
      <c r="G4" s="21"/>
      <c r="H4" s="96"/>
      <c r="I4" s="97" t="s">
        <v>3</v>
      </c>
      <c r="J4" s="94" t="str">
        <f>IF($C$5="Average Customer", "Load w/o DR (kW)", "Load w/o DR  (MW)")</f>
        <v>Load w/o DR  (MW)</v>
      </c>
      <c r="K4" s="94" t="str">
        <f>IF($C$5="Average Customer", "Load w/ DR (kW)", "Load w/ DR (MW)")</f>
        <v>Load w/ DR (MW)</v>
      </c>
      <c r="L4" s="94" t="str">
        <f>IF($C$5="Average Customer","Impact (kW)", "Impact (MW)")</f>
        <v>Impact (MW)</v>
      </c>
      <c r="M4" s="94" t="s">
        <v>4</v>
      </c>
      <c r="N4" s="94" t="s">
        <v>5</v>
      </c>
      <c r="O4" s="24" t="s">
        <v>6</v>
      </c>
      <c r="P4" s="24"/>
      <c r="Q4" s="24"/>
      <c r="R4" s="24"/>
      <c r="S4" s="25"/>
      <c r="T4" s="19"/>
      <c r="U4" s="20"/>
      <c r="V4" s="93">
        <v>95</v>
      </c>
      <c r="W4" s="93"/>
      <c r="Y4" s="20"/>
      <c r="Z4" s="20"/>
      <c r="AA4" s="18" t="s">
        <v>7</v>
      </c>
      <c r="AB4" s="19"/>
    </row>
    <row r="5" spans="1:28" ht="15" customHeight="1" thickBot="1" x14ac:dyDescent="0.3">
      <c r="A5" s="21"/>
      <c r="B5" s="26" t="s">
        <v>8</v>
      </c>
      <c r="C5" s="27" t="s">
        <v>33</v>
      </c>
      <c r="D5" s="21"/>
      <c r="E5" s="26" t="s">
        <v>9</v>
      </c>
      <c r="F5" s="58">
        <v>15</v>
      </c>
      <c r="G5" s="28"/>
      <c r="H5" s="96"/>
      <c r="I5" s="98"/>
      <c r="J5" s="95"/>
      <c r="K5" s="95"/>
      <c r="L5" s="95"/>
      <c r="M5" s="95"/>
      <c r="N5" s="95"/>
      <c r="O5" s="64">
        <v>10</v>
      </c>
      <c r="P5" s="64">
        <v>30</v>
      </c>
      <c r="Q5" s="64">
        <v>50</v>
      </c>
      <c r="R5" s="64">
        <v>70</v>
      </c>
      <c r="S5" s="64">
        <v>90</v>
      </c>
      <c r="T5" s="72" t="s">
        <v>201</v>
      </c>
      <c r="U5" s="20"/>
      <c r="V5" s="29" t="s">
        <v>199</v>
      </c>
      <c r="W5" s="29" t="s">
        <v>200</v>
      </c>
      <c r="X5" s="20"/>
      <c r="Y5" s="20"/>
      <c r="Z5" s="20"/>
      <c r="AA5" s="18"/>
      <c r="AB5" s="19"/>
    </row>
    <row r="6" spans="1:28" ht="15" customHeight="1" x14ac:dyDescent="0.2">
      <c r="A6" s="21"/>
      <c r="B6" s="30" t="s">
        <v>10</v>
      </c>
      <c r="C6" s="35">
        <v>43263</v>
      </c>
      <c r="D6" s="21"/>
      <c r="E6" s="30" t="s">
        <v>11</v>
      </c>
      <c r="F6" s="58">
        <v>18</v>
      </c>
      <c r="G6" s="31"/>
      <c r="H6" s="32"/>
      <c r="I6" s="33">
        <v>1</v>
      </c>
      <c r="J6" s="53" t="e">
        <f>K6+L6</f>
        <v>#N/A</v>
      </c>
      <c r="K6" s="53" t="e">
        <f>VLOOKUP(Selected_Segment_Graph,Data,MATCH(K$3&amp;$I6,Data!$A$1:$DI$1,0),FALSE)*IF($C$5="Aggregate Impact",$C$10/1000,1)</f>
        <v>#N/A</v>
      </c>
      <c r="L6" s="53" t="e">
        <f>VLOOKUP(Selected_Segment_Graph,Data,MATCH(L$3&amp;$I6,Data!$A$1:$DI$1,0),FALSE)*IF($C$5="Aggregate Impact",$C$10/1000,1)</f>
        <v>#N/A</v>
      </c>
      <c r="M6" s="54" t="e">
        <f>L6/J6</f>
        <v>#N/A</v>
      </c>
      <c r="N6" s="53" t="e">
        <f>VLOOKUP(Selected_Segment_Graph,Data,MATCH(N$3&amp;$I6,Data!$A$1:$DI$1,0),FALSE)*IF($C$5="Aggregate Impact",$C$10/1000,1)</f>
        <v>#N/A</v>
      </c>
      <c r="O6" s="53" t="e">
        <f>$L6+SQRT(VLOOKUP(Selected_Segment_Graph,Data,MATCH($O$3&amp;$I6,Data!$A$1:$DI$1,0),FALSE))*_xlfn.NORM.S.INV(O$5/100)*IF(ResultType="Aggregate Impact",$C$10/1000,1)</f>
        <v>#N/A</v>
      </c>
      <c r="P6" s="53" t="e">
        <f>$L6+SQRT(VLOOKUP(Selected_Segment_Graph,Data,MATCH($O$3&amp;$I6,Data!$A$1:$DI$1,0),FALSE))*_xlfn.NORM.S.INV(P$5/100)*IF(ResultType="Aggregate Impact",$C$10/1000,1)</f>
        <v>#N/A</v>
      </c>
      <c r="Q6" s="53" t="e">
        <f>$L6+SQRT(VLOOKUP(Selected_Segment_Graph,Data,MATCH($O$3&amp;$I6,Data!$A$1:$DI$1,0),FALSE))*_xlfn.NORM.S.INV(Q$5/100)*IF(ResultType="Aggregate Impact",$C$10/1000,1)</f>
        <v>#N/A</v>
      </c>
      <c r="R6" s="53" t="e">
        <f>$L6+SQRT(VLOOKUP(Selected_Segment_Graph,Data,MATCH($O$3&amp;$I6,Data!$A$1:$DI$1,0),FALSE))*_xlfn.NORM.S.INV(R$5/100)*IF(ResultType="Aggregate Impact",$C$10/1000,1)</f>
        <v>#N/A</v>
      </c>
      <c r="S6" s="53" t="e">
        <f>$L6+SQRT(VLOOKUP(Selected_Segment_Graph,Data,MATCH($O$3&amp;$I6,Data!$A$1:$DI$1,0),FALSE))*_xlfn.NORM.S.INV(S$5/100)*IF(ResultType="Aggregate Impact",$C$10/1000,1)</f>
        <v>#N/A</v>
      </c>
      <c r="T6" s="53" t="e">
        <f t="shared" ref="T6:T29" si="0">IF(SIGN(V6/W6)&lt;0,"No", "Yes")</f>
        <v>#N/A</v>
      </c>
      <c r="U6" s="20"/>
      <c r="V6" s="52" t="e">
        <f>$L6-SQRT(VLOOKUP(Selected_Segment_Graph,Data,MATCH($O$3&amp;$I6,Data!$A$1:$DI$1,0),FALSE))*_xlfn.NORM.S.INV(V$4/100)</f>
        <v>#N/A</v>
      </c>
      <c r="W6" s="52" t="e">
        <f>$L6+SQRT(VLOOKUP(Selected_Segment_Graph,Data,MATCH($O$3&amp;$I6,Data!$A$1:$DI$1,0),FALSE))*_xlfn.NORM.S.INV(V$4/100)</f>
        <v>#N/A</v>
      </c>
      <c r="X6" s="34"/>
      <c r="Y6" s="20"/>
      <c r="Z6" s="20"/>
      <c r="AA6" s="18"/>
      <c r="AB6" s="19"/>
    </row>
    <row r="7" spans="1:28" ht="15" customHeight="1" x14ac:dyDescent="0.2">
      <c r="A7" s="21"/>
      <c r="B7" s="30" t="s">
        <v>12</v>
      </c>
      <c r="C7" s="35" t="s">
        <v>13</v>
      </c>
      <c r="D7" s="21"/>
      <c r="E7" s="30" t="s">
        <v>14</v>
      </c>
      <c r="F7" s="36" t="e">
        <f>AVERAGE($N6:$N22)</f>
        <v>#N/A</v>
      </c>
      <c r="G7" s="37"/>
      <c r="H7" s="32"/>
      <c r="I7" s="33">
        <v>2</v>
      </c>
      <c r="J7" s="53" t="e">
        <f t="shared" ref="J7:J29" si="1">K7+L7</f>
        <v>#N/A</v>
      </c>
      <c r="K7" s="53" t="e">
        <f>VLOOKUP(Selected_Segment_Graph,Data,MATCH(K$3&amp;$I7,Data!$A$1:$DI$1,0),FALSE)*IF($C$5="Aggregate Impact",$C$10/1000,1)</f>
        <v>#N/A</v>
      </c>
      <c r="L7" s="53" t="e">
        <f>VLOOKUP(Selected_Segment_Graph,Data,MATCH(L$3&amp;$I7,Data!$A$1:$DI$1,0),FALSE)*IF($C$5="Aggregate Impact",$C$10/1000,1)</f>
        <v>#N/A</v>
      </c>
      <c r="M7" s="54" t="e">
        <f t="shared" ref="M7:M29" si="2">L7/J7</f>
        <v>#N/A</v>
      </c>
      <c r="N7" s="53" t="e">
        <f>VLOOKUP(Selected_Segment_Graph,Data,MATCH(N$3&amp;$I7,Data!$A$1:$DI$1,0),FALSE)*IF($C$5="Aggregate Impact",$C$10/1000,1)</f>
        <v>#N/A</v>
      </c>
      <c r="O7" s="53" t="e">
        <f>$L7+SQRT(VLOOKUP(Selected_Segment_Graph,Data,MATCH($O$3&amp;$I7,Data!$A$1:$DI$1,0),FALSE))*_xlfn.NORM.S.INV(O$5/100)*IF(ResultType="Aggregate Impact",$C$10/1000,1)</f>
        <v>#N/A</v>
      </c>
      <c r="P7" s="53" t="e">
        <f>$L7+SQRT(VLOOKUP(Selected_Segment_Graph,Data,MATCH($O$3&amp;$I7,Data!$A$1:$DI$1,0),FALSE))*_xlfn.NORM.S.INV(P$5/100)*IF(ResultType="Aggregate Impact",$C$10/1000,1)</f>
        <v>#N/A</v>
      </c>
      <c r="Q7" s="53" t="e">
        <f>$L7+SQRT(VLOOKUP(Selected_Segment_Graph,Data,MATCH($O$3&amp;$I7,Data!$A$1:$DI$1,0),FALSE))*_xlfn.NORM.S.INV(Q$5/100)*IF(ResultType="Aggregate Impact",$C$10/1000,1)</f>
        <v>#N/A</v>
      </c>
      <c r="R7" s="53" t="e">
        <f>$L7+SQRT(VLOOKUP(Selected_Segment_Graph,Data,MATCH($O$3&amp;$I7,Data!$A$1:$DI$1,0),FALSE))*_xlfn.NORM.S.INV(R$5/100)*IF(ResultType="Aggregate Impact",$C$10/1000,1)</f>
        <v>#N/A</v>
      </c>
      <c r="S7" s="53" t="e">
        <f>$L7+SQRT(VLOOKUP(Selected_Segment_Graph,Data,MATCH($O$3&amp;$I7,Data!$A$1:$DI$1,0),FALSE))*_xlfn.NORM.S.INV(S$5/100)*IF(ResultType="Aggregate Impact",$C$10/1000,1)</f>
        <v>#N/A</v>
      </c>
      <c r="T7" s="53" t="e">
        <f t="shared" si="0"/>
        <v>#N/A</v>
      </c>
      <c r="U7" s="20"/>
      <c r="V7" s="52" t="e">
        <f>$L7-SQRT(VLOOKUP(Selected_Segment_Graph,Data,MATCH($O$3&amp;$I7,Data!$A$1:$DI$1,0),FALSE))*_xlfn.NORM.S.INV(V$4/100)</f>
        <v>#N/A</v>
      </c>
      <c r="W7" s="52" t="e">
        <f>$L7+SQRT(VLOOKUP(Selected_Segment_Graph,Data,MATCH($O$3&amp;$I7,Data!$A$1:$DI$1,0),FALSE))*_xlfn.NORM.S.INV(V$4/100)</f>
        <v>#N/A</v>
      </c>
      <c r="X7" s="34"/>
      <c r="Y7" s="20"/>
      <c r="AA7" s="18"/>
      <c r="AB7" s="19"/>
    </row>
    <row r="8" spans="1:28" ht="15" customHeight="1" x14ac:dyDescent="0.2">
      <c r="A8" s="21"/>
      <c r="B8" s="30" t="s">
        <v>15</v>
      </c>
      <c r="C8" s="39" t="s">
        <v>16</v>
      </c>
      <c r="D8" s="21"/>
      <c r="E8" s="30" t="str">
        <f>CONCATENATE("Avg. Load Reduction for Event Window", IF(C5="Aggregate", " (MW)", " (kW)"))</f>
        <v>Avg. Load Reduction for Event Window (kW)</v>
      </c>
      <c r="F8" s="40">
        <f>IFERROR(AVERAGE($L$20:$L$23),0)</f>
        <v>0</v>
      </c>
      <c r="G8" s="38"/>
      <c r="H8" s="32"/>
      <c r="I8" s="33">
        <v>3</v>
      </c>
      <c r="J8" s="53" t="e">
        <f t="shared" si="1"/>
        <v>#N/A</v>
      </c>
      <c r="K8" s="53" t="e">
        <f>VLOOKUP(Selected_Segment_Graph,Data,MATCH(K$3&amp;$I8,Data!$A$1:$DI$1,0),FALSE)*IF($C$5="Aggregate Impact",$C$10/1000,1)</f>
        <v>#N/A</v>
      </c>
      <c r="L8" s="53" t="e">
        <f>VLOOKUP(Selected_Segment_Graph,Data,MATCH(L$3&amp;$I8,Data!$A$1:$DI$1,0),FALSE)*IF($C$5="Aggregate Impact",$C$10/1000,1)</f>
        <v>#N/A</v>
      </c>
      <c r="M8" s="54" t="e">
        <f t="shared" si="2"/>
        <v>#N/A</v>
      </c>
      <c r="N8" s="53" t="e">
        <f>VLOOKUP(Selected_Segment_Graph,Data,MATCH(N$3&amp;$I8,Data!$A$1:$DI$1,0),FALSE)*IF($C$5="Aggregate Impact",$C$10/1000,1)</f>
        <v>#N/A</v>
      </c>
      <c r="O8" s="53" t="e">
        <f>$L8+SQRT(VLOOKUP(Selected_Segment_Graph,Data,MATCH($O$3&amp;$I8,Data!$A$1:$DI$1,0),FALSE))*_xlfn.NORM.S.INV(O$5/100)*IF(ResultType="Aggregate Impact",$C$10/1000,1)</f>
        <v>#N/A</v>
      </c>
      <c r="P8" s="53" t="e">
        <f>$L8+SQRT(VLOOKUP(Selected_Segment_Graph,Data,MATCH($O$3&amp;$I8,Data!$A$1:$DI$1,0),FALSE))*_xlfn.NORM.S.INV(P$5/100)*IF(ResultType="Aggregate Impact",$C$10/1000,1)</f>
        <v>#N/A</v>
      </c>
      <c r="Q8" s="53" t="e">
        <f>$L8+SQRT(VLOOKUP(Selected_Segment_Graph,Data,MATCH($O$3&amp;$I8,Data!$A$1:$DI$1,0),FALSE))*_xlfn.NORM.S.INV(Q$5/100)*IF(ResultType="Aggregate Impact",$C$10/1000,1)</f>
        <v>#N/A</v>
      </c>
      <c r="R8" s="53" t="e">
        <f>$L8+SQRT(VLOOKUP(Selected_Segment_Graph,Data,MATCH($O$3&amp;$I8,Data!$A$1:$DI$1,0),FALSE))*_xlfn.NORM.S.INV(R$5/100)*IF(ResultType="Aggregate Impact",$C$10/1000,1)</f>
        <v>#N/A</v>
      </c>
      <c r="S8" s="53" t="e">
        <f>$L8+SQRT(VLOOKUP(Selected_Segment_Graph,Data,MATCH($O$3&amp;$I8,Data!$A$1:$DI$1,0),FALSE))*_xlfn.NORM.S.INV(S$5/100)*IF(ResultType="Aggregate Impact",$C$10/1000,1)</f>
        <v>#N/A</v>
      </c>
      <c r="T8" s="53" t="e">
        <f t="shared" si="0"/>
        <v>#N/A</v>
      </c>
      <c r="U8" s="20"/>
      <c r="V8" s="52" t="e">
        <f>$L8-SQRT(VLOOKUP(Selected_Segment_Graph,Data,MATCH($O$3&amp;$I8,Data!$A$1:$DI$1,0),FALSE))*_xlfn.NORM.S.INV(V$4/100)</f>
        <v>#N/A</v>
      </c>
      <c r="W8" s="52" t="e">
        <f>$L8+SQRT(VLOOKUP(Selected_Segment_Graph,Data,MATCH($O$3&amp;$I8,Data!$A$1:$DI$1,0),FALSE))*_xlfn.NORM.S.INV(V$4/100)</f>
        <v>#N/A</v>
      </c>
      <c r="X8" s="34"/>
      <c r="Y8" s="19"/>
      <c r="Z8" s="17"/>
      <c r="AA8" s="18"/>
      <c r="AB8" s="19"/>
    </row>
    <row r="9" spans="1:28" ht="15" customHeight="1" thickBot="1" x14ac:dyDescent="0.25">
      <c r="A9" s="21"/>
      <c r="B9" s="30" t="s">
        <v>18</v>
      </c>
      <c r="C9" s="39" t="s">
        <v>19</v>
      </c>
      <c r="D9" s="21"/>
      <c r="E9" s="42" t="s">
        <v>20</v>
      </c>
      <c r="F9" s="43">
        <f>IFERROR($F$8/AVERAGE($J$20:$J$23),0)</f>
        <v>0</v>
      </c>
      <c r="G9" s="41"/>
      <c r="H9" s="32"/>
      <c r="I9" s="33">
        <v>4</v>
      </c>
      <c r="J9" s="53" t="e">
        <f t="shared" si="1"/>
        <v>#N/A</v>
      </c>
      <c r="K9" s="53" t="e">
        <f>VLOOKUP(Selected_Segment_Graph,Data,MATCH(K$3&amp;$I9,Data!$A$1:$DI$1,0),FALSE)*IF($C$5="Aggregate Impact",$C$10/1000,1)</f>
        <v>#N/A</v>
      </c>
      <c r="L9" s="53" t="e">
        <f>VLOOKUP(Selected_Segment_Graph,Data,MATCH(L$3&amp;$I9,Data!$A$1:$DI$1,0),FALSE)*IF($C$5="Aggregate Impact",$C$10/1000,1)</f>
        <v>#N/A</v>
      </c>
      <c r="M9" s="54" t="e">
        <f t="shared" si="2"/>
        <v>#N/A</v>
      </c>
      <c r="N9" s="53" t="e">
        <f>VLOOKUP(Selected_Segment_Graph,Data,MATCH(N$3&amp;$I9,Data!$A$1:$DI$1,0),FALSE)*IF($C$5="Aggregate Impact",$C$10/1000,1)</f>
        <v>#N/A</v>
      </c>
      <c r="O9" s="53" t="e">
        <f>$L9+SQRT(VLOOKUP(Selected_Segment_Graph,Data,MATCH($O$3&amp;$I9,Data!$A$1:$DI$1,0),FALSE))*_xlfn.NORM.S.INV(O$5/100)*IF(ResultType="Aggregate Impact",$C$10/1000,1)</f>
        <v>#N/A</v>
      </c>
      <c r="P9" s="53" t="e">
        <f>$L9+SQRT(VLOOKUP(Selected_Segment_Graph,Data,MATCH($O$3&amp;$I9,Data!$A$1:$DI$1,0),FALSE))*_xlfn.NORM.S.INV(P$5/100)*IF(ResultType="Aggregate Impact",$C$10/1000,1)</f>
        <v>#N/A</v>
      </c>
      <c r="Q9" s="53" t="e">
        <f>$L9+SQRT(VLOOKUP(Selected_Segment_Graph,Data,MATCH($O$3&amp;$I9,Data!$A$1:$DI$1,0),FALSE))*_xlfn.NORM.S.INV(Q$5/100)*IF(ResultType="Aggregate Impact",$C$10/1000,1)</f>
        <v>#N/A</v>
      </c>
      <c r="R9" s="53" t="e">
        <f>$L9+SQRT(VLOOKUP(Selected_Segment_Graph,Data,MATCH($O$3&amp;$I9,Data!$A$1:$DI$1,0),FALSE))*_xlfn.NORM.S.INV(R$5/100)*IF(ResultType="Aggregate Impact",$C$10/1000,1)</f>
        <v>#N/A</v>
      </c>
      <c r="S9" s="53" t="e">
        <f>$L9+SQRT(VLOOKUP(Selected_Segment_Graph,Data,MATCH($O$3&amp;$I9,Data!$A$1:$DI$1,0),FALSE))*_xlfn.NORM.S.INV(S$5/100)*IF(ResultType="Aggregate Impact",$C$10/1000,1)</f>
        <v>#N/A</v>
      </c>
      <c r="T9" s="53" t="e">
        <f t="shared" si="0"/>
        <v>#N/A</v>
      </c>
      <c r="U9" s="20"/>
      <c r="V9" s="52" t="e">
        <f>$L9-SQRT(VLOOKUP(Selected_Segment_Graph,Data,MATCH($O$3&amp;$I9,Data!$A$1:$DI$1,0),FALSE))*_xlfn.NORM.S.INV(V$4/100)</f>
        <v>#N/A</v>
      </c>
      <c r="W9" s="52" t="e">
        <f>$L9+SQRT(VLOOKUP(Selected_Segment_Graph,Data,MATCH($O$3&amp;$I9,Data!$A$1:$DI$1,0),FALSE))*_xlfn.NORM.S.INV(V$4/100)</f>
        <v>#N/A</v>
      </c>
      <c r="X9" s="34"/>
      <c r="Y9" s="19"/>
      <c r="Z9" s="17"/>
      <c r="AA9" s="18"/>
      <c r="AB9" s="19"/>
    </row>
    <row r="10" spans="1:28" ht="15" customHeight="1" thickBot="1" x14ac:dyDescent="0.25">
      <c r="A10" s="21"/>
      <c r="B10" s="42" t="s">
        <v>17</v>
      </c>
      <c r="C10" s="45">
        <f>IFERROR(VLOOKUP(Names!$B$25,Data,MATCH("cust_ct",Data!$A$1:$DI$1,0),FALSE),0)</f>
        <v>0</v>
      </c>
      <c r="D10" s="21"/>
      <c r="G10" s="44"/>
      <c r="H10" s="32"/>
      <c r="I10" s="33">
        <v>5</v>
      </c>
      <c r="J10" s="53" t="e">
        <f t="shared" si="1"/>
        <v>#N/A</v>
      </c>
      <c r="K10" s="53" t="e">
        <f>VLOOKUP(Selected_Segment_Graph,Data,MATCH(K$3&amp;$I10,Data!$A$1:$DI$1,0),FALSE)*IF($C$5="Aggregate Impact",$C$10/1000,1)</f>
        <v>#N/A</v>
      </c>
      <c r="L10" s="53" t="e">
        <f>VLOOKUP(Selected_Segment_Graph,Data,MATCH(L$3&amp;$I10,Data!$A$1:$DI$1,0),FALSE)*IF($C$5="Aggregate Impact",$C$10/1000,1)</f>
        <v>#N/A</v>
      </c>
      <c r="M10" s="54" t="e">
        <f t="shared" si="2"/>
        <v>#N/A</v>
      </c>
      <c r="N10" s="53" t="e">
        <f>VLOOKUP(Selected_Segment_Graph,Data,MATCH(N$3&amp;$I10,Data!$A$1:$DI$1,0),FALSE)*IF($C$5="Aggregate Impact",$C$10/1000,1)</f>
        <v>#N/A</v>
      </c>
      <c r="O10" s="53" t="e">
        <f>$L10+SQRT(VLOOKUP(Selected_Segment_Graph,Data,MATCH($O$3&amp;$I10,Data!$A$1:$DI$1,0),FALSE))*_xlfn.NORM.S.INV(O$5/100)*IF(ResultType="Aggregate Impact",$C$10/1000,1)</f>
        <v>#N/A</v>
      </c>
      <c r="P10" s="53" t="e">
        <f>$L10+SQRT(VLOOKUP(Selected_Segment_Graph,Data,MATCH($O$3&amp;$I10,Data!$A$1:$DI$1,0),FALSE))*_xlfn.NORM.S.INV(P$5/100)*IF(ResultType="Aggregate Impact",$C$10/1000,1)</f>
        <v>#N/A</v>
      </c>
      <c r="Q10" s="53" t="e">
        <f>$L10+SQRT(VLOOKUP(Selected_Segment_Graph,Data,MATCH($O$3&amp;$I10,Data!$A$1:$DI$1,0),FALSE))*_xlfn.NORM.S.INV(Q$5/100)*IF(ResultType="Aggregate Impact",$C$10/1000,1)</f>
        <v>#N/A</v>
      </c>
      <c r="R10" s="53" t="e">
        <f>$L10+SQRT(VLOOKUP(Selected_Segment_Graph,Data,MATCH($O$3&amp;$I10,Data!$A$1:$DI$1,0),FALSE))*_xlfn.NORM.S.INV(R$5/100)*IF(ResultType="Aggregate Impact",$C$10/1000,1)</f>
        <v>#N/A</v>
      </c>
      <c r="S10" s="53" t="e">
        <f>$L10+SQRT(VLOOKUP(Selected_Segment_Graph,Data,MATCH($O$3&amp;$I10,Data!$A$1:$DI$1,0),FALSE))*_xlfn.NORM.S.INV(S$5/100)*IF(ResultType="Aggregate Impact",$C$10/1000,1)</f>
        <v>#N/A</v>
      </c>
      <c r="T10" s="53" t="e">
        <f t="shared" si="0"/>
        <v>#N/A</v>
      </c>
      <c r="U10" s="20"/>
      <c r="V10" s="52" t="e">
        <f>$L10-SQRT(VLOOKUP(Selected_Segment_Graph,Data,MATCH($O$3&amp;$I10,Data!$A$1:$DI$1,0),FALSE))*_xlfn.NORM.S.INV(V$4/100)</f>
        <v>#N/A</v>
      </c>
      <c r="W10" s="52" t="e">
        <f>$L10+SQRT(VLOOKUP(Selected_Segment_Graph,Data,MATCH($O$3&amp;$I10,Data!$A$1:$DI$1,0),FALSE))*_xlfn.NORM.S.INV(V$4/100)</f>
        <v>#N/A</v>
      </c>
      <c r="X10" s="34"/>
      <c r="Y10" s="19"/>
      <c r="Z10" s="17"/>
      <c r="AA10" s="18"/>
      <c r="AB10" s="19"/>
    </row>
    <row r="11" spans="1:28" ht="15" customHeight="1" x14ac:dyDescent="0.2">
      <c r="A11" s="21"/>
      <c r="B11" s="21"/>
      <c r="C11" s="21"/>
      <c r="D11" s="21"/>
      <c r="E11" s="21"/>
      <c r="F11" s="21"/>
      <c r="G11" s="46"/>
      <c r="H11" s="32"/>
      <c r="I11" s="33">
        <v>6</v>
      </c>
      <c r="J11" s="53" t="e">
        <f t="shared" si="1"/>
        <v>#N/A</v>
      </c>
      <c r="K11" s="53" t="e">
        <f>VLOOKUP(Selected_Segment_Graph,Data,MATCH(K$3&amp;$I11,Data!$A$1:$DI$1,0),FALSE)*IF($C$5="Aggregate Impact",$C$10/1000,1)</f>
        <v>#N/A</v>
      </c>
      <c r="L11" s="53" t="e">
        <f>VLOOKUP(Selected_Segment_Graph,Data,MATCH(L$3&amp;$I11,Data!$A$1:$DI$1,0),FALSE)*IF($C$5="Aggregate Impact",$C$10/1000,1)</f>
        <v>#N/A</v>
      </c>
      <c r="M11" s="54" t="e">
        <f t="shared" si="2"/>
        <v>#N/A</v>
      </c>
      <c r="N11" s="53" t="e">
        <f>VLOOKUP(Selected_Segment_Graph,Data,MATCH(N$3&amp;$I11,Data!$A$1:$DI$1,0),FALSE)*IF($C$5="Aggregate Impact",$C$10/1000,1)</f>
        <v>#N/A</v>
      </c>
      <c r="O11" s="53" t="e">
        <f>$L11+SQRT(VLOOKUP(Selected_Segment_Graph,Data,MATCH($O$3&amp;$I11,Data!$A$1:$DI$1,0),FALSE))*_xlfn.NORM.S.INV(O$5/100)*IF(ResultType="Aggregate Impact",$C$10/1000,1)</f>
        <v>#N/A</v>
      </c>
      <c r="P11" s="53" t="e">
        <f>$L11+SQRT(VLOOKUP(Selected_Segment_Graph,Data,MATCH($O$3&amp;$I11,Data!$A$1:$DI$1,0),FALSE))*_xlfn.NORM.S.INV(P$5/100)*IF(ResultType="Aggregate Impact",$C$10/1000,1)</f>
        <v>#N/A</v>
      </c>
      <c r="Q11" s="53" t="e">
        <f>$L11+SQRT(VLOOKUP(Selected_Segment_Graph,Data,MATCH($O$3&amp;$I11,Data!$A$1:$DI$1,0),FALSE))*_xlfn.NORM.S.INV(Q$5/100)*IF(ResultType="Aggregate Impact",$C$10/1000,1)</f>
        <v>#N/A</v>
      </c>
      <c r="R11" s="53" t="e">
        <f>$L11+SQRT(VLOOKUP(Selected_Segment_Graph,Data,MATCH($O$3&amp;$I11,Data!$A$1:$DI$1,0),FALSE))*_xlfn.NORM.S.INV(R$5/100)*IF(ResultType="Aggregate Impact",$C$10/1000,1)</f>
        <v>#N/A</v>
      </c>
      <c r="S11" s="53" t="e">
        <f>$L11+SQRT(VLOOKUP(Selected_Segment_Graph,Data,MATCH($O$3&amp;$I11,Data!$A$1:$DI$1,0),FALSE))*_xlfn.NORM.S.INV(S$5/100)*IF(ResultType="Aggregate Impact",$C$10/1000,1)</f>
        <v>#N/A</v>
      </c>
      <c r="T11" s="53" t="e">
        <f t="shared" si="0"/>
        <v>#N/A</v>
      </c>
      <c r="U11" s="20"/>
      <c r="V11" s="52" t="e">
        <f>$L11-SQRT(VLOOKUP(Selected_Segment_Graph,Data,MATCH($O$3&amp;$I11,Data!$A$1:$DI$1,0),FALSE))*_xlfn.NORM.S.INV(V$4/100)</f>
        <v>#N/A</v>
      </c>
      <c r="W11" s="52" t="e">
        <f>$L11+SQRT(VLOOKUP(Selected_Segment_Graph,Data,MATCH($O$3&amp;$I11,Data!$A$1:$DI$1,0),FALSE))*_xlfn.NORM.S.INV(V$4/100)</f>
        <v>#N/A</v>
      </c>
      <c r="X11" s="34"/>
      <c r="Y11" s="19"/>
      <c r="Z11" s="17"/>
      <c r="AA11" s="18"/>
      <c r="AB11" s="19"/>
    </row>
    <row r="12" spans="1:28" ht="15" customHeight="1" x14ac:dyDescent="0.2">
      <c r="A12" s="21"/>
      <c r="B12" s="21"/>
      <c r="C12" s="21"/>
      <c r="D12" s="21"/>
      <c r="E12" s="21"/>
      <c r="F12" s="21"/>
      <c r="G12" s="21"/>
      <c r="H12" s="32"/>
      <c r="I12" s="33">
        <v>7</v>
      </c>
      <c r="J12" s="53" t="e">
        <f t="shared" si="1"/>
        <v>#N/A</v>
      </c>
      <c r="K12" s="53" t="e">
        <f>VLOOKUP(Selected_Segment_Graph,Data,MATCH(K$3&amp;$I12,Data!$A$1:$DI$1,0),FALSE)*IF($C$5="Aggregate Impact",$C$10/1000,1)</f>
        <v>#N/A</v>
      </c>
      <c r="L12" s="53" t="e">
        <f>VLOOKUP(Selected_Segment_Graph,Data,MATCH(L$3&amp;$I12,Data!$A$1:$DI$1,0),FALSE)*IF($C$5="Aggregate Impact",$C$10/1000,1)</f>
        <v>#N/A</v>
      </c>
      <c r="M12" s="54" t="e">
        <f t="shared" si="2"/>
        <v>#N/A</v>
      </c>
      <c r="N12" s="53" t="e">
        <f>VLOOKUP(Selected_Segment_Graph,Data,MATCH(N$3&amp;$I12,Data!$A$1:$DI$1,0),FALSE)*IF($C$5="Aggregate Impact",$C$10/1000,1)</f>
        <v>#N/A</v>
      </c>
      <c r="O12" s="53" t="e">
        <f>$L12+SQRT(VLOOKUP(Selected_Segment_Graph,Data,MATCH($O$3&amp;$I12,Data!$A$1:$DI$1,0),FALSE))*_xlfn.NORM.S.INV(O$5/100)*IF(ResultType="Aggregate Impact",$C$10/1000,1)</f>
        <v>#N/A</v>
      </c>
      <c r="P12" s="53" t="e">
        <f>$L12+SQRT(VLOOKUP(Selected_Segment_Graph,Data,MATCH($O$3&amp;$I12,Data!$A$1:$DI$1,0),FALSE))*_xlfn.NORM.S.INV(P$5/100)*IF(ResultType="Aggregate Impact",$C$10/1000,1)</f>
        <v>#N/A</v>
      </c>
      <c r="Q12" s="53" t="e">
        <f>$L12+SQRT(VLOOKUP(Selected_Segment_Graph,Data,MATCH($O$3&amp;$I12,Data!$A$1:$DI$1,0),FALSE))*_xlfn.NORM.S.INV(Q$5/100)*IF(ResultType="Aggregate Impact",$C$10/1000,1)</f>
        <v>#N/A</v>
      </c>
      <c r="R12" s="53" t="e">
        <f>$L12+SQRT(VLOOKUP(Selected_Segment_Graph,Data,MATCH($O$3&amp;$I12,Data!$A$1:$DI$1,0),FALSE))*_xlfn.NORM.S.INV(R$5/100)*IF(ResultType="Aggregate Impact",$C$10/1000,1)</f>
        <v>#N/A</v>
      </c>
      <c r="S12" s="53" t="e">
        <f>$L12+SQRT(VLOOKUP(Selected_Segment_Graph,Data,MATCH($O$3&amp;$I12,Data!$A$1:$DI$1,0),FALSE))*_xlfn.NORM.S.INV(S$5/100)*IF(ResultType="Aggregate Impact",$C$10/1000,1)</f>
        <v>#N/A</v>
      </c>
      <c r="T12" s="53" t="e">
        <f t="shared" si="0"/>
        <v>#N/A</v>
      </c>
      <c r="U12" s="20"/>
      <c r="V12" s="52" t="e">
        <f>$L12-SQRT(VLOOKUP(Selected_Segment_Graph,Data,MATCH($O$3&amp;$I12,Data!$A$1:$DI$1,0),FALSE))*_xlfn.NORM.S.INV(V$4/100)</f>
        <v>#N/A</v>
      </c>
      <c r="W12" s="52" t="e">
        <f>$L12+SQRT(VLOOKUP(Selected_Segment_Graph,Data,MATCH($O$3&amp;$I12,Data!$A$1:$DI$1,0),FALSE))*_xlfn.NORM.S.INV(V$4/100)</f>
        <v>#N/A</v>
      </c>
      <c r="X12" s="34"/>
      <c r="Y12" s="19"/>
      <c r="Z12" s="17"/>
      <c r="AA12" s="18"/>
      <c r="AB12" s="19"/>
    </row>
    <row r="13" spans="1:28" ht="15" customHeight="1" x14ac:dyDescent="0.2">
      <c r="A13" s="21"/>
      <c r="B13" s="21"/>
      <c r="C13" s="21"/>
      <c r="D13" s="21"/>
      <c r="E13" s="21"/>
      <c r="F13" s="21"/>
      <c r="G13" s="21"/>
      <c r="H13" s="32"/>
      <c r="I13" s="33">
        <v>8</v>
      </c>
      <c r="J13" s="53" t="e">
        <f t="shared" si="1"/>
        <v>#N/A</v>
      </c>
      <c r="K13" s="53" t="e">
        <f>VLOOKUP(Selected_Segment_Graph,Data,MATCH(K$3&amp;$I13,Data!$A$1:$DI$1,0),FALSE)*IF($C$5="Aggregate Impact",$C$10/1000,1)</f>
        <v>#N/A</v>
      </c>
      <c r="L13" s="53" t="e">
        <f>VLOOKUP(Selected_Segment_Graph,Data,MATCH(L$3&amp;$I13,Data!$A$1:$DI$1,0),FALSE)*IF($C$5="Aggregate Impact",$C$10/1000,1)</f>
        <v>#N/A</v>
      </c>
      <c r="M13" s="54" t="e">
        <f t="shared" si="2"/>
        <v>#N/A</v>
      </c>
      <c r="N13" s="53" t="e">
        <f>VLOOKUP(Selected_Segment_Graph,Data,MATCH(N$3&amp;$I13,Data!$A$1:$DI$1,0),FALSE)*IF($C$5="Aggregate Impact",$C$10/1000,1)</f>
        <v>#N/A</v>
      </c>
      <c r="O13" s="53" t="e">
        <f>$L13+SQRT(VLOOKUP(Selected_Segment_Graph,Data,MATCH($O$3&amp;$I13,Data!$A$1:$DI$1,0),FALSE))*_xlfn.NORM.S.INV(O$5/100)*IF(ResultType="Aggregate Impact",$C$10/1000,1)</f>
        <v>#N/A</v>
      </c>
      <c r="P13" s="53" t="e">
        <f>$L13+SQRT(VLOOKUP(Selected_Segment_Graph,Data,MATCH($O$3&amp;$I13,Data!$A$1:$DI$1,0),FALSE))*_xlfn.NORM.S.INV(P$5/100)*IF(ResultType="Aggregate Impact",$C$10/1000,1)</f>
        <v>#N/A</v>
      </c>
      <c r="Q13" s="53" t="e">
        <f>$L13+SQRT(VLOOKUP(Selected_Segment_Graph,Data,MATCH($O$3&amp;$I13,Data!$A$1:$DI$1,0),FALSE))*_xlfn.NORM.S.INV(Q$5/100)*IF(ResultType="Aggregate Impact",$C$10/1000,1)</f>
        <v>#N/A</v>
      </c>
      <c r="R13" s="53" t="e">
        <f>$L13+SQRT(VLOOKUP(Selected_Segment_Graph,Data,MATCH($O$3&amp;$I13,Data!$A$1:$DI$1,0),FALSE))*_xlfn.NORM.S.INV(R$5/100)*IF(ResultType="Aggregate Impact",$C$10/1000,1)</f>
        <v>#N/A</v>
      </c>
      <c r="S13" s="53" t="e">
        <f>$L13+SQRT(VLOOKUP(Selected_Segment_Graph,Data,MATCH($O$3&amp;$I13,Data!$A$1:$DI$1,0),FALSE))*_xlfn.NORM.S.INV(S$5/100)*IF(ResultType="Aggregate Impact",$C$10/1000,1)</f>
        <v>#N/A</v>
      </c>
      <c r="T13" s="53" t="e">
        <f t="shared" si="0"/>
        <v>#N/A</v>
      </c>
      <c r="U13" s="20"/>
      <c r="V13" s="52" t="e">
        <f>$L13-SQRT(VLOOKUP(Selected_Segment_Graph,Data,MATCH($O$3&amp;$I13,Data!$A$1:$DI$1,0),FALSE))*_xlfn.NORM.S.INV(V$4/100)</f>
        <v>#N/A</v>
      </c>
      <c r="W13" s="52" t="e">
        <f>$L13+SQRT(VLOOKUP(Selected_Segment_Graph,Data,MATCH($O$3&amp;$I13,Data!$A$1:$DI$1,0),FALSE))*_xlfn.NORM.S.INV(V$4/100)</f>
        <v>#N/A</v>
      </c>
      <c r="X13" s="34"/>
      <c r="Y13" s="19"/>
      <c r="Z13" s="17"/>
      <c r="AA13" s="18"/>
      <c r="AB13" s="19"/>
    </row>
    <row r="14" spans="1:28" ht="15" customHeight="1" x14ac:dyDescent="0.2">
      <c r="A14" s="21"/>
      <c r="B14" s="21"/>
      <c r="C14" s="21"/>
      <c r="D14" s="21"/>
      <c r="E14" s="21"/>
      <c r="F14" s="21"/>
      <c r="G14" s="21"/>
      <c r="H14" s="32"/>
      <c r="I14" s="33">
        <v>9</v>
      </c>
      <c r="J14" s="53" t="e">
        <f t="shared" si="1"/>
        <v>#N/A</v>
      </c>
      <c r="K14" s="53" t="e">
        <f>VLOOKUP(Selected_Segment_Graph,Data,MATCH(K$3&amp;$I14,Data!$A$1:$DI$1,0),FALSE)*IF($C$5="Aggregate Impact",$C$10/1000,1)</f>
        <v>#N/A</v>
      </c>
      <c r="L14" s="53" t="e">
        <f>VLOOKUP(Selected_Segment_Graph,Data,MATCH(L$3&amp;$I14,Data!$A$1:$DI$1,0),FALSE)*IF($C$5="Aggregate Impact",$C$10/1000,1)</f>
        <v>#N/A</v>
      </c>
      <c r="M14" s="54" t="e">
        <f t="shared" si="2"/>
        <v>#N/A</v>
      </c>
      <c r="N14" s="53" t="e">
        <f>VLOOKUP(Selected_Segment_Graph,Data,MATCH(N$3&amp;$I14,Data!$A$1:$DI$1,0),FALSE)*IF($C$5="Aggregate Impact",$C$10/1000,1)</f>
        <v>#N/A</v>
      </c>
      <c r="O14" s="53" t="e">
        <f>$L14+SQRT(VLOOKUP(Selected_Segment_Graph,Data,MATCH($O$3&amp;$I14,Data!$A$1:$DI$1,0),FALSE))*_xlfn.NORM.S.INV(O$5/100)*IF(ResultType="Aggregate Impact",$C$10/1000,1)</f>
        <v>#N/A</v>
      </c>
      <c r="P14" s="53" t="e">
        <f>$L14+SQRT(VLOOKUP(Selected_Segment_Graph,Data,MATCH($O$3&amp;$I14,Data!$A$1:$DI$1,0),FALSE))*_xlfn.NORM.S.INV(P$5/100)*IF(ResultType="Aggregate Impact",$C$10/1000,1)</f>
        <v>#N/A</v>
      </c>
      <c r="Q14" s="53" t="e">
        <f>$L14+SQRT(VLOOKUP(Selected_Segment_Graph,Data,MATCH($O$3&amp;$I14,Data!$A$1:$DI$1,0),FALSE))*_xlfn.NORM.S.INV(Q$5/100)*IF(ResultType="Aggregate Impact",$C$10/1000,1)</f>
        <v>#N/A</v>
      </c>
      <c r="R14" s="53" t="e">
        <f>$L14+SQRT(VLOOKUP(Selected_Segment_Graph,Data,MATCH($O$3&amp;$I14,Data!$A$1:$DI$1,0),FALSE))*_xlfn.NORM.S.INV(R$5/100)*IF(ResultType="Aggregate Impact",$C$10/1000,1)</f>
        <v>#N/A</v>
      </c>
      <c r="S14" s="53" t="e">
        <f>$L14+SQRT(VLOOKUP(Selected_Segment_Graph,Data,MATCH($O$3&amp;$I14,Data!$A$1:$DI$1,0),FALSE))*_xlfn.NORM.S.INV(S$5/100)*IF(ResultType="Aggregate Impact",$C$10/1000,1)</f>
        <v>#N/A</v>
      </c>
      <c r="T14" s="53" t="e">
        <f t="shared" si="0"/>
        <v>#N/A</v>
      </c>
      <c r="U14" s="20"/>
      <c r="V14" s="52" t="e">
        <f>$L14-SQRT(VLOOKUP(Selected_Segment_Graph,Data,MATCH($O$3&amp;$I14,Data!$A$1:$DI$1,0),FALSE))*_xlfn.NORM.S.INV(V$4/100)</f>
        <v>#N/A</v>
      </c>
      <c r="W14" s="52" t="e">
        <f>$L14+SQRT(VLOOKUP(Selected_Segment_Graph,Data,MATCH($O$3&amp;$I14,Data!$A$1:$DI$1,0),FALSE))*_xlfn.NORM.S.INV(V$4/100)</f>
        <v>#N/A</v>
      </c>
      <c r="X14" s="34"/>
      <c r="Y14" s="19"/>
      <c r="Z14" s="17"/>
      <c r="AA14" s="18"/>
      <c r="AB14" s="19"/>
    </row>
    <row r="15" spans="1:28" ht="15" customHeight="1" x14ac:dyDescent="0.2">
      <c r="A15" s="21"/>
      <c r="B15" s="21"/>
      <c r="C15" s="21"/>
      <c r="D15" s="21"/>
      <c r="E15" s="21"/>
      <c r="F15" s="21"/>
      <c r="G15" s="21"/>
      <c r="H15" s="32"/>
      <c r="I15" s="33">
        <v>10</v>
      </c>
      <c r="J15" s="53" t="e">
        <f t="shared" si="1"/>
        <v>#N/A</v>
      </c>
      <c r="K15" s="53" t="e">
        <f>VLOOKUP(Selected_Segment_Graph,Data,MATCH(K$3&amp;$I15,Data!$A$1:$DI$1,0),FALSE)*IF($C$5="Aggregate Impact",$C$10/1000,1)</f>
        <v>#N/A</v>
      </c>
      <c r="L15" s="53" t="e">
        <f>VLOOKUP(Selected_Segment_Graph,Data,MATCH(L$3&amp;$I15,Data!$A$1:$DI$1,0),FALSE)*IF($C$5="Aggregate Impact",$C$10/1000,1)</f>
        <v>#N/A</v>
      </c>
      <c r="M15" s="54" t="e">
        <f t="shared" si="2"/>
        <v>#N/A</v>
      </c>
      <c r="N15" s="53" t="e">
        <f>VLOOKUP(Selected_Segment_Graph,Data,MATCH(N$3&amp;$I15,Data!$A$1:$DI$1,0),FALSE)*IF($C$5="Aggregate Impact",$C$10/1000,1)</f>
        <v>#N/A</v>
      </c>
      <c r="O15" s="53" t="e">
        <f>$L15+SQRT(VLOOKUP(Selected_Segment_Graph,Data,MATCH($O$3&amp;$I15,Data!$A$1:$DI$1,0),FALSE))*_xlfn.NORM.S.INV(O$5/100)*IF(ResultType="Aggregate Impact",$C$10/1000,1)</f>
        <v>#N/A</v>
      </c>
      <c r="P15" s="53" t="e">
        <f>$L15+SQRT(VLOOKUP(Selected_Segment_Graph,Data,MATCH($O$3&amp;$I15,Data!$A$1:$DI$1,0),FALSE))*_xlfn.NORM.S.INV(P$5/100)*IF(ResultType="Aggregate Impact",$C$10/1000,1)</f>
        <v>#N/A</v>
      </c>
      <c r="Q15" s="53" t="e">
        <f>$L15+SQRT(VLOOKUP(Selected_Segment_Graph,Data,MATCH($O$3&amp;$I15,Data!$A$1:$DI$1,0),FALSE))*_xlfn.NORM.S.INV(Q$5/100)*IF(ResultType="Aggregate Impact",$C$10/1000,1)</f>
        <v>#N/A</v>
      </c>
      <c r="R15" s="53" t="e">
        <f>$L15+SQRT(VLOOKUP(Selected_Segment_Graph,Data,MATCH($O$3&amp;$I15,Data!$A$1:$DI$1,0),FALSE))*_xlfn.NORM.S.INV(R$5/100)*IF(ResultType="Aggregate Impact",$C$10/1000,1)</f>
        <v>#N/A</v>
      </c>
      <c r="S15" s="53" t="e">
        <f>$L15+SQRT(VLOOKUP(Selected_Segment_Graph,Data,MATCH($O$3&amp;$I15,Data!$A$1:$DI$1,0),FALSE))*_xlfn.NORM.S.INV(S$5/100)*IF(ResultType="Aggregate Impact",$C$10/1000,1)</f>
        <v>#N/A</v>
      </c>
      <c r="T15" s="53" t="e">
        <f t="shared" si="0"/>
        <v>#N/A</v>
      </c>
      <c r="U15" s="20"/>
      <c r="V15" s="52" t="e">
        <f>$L15-SQRT(VLOOKUP(Selected_Segment_Graph,Data,MATCH($O$3&amp;$I15,Data!$A$1:$DI$1,0),FALSE))*_xlfn.NORM.S.INV(V$4/100)</f>
        <v>#N/A</v>
      </c>
      <c r="W15" s="52" t="e">
        <f>$L15+SQRT(VLOOKUP(Selected_Segment_Graph,Data,MATCH($O$3&amp;$I15,Data!$A$1:$DI$1,0),FALSE))*_xlfn.NORM.S.INV(V$4/100)</f>
        <v>#N/A</v>
      </c>
      <c r="X15" s="34"/>
      <c r="Y15" s="19"/>
      <c r="Z15" s="17"/>
      <c r="AA15" s="18"/>
      <c r="AB15" s="19"/>
    </row>
    <row r="16" spans="1:28" ht="15" customHeight="1" x14ac:dyDescent="0.2">
      <c r="A16" s="21"/>
      <c r="B16" s="21"/>
      <c r="C16" s="21"/>
      <c r="D16" s="21"/>
      <c r="E16" s="21"/>
      <c r="F16" s="21"/>
      <c r="G16" s="21"/>
      <c r="H16" s="32"/>
      <c r="I16" s="33">
        <v>11</v>
      </c>
      <c r="J16" s="53" t="e">
        <f t="shared" si="1"/>
        <v>#N/A</v>
      </c>
      <c r="K16" s="53" t="e">
        <f>VLOOKUP(Selected_Segment_Graph,Data,MATCH(K$3&amp;$I16,Data!$A$1:$DI$1,0),FALSE)*IF($C$5="Aggregate Impact",$C$10/1000,1)</f>
        <v>#N/A</v>
      </c>
      <c r="L16" s="53" t="e">
        <f>VLOOKUP(Selected_Segment_Graph,Data,MATCH(L$3&amp;$I16,Data!$A$1:$DI$1,0),FALSE)*IF($C$5="Aggregate Impact",$C$10/1000,1)</f>
        <v>#N/A</v>
      </c>
      <c r="M16" s="54" t="e">
        <f t="shared" si="2"/>
        <v>#N/A</v>
      </c>
      <c r="N16" s="53" t="e">
        <f>VLOOKUP(Selected_Segment_Graph,Data,MATCH(N$3&amp;$I16,Data!$A$1:$DI$1,0),FALSE)*IF($C$5="Aggregate Impact",$C$10/1000,1)</f>
        <v>#N/A</v>
      </c>
      <c r="O16" s="53" t="e">
        <f>$L16+SQRT(VLOOKUP(Selected_Segment_Graph,Data,MATCH($O$3&amp;$I16,Data!$A$1:$DI$1,0),FALSE))*_xlfn.NORM.S.INV(O$5/100)*IF(ResultType="Aggregate Impact",$C$10/1000,1)</f>
        <v>#N/A</v>
      </c>
      <c r="P16" s="53" t="e">
        <f>$L16+SQRT(VLOOKUP(Selected_Segment_Graph,Data,MATCH($O$3&amp;$I16,Data!$A$1:$DI$1,0),FALSE))*_xlfn.NORM.S.INV(P$5/100)*IF(ResultType="Aggregate Impact",$C$10/1000,1)</f>
        <v>#N/A</v>
      </c>
      <c r="Q16" s="53" t="e">
        <f>$L16+SQRT(VLOOKUP(Selected_Segment_Graph,Data,MATCH($O$3&amp;$I16,Data!$A$1:$DI$1,0),FALSE))*_xlfn.NORM.S.INV(Q$5/100)*IF(ResultType="Aggregate Impact",$C$10/1000,1)</f>
        <v>#N/A</v>
      </c>
      <c r="R16" s="53" t="e">
        <f>$L16+SQRT(VLOOKUP(Selected_Segment_Graph,Data,MATCH($O$3&amp;$I16,Data!$A$1:$DI$1,0),FALSE))*_xlfn.NORM.S.INV(R$5/100)*IF(ResultType="Aggregate Impact",$C$10/1000,1)</f>
        <v>#N/A</v>
      </c>
      <c r="S16" s="53" t="e">
        <f>$L16+SQRT(VLOOKUP(Selected_Segment_Graph,Data,MATCH($O$3&amp;$I16,Data!$A$1:$DI$1,0),FALSE))*_xlfn.NORM.S.INV(S$5/100)*IF(ResultType="Aggregate Impact",$C$10/1000,1)</f>
        <v>#N/A</v>
      </c>
      <c r="T16" s="53" t="e">
        <f t="shared" si="0"/>
        <v>#N/A</v>
      </c>
      <c r="U16" s="20"/>
      <c r="V16" s="52" t="e">
        <f>$L16-SQRT(VLOOKUP(Selected_Segment_Graph,Data,MATCH($O$3&amp;$I16,Data!$A$1:$DI$1,0),FALSE))*_xlfn.NORM.S.INV(V$4/100)</f>
        <v>#N/A</v>
      </c>
      <c r="W16" s="52" t="e">
        <f>$L16+SQRT(VLOOKUP(Selected_Segment_Graph,Data,MATCH($O$3&amp;$I16,Data!$A$1:$DI$1,0),FALSE))*_xlfn.NORM.S.INV(V$4/100)</f>
        <v>#N/A</v>
      </c>
      <c r="X16" s="34"/>
      <c r="Y16" s="19"/>
      <c r="Z16" s="17"/>
      <c r="AA16" s="18"/>
      <c r="AB16" s="19"/>
    </row>
    <row r="17" spans="1:28" ht="15" customHeight="1" x14ac:dyDescent="0.2">
      <c r="A17" s="21"/>
      <c r="B17" s="21"/>
      <c r="C17" s="21"/>
      <c r="D17" s="21"/>
      <c r="E17" s="21"/>
      <c r="F17" s="21"/>
      <c r="G17" s="21"/>
      <c r="H17" s="32"/>
      <c r="I17" s="33">
        <v>12</v>
      </c>
      <c r="J17" s="53" t="e">
        <f t="shared" si="1"/>
        <v>#N/A</v>
      </c>
      <c r="K17" s="53" t="e">
        <f>VLOOKUP(Selected_Segment_Graph,Data,MATCH(K$3&amp;$I17,Data!$A$1:$DI$1,0),FALSE)*IF($C$5="Aggregate Impact",$C$10/1000,1)</f>
        <v>#N/A</v>
      </c>
      <c r="L17" s="53" t="e">
        <f>VLOOKUP(Selected_Segment_Graph,Data,MATCH(L$3&amp;$I17,Data!$A$1:$DI$1,0),FALSE)*IF($C$5="Aggregate Impact",$C$10/1000,1)</f>
        <v>#N/A</v>
      </c>
      <c r="M17" s="54" t="e">
        <f t="shared" si="2"/>
        <v>#N/A</v>
      </c>
      <c r="N17" s="53" t="e">
        <f>VLOOKUP(Selected_Segment_Graph,Data,MATCH(N$3&amp;$I17,Data!$A$1:$DI$1,0),FALSE)*IF($C$5="Aggregate Impact",$C$10/1000,1)</f>
        <v>#N/A</v>
      </c>
      <c r="O17" s="53" t="e">
        <f>$L17+SQRT(VLOOKUP(Selected_Segment_Graph,Data,MATCH($O$3&amp;$I17,Data!$A$1:$DI$1,0),FALSE))*_xlfn.NORM.S.INV(O$5/100)*IF(ResultType="Aggregate Impact",$C$10/1000,1)</f>
        <v>#N/A</v>
      </c>
      <c r="P17" s="53" t="e">
        <f>$L17+SQRT(VLOOKUP(Selected_Segment_Graph,Data,MATCH($O$3&amp;$I17,Data!$A$1:$DI$1,0),FALSE))*_xlfn.NORM.S.INV(P$5/100)*IF(ResultType="Aggregate Impact",$C$10/1000,1)</f>
        <v>#N/A</v>
      </c>
      <c r="Q17" s="53" t="e">
        <f>$L17+SQRT(VLOOKUP(Selected_Segment_Graph,Data,MATCH($O$3&amp;$I17,Data!$A$1:$DI$1,0),FALSE))*_xlfn.NORM.S.INV(Q$5/100)*IF(ResultType="Aggregate Impact",$C$10/1000,1)</f>
        <v>#N/A</v>
      </c>
      <c r="R17" s="53" t="e">
        <f>$L17+SQRT(VLOOKUP(Selected_Segment_Graph,Data,MATCH($O$3&amp;$I17,Data!$A$1:$DI$1,0),FALSE))*_xlfn.NORM.S.INV(R$5/100)*IF(ResultType="Aggregate Impact",$C$10/1000,1)</f>
        <v>#N/A</v>
      </c>
      <c r="S17" s="53" t="e">
        <f>$L17+SQRT(VLOOKUP(Selected_Segment_Graph,Data,MATCH($O$3&amp;$I17,Data!$A$1:$DI$1,0),FALSE))*_xlfn.NORM.S.INV(S$5/100)*IF(ResultType="Aggregate Impact",$C$10/1000,1)</f>
        <v>#N/A</v>
      </c>
      <c r="T17" s="53" t="e">
        <f t="shared" si="0"/>
        <v>#N/A</v>
      </c>
      <c r="U17" s="20"/>
      <c r="V17" s="52" t="e">
        <f>$L17-SQRT(VLOOKUP(Selected_Segment_Graph,Data,MATCH($O$3&amp;$I17,Data!$A$1:$DI$1,0),FALSE))*_xlfn.NORM.S.INV(V$4/100)</f>
        <v>#N/A</v>
      </c>
      <c r="W17" s="52" t="e">
        <f>$L17+SQRT(VLOOKUP(Selected_Segment_Graph,Data,MATCH($O$3&amp;$I17,Data!$A$1:$DI$1,0),FALSE))*_xlfn.NORM.S.INV(V$4/100)</f>
        <v>#N/A</v>
      </c>
      <c r="X17" s="34"/>
      <c r="Y17" s="19"/>
      <c r="Z17" s="17"/>
      <c r="AA17" s="18"/>
      <c r="AB17" s="19"/>
    </row>
    <row r="18" spans="1:28" ht="15" customHeight="1" x14ac:dyDescent="0.2">
      <c r="A18" s="21"/>
      <c r="B18" s="21"/>
      <c r="C18" s="21"/>
      <c r="D18" s="21"/>
      <c r="E18" s="21"/>
      <c r="F18" s="21"/>
      <c r="G18" s="21"/>
      <c r="H18" s="32"/>
      <c r="I18" s="33">
        <v>13</v>
      </c>
      <c r="J18" s="53" t="e">
        <f t="shared" si="1"/>
        <v>#N/A</v>
      </c>
      <c r="K18" s="53" t="e">
        <f>VLOOKUP(Selected_Segment_Graph,Data,MATCH(K$3&amp;$I18,Data!$A$1:$DI$1,0),FALSE)*IF($C$5="Aggregate Impact",$C$10/1000,1)</f>
        <v>#N/A</v>
      </c>
      <c r="L18" s="53" t="e">
        <f>VLOOKUP(Selected_Segment_Graph,Data,MATCH(L$3&amp;$I18,Data!$A$1:$DI$1,0),FALSE)*IF($C$5="Aggregate Impact",$C$10/1000,1)</f>
        <v>#N/A</v>
      </c>
      <c r="M18" s="54" t="e">
        <f t="shared" si="2"/>
        <v>#N/A</v>
      </c>
      <c r="N18" s="53" t="e">
        <f>VLOOKUP(Selected_Segment_Graph,Data,MATCH(N$3&amp;$I18,Data!$A$1:$DI$1,0),FALSE)*IF($C$5="Aggregate Impact",$C$10/1000,1)</f>
        <v>#N/A</v>
      </c>
      <c r="O18" s="53" t="e">
        <f>$L18+SQRT(VLOOKUP(Selected_Segment_Graph,Data,MATCH($O$3&amp;$I18,Data!$A$1:$DI$1,0),FALSE))*_xlfn.NORM.S.INV(O$5/100)*IF(ResultType="Aggregate Impact",$C$10/1000,1)</f>
        <v>#N/A</v>
      </c>
      <c r="P18" s="53" t="e">
        <f>$L18+SQRT(VLOOKUP(Selected_Segment_Graph,Data,MATCH($O$3&amp;$I18,Data!$A$1:$DI$1,0),FALSE))*_xlfn.NORM.S.INV(P$5/100)*IF(ResultType="Aggregate Impact",$C$10/1000,1)</f>
        <v>#N/A</v>
      </c>
      <c r="Q18" s="53" t="e">
        <f>$L18+SQRT(VLOOKUP(Selected_Segment_Graph,Data,MATCH($O$3&amp;$I18,Data!$A$1:$DI$1,0),FALSE))*_xlfn.NORM.S.INV(Q$5/100)*IF(ResultType="Aggregate Impact",$C$10/1000,1)</f>
        <v>#N/A</v>
      </c>
      <c r="R18" s="53" t="e">
        <f>$L18+SQRT(VLOOKUP(Selected_Segment_Graph,Data,MATCH($O$3&amp;$I18,Data!$A$1:$DI$1,0),FALSE))*_xlfn.NORM.S.INV(R$5/100)*IF(ResultType="Aggregate Impact",$C$10/1000,1)</f>
        <v>#N/A</v>
      </c>
      <c r="S18" s="53" t="e">
        <f>$L18+SQRT(VLOOKUP(Selected_Segment_Graph,Data,MATCH($O$3&amp;$I18,Data!$A$1:$DI$1,0),FALSE))*_xlfn.NORM.S.INV(S$5/100)*IF(ResultType="Aggregate Impact",$C$10/1000,1)</f>
        <v>#N/A</v>
      </c>
      <c r="T18" s="53" t="e">
        <f t="shared" si="0"/>
        <v>#N/A</v>
      </c>
      <c r="U18" s="20"/>
      <c r="V18" s="52" t="e">
        <f>$L18-SQRT(VLOOKUP(Selected_Segment_Graph,Data,MATCH($O$3&amp;$I18,Data!$A$1:$DI$1,0),FALSE))*_xlfn.NORM.S.INV(V$4/100)</f>
        <v>#N/A</v>
      </c>
      <c r="W18" s="52" t="e">
        <f>$L18+SQRT(VLOOKUP(Selected_Segment_Graph,Data,MATCH($O$3&amp;$I18,Data!$A$1:$DI$1,0),FALSE))*_xlfn.NORM.S.INV(V$4/100)</f>
        <v>#N/A</v>
      </c>
      <c r="X18" s="34"/>
      <c r="Y18" s="19"/>
      <c r="Z18" s="17"/>
      <c r="AA18" s="18"/>
      <c r="AB18" s="19"/>
    </row>
    <row r="19" spans="1:28" ht="15" customHeight="1" x14ac:dyDescent="0.2">
      <c r="A19" s="21"/>
      <c r="B19" s="21"/>
      <c r="C19" s="21"/>
      <c r="D19" s="21"/>
      <c r="E19" s="21"/>
      <c r="F19" s="21"/>
      <c r="G19" s="21"/>
      <c r="H19" s="32"/>
      <c r="I19" s="33">
        <v>14</v>
      </c>
      <c r="J19" s="53" t="e">
        <f t="shared" si="1"/>
        <v>#N/A</v>
      </c>
      <c r="K19" s="53" t="e">
        <f>VLOOKUP(Selected_Segment_Graph,Data,MATCH(K$3&amp;$I19,Data!$A$1:$DI$1,0),FALSE)*IF($C$5="Aggregate Impact",$C$10/1000,1)</f>
        <v>#N/A</v>
      </c>
      <c r="L19" s="53" t="e">
        <f>VLOOKUP(Selected_Segment_Graph,Data,MATCH(L$3&amp;$I19,Data!$A$1:$DI$1,0),FALSE)*IF($C$5="Aggregate Impact",$C$10/1000,1)</f>
        <v>#N/A</v>
      </c>
      <c r="M19" s="54" t="e">
        <f t="shared" si="2"/>
        <v>#N/A</v>
      </c>
      <c r="N19" s="53" t="e">
        <f>VLOOKUP(Selected_Segment_Graph,Data,MATCH(N$3&amp;$I19,Data!$A$1:$DI$1,0),FALSE)*IF($C$5="Aggregate Impact",$C$10/1000,1)</f>
        <v>#N/A</v>
      </c>
      <c r="O19" s="53" t="e">
        <f>$L19+SQRT(VLOOKUP(Selected_Segment_Graph,Data,MATCH($O$3&amp;$I19,Data!$A$1:$DI$1,0),FALSE))*_xlfn.NORM.S.INV(O$5/100)*IF(ResultType="Aggregate Impact",$C$10/1000,1)</f>
        <v>#N/A</v>
      </c>
      <c r="P19" s="53" t="e">
        <f>$L19+SQRT(VLOOKUP(Selected_Segment_Graph,Data,MATCH($O$3&amp;$I19,Data!$A$1:$DI$1,0),FALSE))*_xlfn.NORM.S.INV(P$5/100)*IF(ResultType="Aggregate Impact",$C$10/1000,1)</f>
        <v>#N/A</v>
      </c>
      <c r="Q19" s="53" t="e">
        <f>$L19+SQRT(VLOOKUP(Selected_Segment_Graph,Data,MATCH($O$3&amp;$I19,Data!$A$1:$DI$1,0),FALSE))*_xlfn.NORM.S.INV(Q$5/100)*IF(ResultType="Aggregate Impact",$C$10/1000,1)</f>
        <v>#N/A</v>
      </c>
      <c r="R19" s="53" t="e">
        <f>$L19+SQRT(VLOOKUP(Selected_Segment_Graph,Data,MATCH($O$3&amp;$I19,Data!$A$1:$DI$1,0),FALSE))*_xlfn.NORM.S.INV(R$5/100)*IF(ResultType="Aggregate Impact",$C$10/1000,1)</f>
        <v>#N/A</v>
      </c>
      <c r="S19" s="53" t="e">
        <f>$L19+SQRT(VLOOKUP(Selected_Segment_Graph,Data,MATCH($O$3&amp;$I19,Data!$A$1:$DI$1,0),FALSE))*_xlfn.NORM.S.INV(S$5/100)*IF(ResultType="Aggregate Impact",$C$10/1000,1)</f>
        <v>#N/A</v>
      </c>
      <c r="T19" s="53" t="e">
        <f t="shared" si="0"/>
        <v>#N/A</v>
      </c>
      <c r="U19" s="20"/>
      <c r="V19" s="52" t="e">
        <f>$L19-SQRT(VLOOKUP(Selected_Segment_Graph,Data,MATCH($O$3&amp;$I19,Data!$A$1:$DI$1,0),FALSE))*_xlfn.NORM.S.INV(V$4/100)</f>
        <v>#N/A</v>
      </c>
      <c r="W19" s="52" t="e">
        <f>$L19+SQRT(VLOOKUP(Selected_Segment_Graph,Data,MATCH($O$3&amp;$I19,Data!$A$1:$DI$1,0),FALSE))*_xlfn.NORM.S.INV(V$4/100)</f>
        <v>#N/A</v>
      </c>
      <c r="X19" s="34"/>
      <c r="Y19" s="19"/>
      <c r="Z19" s="17"/>
      <c r="AA19" s="18"/>
      <c r="AB19" s="19"/>
    </row>
    <row r="20" spans="1:28" ht="15" customHeight="1" x14ac:dyDescent="0.2">
      <c r="A20" s="21"/>
      <c r="B20" s="21"/>
      <c r="C20" s="21"/>
      <c r="D20" s="21"/>
      <c r="E20" s="21"/>
      <c r="F20" s="21"/>
      <c r="G20" s="21"/>
      <c r="H20" s="32"/>
      <c r="I20" s="33">
        <v>15</v>
      </c>
      <c r="J20" s="53" t="e">
        <f t="shared" si="1"/>
        <v>#N/A</v>
      </c>
      <c r="K20" s="53" t="e">
        <f>VLOOKUP(Selected_Segment_Graph,Data,MATCH(K$3&amp;$I20,Data!$A$1:$DI$1,0),FALSE)*IF($C$5="Aggregate Impact",$C$10/1000,1)</f>
        <v>#N/A</v>
      </c>
      <c r="L20" s="53" t="e">
        <f>VLOOKUP(Selected_Segment_Graph,Data,MATCH(L$3&amp;$I20,Data!$A$1:$DI$1,0),FALSE)*IF($C$5="Aggregate Impact",$C$10/1000,1)</f>
        <v>#N/A</v>
      </c>
      <c r="M20" s="54" t="e">
        <f t="shared" si="2"/>
        <v>#N/A</v>
      </c>
      <c r="N20" s="53" t="e">
        <f>VLOOKUP(Selected_Segment_Graph,Data,MATCH(N$3&amp;$I20,Data!$A$1:$DI$1,0),FALSE)*IF($C$5="Aggregate Impact",$C$10/1000,1)</f>
        <v>#N/A</v>
      </c>
      <c r="O20" s="53" t="e">
        <f>$L20+SQRT(VLOOKUP(Selected_Segment_Graph,Data,MATCH($O$3&amp;$I20,Data!$A$1:$DI$1,0),FALSE))*_xlfn.NORM.S.INV(O$5/100)*IF(ResultType="Aggregate Impact",$C$10/1000,1)</f>
        <v>#N/A</v>
      </c>
      <c r="P20" s="53" t="e">
        <f>$L20+SQRT(VLOOKUP(Selected_Segment_Graph,Data,MATCH($O$3&amp;$I20,Data!$A$1:$DI$1,0),FALSE))*_xlfn.NORM.S.INV(P$5/100)*IF(ResultType="Aggregate Impact",$C$10/1000,1)</f>
        <v>#N/A</v>
      </c>
      <c r="Q20" s="53" t="e">
        <f>$L20+SQRT(VLOOKUP(Selected_Segment_Graph,Data,MATCH($O$3&amp;$I20,Data!$A$1:$DI$1,0),FALSE))*_xlfn.NORM.S.INV(Q$5/100)*IF(ResultType="Aggregate Impact",$C$10/1000,1)</f>
        <v>#N/A</v>
      </c>
      <c r="R20" s="53" t="e">
        <f>$L20+SQRT(VLOOKUP(Selected_Segment_Graph,Data,MATCH($O$3&amp;$I20,Data!$A$1:$DI$1,0),FALSE))*_xlfn.NORM.S.INV(R$5/100)*IF(ResultType="Aggregate Impact",$C$10/1000,1)</f>
        <v>#N/A</v>
      </c>
      <c r="S20" s="53" t="e">
        <f>$L20+SQRT(VLOOKUP(Selected_Segment_Graph,Data,MATCH($O$3&amp;$I20,Data!$A$1:$DI$1,0),FALSE))*_xlfn.NORM.S.INV(S$5/100)*IF(ResultType="Aggregate Impact",$C$10/1000,1)</f>
        <v>#N/A</v>
      </c>
      <c r="T20" s="53" t="e">
        <f t="shared" si="0"/>
        <v>#N/A</v>
      </c>
      <c r="U20" s="20"/>
      <c r="V20" s="52" t="e">
        <f>$L20-SQRT(VLOOKUP(Selected_Segment_Graph,Data,MATCH($O$3&amp;$I20,Data!$A$1:$DI$1,0),FALSE))*_xlfn.NORM.S.INV(V$4/100)</f>
        <v>#N/A</v>
      </c>
      <c r="W20" s="52" t="e">
        <f>$L20+SQRT(VLOOKUP(Selected_Segment_Graph,Data,MATCH($O$3&amp;$I20,Data!$A$1:$DI$1,0),FALSE))*_xlfn.NORM.S.INV(V$4/100)</f>
        <v>#N/A</v>
      </c>
      <c r="X20" s="34"/>
      <c r="Y20" s="19"/>
      <c r="Z20" s="17"/>
      <c r="AA20" s="18"/>
      <c r="AB20" s="19"/>
    </row>
    <row r="21" spans="1:28" ht="15" customHeight="1" x14ac:dyDescent="0.2">
      <c r="A21" s="21"/>
      <c r="B21" s="21"/>
      <c r="C21" s="21"/>
      <c r="D21" s="21"/>
      <c r="E21" s="21"/>
      <c r="F21" s="21"/>
      <c r="G21" s="21"/>
      <c r="H21" s="32"/>
      <c r="I21" s="33">
        <v>16</v>
      </c>
      <c r="J21" s="53" t="e">
        <f t="shared" si="1"/>
        <v>#N/A</v>
      </c>
      <c r="K21" s="53" t="e">
        <f>VLOOKUP(Selected_Segment_Graph,Data,MATCH(K$3&amp;$I21,Data!$A$1:$DI$1,0),FALSE)*IF($C$5="Aggregate Impact",$C$10/1000,1)</f>
        <v>#N/A</v>
      </c>
      <c r="L21" s="53" t="e">
        <f>VLOOKUP(Selected_Segment_Graph,Data,MATCH(L$3&amp;$I21,Data!$A$1:$DI$1,0),FALSE)*IF($C$5="Aggregate Impact",$C$10/1000,1)</f>
        <v>#N/A</v>
      </c>
      <c r="M21" s="54" t="e">
        <f t="shared" si="2"/>
        <v>#N/A</v>
      </c>
      <c r="N21" s="53" t="e">
        <f>VLOOKUP(Selected_Segment_Graph,Data,MATCH(N$3&amp;$I21,Data!$A$1:$DI$1,0),FALSE)*IF($C$5="Aggregate Impact",$C$10/1000,1)</f>
        <v>#N/A</v>
      </c>
      <c r="O21" s="53" t="e">
        <f>$L21+SQRT(VLOOKUP(Selected_Segment_Graph,Data,MATCH($O$3&amp;$I21,Data!$A$1:$DI$1,0),FALSE))*_xlfn.NORM.S.INV(O$5/100)*IF(ResultType="Aggregate Impact",$C$10/1000,1)</f>
        <v>#N/A</v>
      </c>
      <c r="P21" s="53" t="e">
        <f>$L21+SQRT(VLOOKUP(Selected_Segment_Graph,Data,MATCH($O$3&amp;$I21,Data!$A$1:$DI$1,0),FALSE))*_xlfn.NORM.S.INV(P$5/100)*IF(ResultType="Aggregate Impact",$C$10/1000,1)</f>
        <v>#N/A</v>
      </c>
      <c r="Q21" s="53" t="e">
        <f>$L21+SQRT(VLOOKUP(Selected_Segment_Graph,Data,MATCH($O$3&amp;$I21,Data!$A$1:$DI$1,0),FALSE))*_xlfn.NORM.S.INV(Q$5/100)*IF(ResultType="Aggregate Impact",$C$10/1000,1)</f>
        <v>#N/A</v>
      </c>
      <c r="R21" s="53" t="e">
        <f>$L21+SQRT(VLOOKUP(Selected_Segment_Graph,Data,MATCH($O$3&amp;$I21,Data!$A$1:$DI$1,0),FALSE))*_xlfn.NORM.S.INV(R$5/100)*IF(ResultType="Aggregate Impact",$C$10/1000,1)</f>
        <v>#N/A</v>
      </c>
      <c r="S21" s="53" t="e">
        <f>$L21+SQRT(VLOOKUP(Selected_Segment_Graph,Data,MATCH($O$3&amp;$I21,Data!$A$1:$DI$1,0),FALSE))*_xlfn.NORM.S.INV(S$5/100)*IF(ResultType="Aggregate Impact",$C$10/1000,1)</f>
        <v>#N/A</v>
      </c>
      <c r="T21" s="53" t="e">
        <f t="shared" si="0"/>
        <v>#N/A</v>
      </c>
      <c r="U21" s="20"/>
      <c r="V21" s="52" t="e">
        <f>$L21-SQRT(VLOOKUP(Selected_Segment_Graph,Data,MATCH($O$3&amp;$I21,Data!$A$1:$DI$1,0),FALSE))*_xlfn.NORM.S.INV(V$4/100)</f>
        <v>#N/A</v>
      </c>
      <c r="W21" s="52" t="e">
        <f>$L21+SQRT(VLOOKUP(Selected_Segment_Graph,Data,MATCH($O$3&amp;$I21,Data!$A$1:$DI$1,0),FALSE))*_xlfn.NORM.S.INV(V$4/100)</f>
        <v>#N/A</v>
      </c>
      <c r="X21" s="34"/>
      <c r="Y21" s="19"/>
      <c r="Z21" s="17"/>
      <c r="AA21" s="18"/>
      <c r="AB21" s="19"/>
    </row>
    <row r="22" spans="1:28" ht="15" customHeight="1" x14ac:dyDescent="0.2">
      <c r="A22" s="21"/>
      <c r="B22" s="21"/>
      <c r="C22" s="21"/>
      <c r="D22" s="21"/>
      <c r="E22" s="21"/>
      <c r="F22" s="21"/>
      <c r="G22" s="21"/>
      <c r="H22" s="32"/>
      <c r="I22" s="33">
        <v>17</v>
      </c>
      <c r="J22" s="53" t="e">
        <f t="shared" si="1"/>
        <v>#N/A</v>
      </c>
      <c r="K22" s="53" t="e">
        <f>VLOOKUP(Selected_Segment_Graph,Data,MATCH(K$3&amp;$I22,Data!$A$1:$DI$1,0),FALSE)*IF($C$5="Aggregate Impact",$C$10/1000,1)</f>
        <v>#N/A</v>
      </c>
      <c r="L22" s="53" t="e">
        <f>VLOOKUP(Selected_Segment_Graph,Data,MATCH(L$3&amp;$I22,Data!$A$1:$DI$1,0),FALSE)*IF($C$5="Aggregate Impact",$C$10/1000,1)</f>
        <v>#N/A</v>
      </c>
      <c r="M22" s="54" t="e">
        <f t="shared" si="2"/>
        <v>#N/A</v>
      </c>
      <c r="N22" s="53" t="e">
        <f>VLOOKUP(Selected_Segment_Graph,Data,MATCH(N$3&amp;$I22,Data!$A$1:$DI$1,0),FALSE)*IF($C$5="Aggregate Impact",$C$10/1000,1)</f>
        <v>#N/A</v>
      </c>
      <c r="O22" s="53" t="e">
        <f>$L22+SQRT(VLOOKUP(Selected_Segment_Graph,Data,MATCH($O$3&amp;$I22,Data!$A$1:$DI$1,0),FALSE))*_xlfn.NORM.S.INV(O$5/100)*IF(ResultType="Aggregate Impact",$C$10/1000,1)</f>
        <v>#N/A</v>
      </c>
      <c r="P22" s="53" t="e">
        <f>$L22+SQRT(VLOOKUP(Selected_Segment_Graph,Data,MATCH($O$3&amp;$I22,Data!$A$1:$DI$1,0),FALSE))*_xlfn.NORM.S.INV(P$5/100)*IF(ResultType="Aggregate Impact",$C$10/1000,1)</f>
        <v>#N/A</v>
      </c>
      <c r="Q22" s="53" t="e">
        <f>$L22+SQRT(VLOOKUP(Selected_Segment_Graph,Data,MATCH($O$3&amp;$I22,Data!$A$1:$DI$1,0),FALSE))*_xlfn.NORM.S.INV(Q$5/100)*IF(ResultType="Aggregate Impact",$C$10/1000,1)</f>
        <v>#N/A</v>
      </c>
      <c r="R22" s="53" t="e">
        <f>$L22+SQRT(VLOOKUP(Selected_Segment_Graph,Data,MATCH($O$3&amp;$I22,Data!$A$1:$DI$1,0),FALSE))*_xlfn.NORM.S.INV(R$5/100)*IF(ResultType="Aggregate Impact",$C$10/1000,1)</f>
        <v>#N/A</v>
      </c>
      <c r="S22" s="53" t="e">
        <f>$L22+SQRT(VLOOKUP(Selected_Segment_Graph,Data,MATCH($O$3&amp;$I22,Data!$A$1:$DI$1,0),FALSE))*_xlfn.NORM.S.INV(S$5/100)*IF(ResultType="Aggregate Impact",$C$10/1000,1)</f>
        <v>#N/A</v>
      </c>
      <c r="T22" s="53" t="e">
        <f t="shared" si="0"/>
        <v>#N/A</v>
      </c>
      <c r="U22" s="20"/>
      <c r="V22" s="52" t="e">
        <f>$L22-SQRT(VLOOKUP(Selected_Segment_Graph,Data,MATCH($O$3&amp;$I22,Data!$A$1:$DI$1,0),FALSE))*_xlfn.NORM.S.INV(V$4/100)</f>
        <v>#N/A</v>
      </c>
      <c r="W22" s="52" t="e">
        <f>$L22+SQRT(VLOOKUP(Selected_Segment_Graph,Data,MATCH($O$3&amp;$I22,Data!$A$1:$DI$1,0),FALSE))*_xlfn.NORM.S.INV(V$4/100)</f>
        <v>#N/A</v>
      </c>
      <c r="X22" s="34"/>
      <c r="Y22" s="19"/>
      <c r="Z22" s="17"/>
      <c r="AA22" s="18"/>
      <c r="AB22" s="19"/>
    </row>
    <row r="23" spans="1:28" ht="15" customHeight="1" x14ac:dyDescent="0.2">
      <c r="A23" s="21"/>
      <c r="B23" s="21"/>
      <c r="C23" s="21"/>
      <c r="D23" s="21"/>
      <c r="E23" s="21"/>
      <c r="F23" s="21"/>
      <c r="G23" s="21"/>
      <c r="H23" s="32"/>
      <c r="I23" s="33">
        <v>18</v>
      </c>
      <c r="J23" s="53" t="e">
        <f t="shared" si="1"/>
        <v>#N/A</v>
      </c>
      <c r="K23" s="53" t="e">
        <f>VLOOKUP(Selected_Segment_Graph,Data,MATCH(K$3&amp;$I23,Data!$A$1:$DI$1,0),FALSE)*IF($C$5="Aggregate Impact",$C$10/1000,1)</f>
        <v>#N/A</v>
      </c>
      <c r="L23" s="53" t="e">
        <f>VLOOKUP(Selected_Segment_Graph,Data,MATCH(L$3&amp;$I23,Data!$A$1:$DI$1,0),FALSE)*IF($C$5="Aggregate Impact",$C$10/1000,1)</f>
        <v>#N/A</v>
      </c>
      <c r="M23" s="54" t="e">
        <f t="shared" si="2"/>
        <v>#N/A</v>
      </c>
      <c r="N23" s="53" t="e">
        <f>VLOOKUP(Selected_Segment_Graph,Data,MATCH(N$3&amp;$I23,Data!$A$1:$DI$1,0),FALSE)*IF($C$5="Aggregate Impact",$C$10/1000,1)</f>
        <v>#N/A</v>
      </c>
      <c r="O23" s="53" t="e">
        <f>$L23+SQRT(VLOOKUP(Selected_Segment_Graph,Data,MATCH($O$3&amp;$I23,Data!$A$1:$DI$1,0),FALSE))*_xlfn.NORM.S.INV(O$5/100)*IF(ResultType="Aggregate Impact",$C$10/1000,1)</f>
        <v>#N/A</v>
      </c>
      <c r="P23" s="53" t="e">
        <f>$L23+SQRT(VLOOKUP(Selected_Segment_Graph,Data,MATCH($O$3&amp;$I23,Data!$A$1:$DI$1,0),FALSE))*_xlfn.NORM.S.INV(P$5/100)*IF(ResultType="Aggregate Impact",$C$10/1000,1)</f>
        <v>#N/A</v>
      </c>
      <c r="Q23" s="53" t="e">
        <f>$L23+SQRT(VLOOKUP(Selected_Segment_Graph,Data,MATCH($O$3&amp;$I23,Data!$A$1:$DI$1,0),FALSE))*_xlfn.NORM.S.INV(Q$5/100)*IF(ResultType="Aggregate Impact",$C$10/1000,1)</f>
        <v>#N/A</v>
      </c>
      <c r="R23" s="53" t="e">
        <f>$L23+SQRT(VLOOKUP(Selected_Segment_Graph,Data,MATCH($O$3&amp;$I23,Data!$A$1:$DI$1,0),FALSE))*_xlfn.NORM.S.INV(R$5/100)*IF(ResultType="Aggregate Impact",$C$10/1000,1)</f>
        <v>#N/A</v>
      </c>
      <c r="S23" s="53" t="e">
        <f>$L23+SQRT(VLOOKUP(Selected_Segment_Graph,Data,MATCH($O$3&amp;$I23,Data!$A$1:$DI$1,0),FALSE))*_xlfn.NORM.S.INV(S$5/100)*IF(ResultType="Aggregate Impact",$C$10/1000,1)</f>
        <v>#N/A</v>
      </c>
      <c r="T23" s="53" t="e">
        <f t="shared" si="0"/>
        <v>#N/A</v>
      </c>
      <c r="U23" s="20"/>
      <c r="V23" s="52" t="e">
        <f>$L23-SQRT(VLOOKUP(Selected_Segment_Graph,Data,MATCH($O$3&amp;$I23,Data!$A$1:$DI$1,0),FALSE))*_xlfn.NORM.S.INV(V$4/100)</f>
        <v>#N/A</v>
      </c>
      <c r="W23" s="52" t="e">
        <f>$L23+SQRT(VLOOKUP(Selected_Segment_Graph,Data,MATCH($O$3&amp;$I23,Data!$A$1:$DI$1,0),FALSE))*_xlfn.NORM.S.INV(V$4/100)</f>
        <v>#N/A</v>
      </c>
      <c r="X23" s="34"/>
      <c r="Y23" s="19"/>
      <c r="Z23" s="17"/>
      <c r="AA23" s="18"/>
      <c r="AB23" s="19"/>
    </row>
    <row r="24" spans="1:28" ht="15" customHeight="1" x14ac:dyDescent="0.2">
      <c r="A24" s="21"/>
      <c r="B24" s="21"/>
      <c r="C24" s="21"/>
      <c r="D24" s="21"/>
      <c r="E24" s="21"/>
      <c r="F24" s="21"/>
      <c r="G24" s="21"/>
      <c r="H24" s="32"/>
      <c r="I24" s="33">
        <v>19</v>
      </c>
      <c r="J24" s="53" t="e">
        <f t="shared" si="1"/>
        <v>#N/A</v>
      </c>
      <c r="K24" s="53" t="e">
        <f>VLOOKUP(Selected_Segment_Graph,Data,MATCH(K$3&amp;$I24,Data!$A$1:$DI$1,0),FALSE)*IF($C$5="Aggregate Impact",$C$10/1000,1)</f>
        <v>#N/A</v>
      </c>
      <c r="L24" s="53" t="e">
        <f>VLOOKUP(Selected_Segment_Graph,Data,MATCH(L$3&amp;$I24,Data!$A$1:$DI$1,0),FALSE)*IF($C$5="Aggregate Impact",$C$10/1000,1)</f>
        <v>#N/A</v>
      </c>
      <c r="M24" s="54" t="e">
        <f t="shared" si="2"/>
        <v>#N/A</v>
      </c>
      <c r="N24" s="53" t="e">
        <f>VLOOKUP(Selected_Segment_Graph,Data,MATCH(N$3&amp;$I24,Data!$A$1:$DI$1,0),FALSE)*IF($C$5="Aggregate Impact",$C$10/1000,1)</f>
        <v>#N/A</v>
      </c>
      <c r="O24" s="53" t="e">
        <f>$L24+SQRT(VLOOKUP(Selected_Segment_Graph,Data,MATCH($O$3&amp;$I24,Data!$A$1:$DI$1,0),FALSE))*_xlfn.NORM.S.INV(O$5/100)*IF(ResultType="Aggregate Impact",$C$10/1000,1)</f>
        <v>#N/A</v>
      </c>
      <c r="P24" s="53" t="e">
        <f>$L24+SQRT(VLOOKUP(Selected_Segment_Graph,Data,MATCH($O$3&amp;$I24,Data!$A$1:$DI$1,0),FALSE))*_xlfn.NORM.S.INV(P$5/100)*IF(ResultType="Aggregate Impact",$C$10/1000,1)</f>
        <v>#N/A</v>
      </c>
      <c r="Q24" s="53" t="e">
        <f>$L24+SQRT(VLOOKUP(Selected_Segment_Graph,Data,MATCH($O$3&amp;$I24,Data!$A$1:$DI$1,0),FALSE))*_xlfn.NORM.S.INV(Q$5/100)*IF(ResultType="Aggregate Impact",$C$10/1000,1)</f>
        <v>#N/A</v>
      </c>
      <c r="R24" s="53" t="e">
        <f>$L24+SQRT(VLOOKUP(Selected_Segment_Graph,Data,MATCH($O$3&amp;$I24,Data!$A$1:$DI$1,0),FALSE))*_xlfn.NORM.S.INV(R$5/100)*IF(ResultType="Aggregate Impact",$C$10/1000,1)</f>
        <v>#N/A</v>
      </c>
      <c r="S24" s="53" t="e">
        <f>$L24+SQRT(VLOOKUP(Selected_Segment_Graph,Data,MATCH($O$3&amp;$I24,Data!$A$1:$DI$1,0),FALSE))*_xlfn.NORM.S.INV(S$5/100)*IF(ResultType="Aggregate Impact",$C$10/1000,1)</f>
        <v>#N/A</v>
      </c>
      <c r="T24" s="53" t="e">
        <f t="shared" si="0"/>
        <v>#N/A</v>
      </c>
      <c r="U24" s="20"/>
      <c r="V24" s="52" t="e">
        <f>$L24-SQRT(VLOOKUP(Selected_Segment_Graph,Data,MATCH($O$3&amp;$I24,Data!$A$1:$DI$1,0),FALSE))*_xlfn.NORM.S.INV(V$4/100)</f>
        <v>#N/A</v>
      </c>
      <c r="W24" s="52" t="e">
        <f>$L24+SQRT(VLOOKUP(Selected_Segment_Graph,Data,MATCH($O$3&amp;$I24,Data!$A$1:$DI$1,0),FALSE))*_xlfn.NORM.S.INV(V$4/100)</f>
        <v>#N/A</v>
      </c>
      <c r="X24" s="34"/>
      <c r="Y24" s="19"/>
      <c r="Z24" s="17"/>
      <c r="AA24" s="18"/>
      <c r="AB24" s="19"/>
    </row>
    <row r="25" spans="1:28" ht="15" customHeight="1" x14ac:dyDescent="0.2">
      <c r="A25" s="21"/>
      <c r="B25" s="21"/>
      <c r="C25" s="21"/>
      <c r="D25" s="21"/>
      <c r="E25" s="21"/>
      <c r="F25" s="21"/>
      <c r="G25" s="21"/>
      <c r="H25" s="32"/>
      <c r="I25" s="33">
        <v>20</v>
      </c>
      <c r="J25" s="53" t="e">
        <f t="shared" si="1"/>
        <v>#N/A</v>
      </c>
      <c r="K25" s="53" t="e">
        <f>VLOOKUP(Selected_Segment_Graph,Data,MATCH(K$3&amp;$I25,Data!$A$1:$DI$1,0),FALSE)*IF($C$5="Aggregate Impact",$C$10/1000,1)</f>
        <v>#N/A</v>
      </c>
      <c r="L25" s="53" t="e">
        <f>VLOOKUP(Selected_Segment_Graph,Data,MATCH(L$3&amp;$I25,Data!$A$1:$DI$1,0),FALSE)*IF($C$5="Aggregate Impact",$C$10/1000,1)</f>
        <v>#N/A</v>
      </c>
      <c r="M25" s="54" t="e">
        <f t="shared" si="2"/>
        <v>#N/A</v>
      </c>
      <c r="N25" s="53" t="e">
        <f>VLOOKUP(Selected_Segment_Graph,Data,MATCH(N$3&amp;$I25,Data!$A$1:$DI$1,0),FALSE)*IF($C$5="Aggregate Impact",$C$10/1000,1)</f>
        <v>#N/A</v>
      </c>
      <c r="O25" s="53" t="e">
        <f>$L25+SQRT(VLOOKUP(Selected_Segment_Graph,Data,MATCH($O$3&amp;$I25,Data!$A$1:$DI$1,0),FALSE))*_xlfn.NORM.S.INV(O$5/100)*IF(ResultType="Aggregate Impact",$C$10/1000,1)</f>
        <v>#N/A</v>
      </c>
      <c r="P25" s="53" t="e">
        <f>$L25+SQRT(VLOOKUP(Selected_Segment_Graph,Data,MATCH($O$3&amp;$I25,Data!$A$1:$DI$1,0),FALSE))*_xlfn.NORM.S.INV(P$5/100)*IF(ResultType="Aggregate Impact",$C$10/1000,1)</f>
        <v>#N/A</v>
      </c>
      <c r="Q25" s="53" t="e">
        <f>$L25+SQRT(VLOOKUP(Selected_Segment_Graph,Data,MATCH($O$3&amp;$I25,Data!$A$1:$DI$1,0),FALSE))*_xlfn.NORM.S.INV(Q$5/100)*IF(ResultType="Aggregate Impact",$C$10/1000,1)</f>
        <v>#N/A</v>
      </c>
      <c r="R25" s="53" t="e">
        <f>$L25+SQRT(VLOOKUP(Selected_Segment_Graph,Data,MATCH($O$3&amp;$I25,Data!$A$1:$DI$1,0),FALSE))*_xlfn.NORM.S.INV(R$5/100)*IF(ResultType="Aggregate Impact",$C$10/1000,1)</f>
        <v>#N/A</v>
      </c>
      <c r="S25" s="53" t="e">
        <f>$L25+SQRT(VLOOKUP(Selected_Segment_Graph,Data,MATCH($O$3&amp;$I25,Data!$A$1:$DI$1,0),FALSE))*_xlfn.NORM.S.INV(S$5/100)*IF(ResultType="Aggregate Impact",$C$10/1000,1)</f>
        <v>#N/A</v>
      </c>
      <c r="T25" s="53" t="e">
        <f t="shared" si="0"/>
        <v>#N/A</v>
      </c>
      <c r="U25" s="20"/>
      <c r="V25" s="52" t="e">
        <f>$L25-SQRT(VLOOKUP(Selected_Segment_Graph,Data,MATCH($O$3&amp;$I25,Data!$A$1:$DI$1,0),FALSE))*_xlfn.NORM.S.INV(V$4/100)</f>
        <v>#N/A</v>
      </c>
      <c r="W25" s="52" t="e">
        <f>$L25+SQRT(VLOOKUP(Selected_Segment_Graph,Data,MATCH($O$3&amp;$I25,Data!$A$1:$DI$1,0),FALSE))*_xlfn.NORM.S.INV(V$4/100)</f>
        <v>#N/A</v>
      </c>
      <c r="X25" s="34"/>
      <c r="Y25" s="19"/>
      <c r="Z25" s="17"/>
      <c r="AA25" s="18"/>
      <c r="AB25" s="19"/>
    </row>
    <row r="26" spans="1:28" ht="15" customHeight="1" x14ac:dyDescent="0.2">
      <c r="A26" s="21"/>
      <c r="B26" s="21"/>
      <c r="C26" s="21"/>
      <c r="D26" s="21"/>
      <c r="E26" s="21"/>
      <c r="F26" s="21"/>
      <c r="G26" s="21"/>
      <c r="H26" s="32"/>
      <c r="I26" s="33">
        <v>21</v>
      </c>
      <c r="J26" s="53" t="e">
        <f t="shared" si="1"/>
        <v>#N/A</v>
      </c>
      <c r="K26" s="53" t="e">
        <f>VLOOKUP(Selected_Segment_Graph,Data,MATCH(K$3&amp;$I26,Data!$A$1:$DI$1,0),FALSE)*IF($C$5="Aggregate Impact",$C$10/1000,1)</f>
        <v>#N/A</v>
      </c>
      <c r="L26" s="53" t="e">
        <f>VLOOKUP(Selected_Segment_Graph,Data,MATCH(L$3&amp;$I26,Data!$A$1:$DI$1,0),FALSE)*IF($C$5="Aggregate Impact",$C$10/1000,1)</f>
        <v>#N/A</v>
      </c>
      <c r="M26" s="54" t="e">
        <f t="shared" si="2"/>
        <v>#N/A</v>
      </c>
      <c r="N26" s="53" t="e">
        <f>VLOOKUP(Selected_Segment_Graph,Data,MATCH(N$3&amp;$I26,Data!$A$1:$DI$1,0),FALSE)*IF($C$5="Aggregate Impact",$C$10/1000,1)</f>
        <v>#N/A</v>
      </c>
      <c r="O26" s="53" t="e">
        <f>$L26+SQRT(VLOOKUP(Selected_Segment_Graph,Data,MATCH($O$3&amp;$I26,Data!$A$1:$DI$1,0),FALSE))*_xlfn.NORM.S.INV(O$5/100)*IF(ResultType="Aggregate Impact",$C$10/1000,1)</f>
        <v>#N/A</v>
      </c>
      <c r="P26" s="53" t="e">
        <f>$L26+SQRT(VLOOKUP(Selected_Segment_Graph,Data,MATCH($O$3&amp;$I26,Data!$A$1:$DI$1,0),FALSE))*_xlfn.NORM.S.INV(P$5/100)*IF(ResultType="Aggregate Impact",$C$10/1000,1)</f>
        <v>#N/A</v>
      </c>
      <c r="Q26" s="53" t="e">
        <f>$L26+SQRT(VLOOKUP(Selected_Segment_Graph,Data,MATCH($O$3&amp;$I26,Data!$A$1:$DI$1,0),FALSE))*_xlfn.NORM.S.INV(Q$5/100)*IF(ResultType="Aggregate Impact",$C$10/1000,1)</f>
        <v>#N/A</v>
      </c>
      <c r="R26" s="53" t="e">
        <f>$L26+SQRT(VLOOKUP(Selected_Segment_Graph,Data,MATCH($O$3&amp;$I26,Data!$A$1:$DI$1,0),FALSE))*_xlfn.NORM.S.INV(R$5/100)*IF(ResultType="Aggregate Impact",$C$10/1000,1)</f>
        <v>#N/A</v>
      </c>
      <c r="S26" s="53" t="e">
        <f>$L26+SQRT(VLOOKUP(Selected_Segment_Graph,Data,MATCH($O$3&amp;$I26,Data!$A$1:$DI$1,0),FALSE))*_xlfn.NORM.S.INV(S$5/100)*IF(ResultType="Aggregate Impact",$C$10/1000,1)</f>
        <v>#N/A</v>
      </c>
      <c r="T26" s="53" t="e">
        <f t="shared" si="0"/>
        <v>#N/A</v>
      </c>
      <c r="U26" s="20"/>
      <c r="V26" s="52" t="e">
        <f>$L26-SQRT(VLOOKUP(Selected_Segment_Graph,Data,MATCH($O$3&amp;$I26,Data!$A$1:$DI$1,0),FALSE))*_xlfn.NORM.S.INV(V$4/100)</f>
        <v>#N/A</v>
      </c>
      <c r="W26" s="52" t="e">
        <f>$L26+SQRT(VLOOKUP(Selected_Segment_Graph,Data,MATCH($O$3&amp;$I26,Data!$A$1:$DI$1,0),FALSE))*_xlfn.NORM.S.INV(V$4/100)</f>
        <v>#N/A</v>
      </c>
      <c r="X26" s="34"/>
      <c r="Y26" s="19"/>
      <c r="Z26" s="17"/>
      <c r="AA26" s="18"/>
      <c r="AB26" s="19"/>
    </row>
    <row r="27" spans="1:28" ht="15" customHeight="1" x14ac:dyDescent="0.2">
      <c r="A27" s="21"/>
      <c r="B27" s="21"/>
      <c r="C27" s="21"/>
      <c r="D27" s="21"/>
      <c r="E27" s="21"/>
      <c r="F27" s="21"/>
      <c r="G27" s="21"/>
      <c r="H27" s="32"/>
      <c r="I27" s="33">
        <v>22</v>
      </c>
      <c r="J27" s="53" t="e">
        <f t="shared" si="1"/>
        <v>#N/A</v>
      </c>
      <c r="K27" s="53" t="e">
        <f>VLOOKUP(Selected_Segment_Graph,Data,MATCH(K$3&amp;$I27,Data!$A$1:$DI$1,0),FALSE)*IF($C$5="Aggregate Impact",$C$10/1000,1)</f>
        <v>#N/A</v>
      </c>
      <c r="L27" s="53" t="e">
        <f>VLOOKUP(Selected_Segment_Graph,Data,MATCH(L$3&amp;$I27,Data!$A$1:$DI$1,0),FALSE)*IF($C$5="Aggregate Impact",$C$10/1000,1)</f>
        <v>#N/A</v>
      </c>
      <c r="M27" s="54" t="e">
        <f t="shared" si="2"/>
        <v>#N/A</v>
      </c>
      <c r="N27" s="53" t="e">
        <f>VLOOKUP(Selected_Segment_Graph,Data,MATCH(N$3&amp;$I27,Data!$A$1:$DI$1,0),FALSE)*IF($C$5="Aggregate Impact",$C$10/1000,1)</f>
        <v>#N/A</v>
      </c>
      <c r="O27" s="53" t="e">
        <f>$L27+SQRT(VLOOKUP(Selected_Segment_Graph,Data,MATCH($O$3&amp;$I27,Data!$A$1:$DI$1,0),FALSE))*_xlfn.NORM.S.INV(O$5/100)*IF(ResultType="Aggregate Impact",$C$10/1000,1)</f>
        <v>#N/A</v>
      </c>
      <c r="P27" s="53" t="e">
        <f>$L27+SQRT(VLOOKUP(Selected_Segment_Graph,Data,MATCH($O$3&amp;$I27,Data!$A$1:$DI$1,0),FALSE))*_xlfn.NORM.S.INV(P$5/100)*IF(ResultType="Aggregate Impact",$C$10/1000,1)</f>
        <v>#N/A</v>
      </c>
      <c r="Q27" s="53" t="e">
        <f>$L27+SQRT(VLOOKUP(Selected_Segment_Graph,Data,MATCH($O$3&amp;$I27,Data!$A$1:$DI$1,0),FALSE))*_xlfn.NORM.S.INV(Q$5/100)*IF(ResultType="Aggregate Impact",$C$10/1000,1)</f>
        <v>#N/A</v>
      </c>
      <c r="R27" s="53" t="e">
        <f>$L27+SQRT(VLOOKUP(Selected_Segment_Graph,Data,MATCH($O$3&amp;$I27,Data!$A$1:$DI$1,0),FALSE))*_xlfn.NORM.S.INV(R$5/100)*IF(ResultType="Aggregate Impact",$C$10/1000,1)</f>
        <v>#N/A</v>
      </c>
      <c r="S27" s="53" t="e">
        <f>$L27+SQRT(VLOOKUP(Selected_Segment_Graph,Data,MATCH($O$3&amp;$I27,Data!$A$1:$DI$1,0),FALSE))*_xlfn.NORM.S.INV(S$5/100)*IF(ResultType="Aggregate Impact",$C$10/1000,1)</f>
        <v>#N/A</v>
      </c>
      <c r="T27" s="53" t="e">
        <f t="shared" si="0"/>
        <v>#N/A</v>
      </c>
      <c r="U27" s="20"/>
      <c r="V27" s="52" t="e">
        <f>$L27-SQRT(VLOOKUP(Selected_Segment_Graph,Data,MATCH($O$3&amp;$I27,Data!$A$1:$DI$1,0),FALSE))*_xlfn.NORM.S.INV(V$4/100)</f>
        <v>#N/A</v>
      </c>
      <c r="W27" s="52" t="e">
        <f>$L27+SQRT(VLOOKUP(Selected_Segment_Graph,Data,MATCH($O$3&amp;$I27,Data!$A$1:$DI$1,0),FALSE))*_xlfn.NORM.S.INV(V$4/100)</f>
        <v>#N/A</v>
      </c>
      <c r="X27" s="34"/>
      <c r="Y27" s="19"/>
      <c r="Z27" s="17"/>
      <c r="AA27" s="18"/>
      <c r="AB27" s="19"/>
    </row>
    <row r="28" spans="1:28" ht="15" customHeight="1" x14ac:dyDescent="0.2">
      <c r="A28" s="21"/>
      <c r="B28" s="21"/>
      <c r="C28" s="21"/>
      <c r="D28" s="21"/>
      <c r="E28" s="21"/>
      <c r="F28" s="21"/>
      <c r="G28" s="21"/>
      <c r="H28" s="32"/>
      <c r="I28" s="33">
        <v>23</v>
      </c>
      <c r="J28" s="53" t="e">
        <f t="shared" si="1"/>
        <v>#N/A</v>
      </c>
      <c r="K28" s="53" t="e">
        <f>VLOOKUP(Selected_Segment_Graph,Data,MATCH(K$3&amp;$I28,Data!$A$1:$DI$1,0),FALSE)*IF($C$5="Aggregate Impact",$C$10/1000,1)</f>
        <v>#N/A</v>
      </c>
      <c r="L28" s="53" t="e">
        <f>VLOOKUP(Selected_Segment_Graph,Data,MATCH(L$3&amp;$I28,Data!$A$1:$DI$1,0),FALSE)*IF($C$5="Aggregate Impact",$C$10/1000,1)</f>
        <v>#N/A</v>
      </c>
      <c r="M28" s="54" t="e">
        <f t="shared" si="2"/>
        <v>#N/A</v>
      </c>
      <c r="N28" s="53" t="e">
        <f>VLOOKUP(Selected_Segment_Graph,Data,MATCH(N$3&amp;$I28,Data!$A$1:$DI$1,0),FALSE)*IF($C$5="Aggregate Impact",$C$10/1000,1)</f>
        <v>#N/A</v>
      </c>
      <c r="O28" s="53" t="e">
        <f>$L28+SQRT(VLOOKUP(Selected_Segment_Graph,Data,MATCH($O$3&amp;$I28,Data!$A$1:$DI$1,0),FALSE))*_xlfn.NORM.S.INV(O$5/100)*IF(ResultType="Aggregate Impact",$C$10/1000,1)</f>
        <v>#N/A</v>
      </c>
      <c r="P28" s="53" t="e">
        <f>$L28+SQRT(VLOOKUP(Selected_Segment_Graph,Data,MATCH($O$3&amp;$I28,Data!$A$1:$DI$1,0),FALSE))*_xlfn.NORM.S.INV(P$5/100)*IF(ResultType="Aggregate Impact",$C$10/1000,1)</f>
        <v>#N/A</v>
      </c>
      <c r="Q28" s="53" t="e">
        <f>$L28+SQRT(VLOOKUP(Selected_Segment_Graph,Data,MATCH($O$3&amp;$I28,Data!$A$1:$DI$1,0),FALSE))*_xlfn.NORM.S.INV(Q$5/100)*IF(ResultType="Aggregate Impact",$C$10/1000,1)</f>
        <v>#N/A</v>
      </c>
      <c r="R28" s="53" t="e">
        <f>$L28+SQRT(VLOOKUP(Selected_Segment_Graph,Data,MATCH($O$3&amp;$I28,Data!$A$1:$DI$1,0),FALSE))*_xlfn.NORM.S.INV(R$5/100)*IF(ResultType="Aggregate Impact",$C$10/1000,1)</f>
        <v>#N/A</v>
      </c>
      <c r="S28" s="53" t="e">
        <f>$L28+SQRT(VLOOKUP(Selected_Segment_Graph,Data,MATCH($O$3&amp;$I28,Data!$A$1:$DI$1,0),FALSE))*_xlfn.NORM.S.INV(S$5/100)*IF(ResultType="Aggregate Impact",$C$10/1000,1)</f>
        <v>#N/A</v>
      </c>
      <c r="T28" s="53" t="e">
        <f t="shared" si="0"/>
        <v>#N/A</v>
      </c>
      <c r="U28" s="20"/>
      <c r="V28" s="52" t="e">
        <f>$L28-SQRT(VLOOKUP(Selected_Segment_Graph,Data,MATCH($O$3&amp;$I28,Data!$A$1:$DI$1,0),FALSE))*_xlfn.NORM.S.INV(V$4/100)</f>
        <v>#N/A</v>
      </c>
      <c r="W28" s="52" t="e">
        <f>$L28+SQRT(VLOOKUP(Selected_Segment_Graph,Data,MATCH($O$3&amp;$I28,Data!$A$1:$DI$1,0),FALSE))*_xlfn.NORM.S.INV(V$4/100)</f>
        <v>#N/A</v>
      </c>
      <c r="X28" s="34"/>
      <c r="Y28" s="19"/>
      <c r="Z28" s="17"/>
      <c r="AA28" s="18"/>
      <c r="AB28" s="19"/>
    </row>
    <row r="29" spans="1:28" ht="15" customHeight="1" thickBot="1" x14ac:dyDescent="0.25">
      <c r="A29" s="21"/>
      <c r="B29" s="21"/>
      <c r="C29" s="21"/>
      <c r="D29" s="21"/>
      <c r="E29" s="21"/>
      <c r="F29" s="21"/>
      <c r="G29" s="21"/>
      <c r="H29" s="32"/>
      <c r="I29" s="65">
        <v>24</v>
      </c>
      <c r="J29" s="66" t="e">
        <f t="shared" si="1"/>
        <v>#N/A</v>
      </c>
      <c r="K29" s="66" t="e">
        <f>VLOOKUP(Selected_Segment_Graph,Data,MATCH(K$3&amp;$I29,Data!$A$1:$DI$1,0),FALSE)*IF($C$5="Aggregate Impact",$C$10/1000,1)</f>
        <v>#N/A</v>
      </c>
      <c r="L29" s="66" t="e">
        <f>VLOOKUP(Selected_Segment_Graph,Data,MATCH(L$3&amp;$I29,Data!$A$1:$DI$1,0),FALSE)*IF($C$5="Aggregate Impact",$C$10/1000,1)</f>
        <v>#N/A</v>
      </c>
      <c r="M29" s="67" t="e">
        <f t="shared" si="2"/>
        <v>#N/A</v>
      </c>
      <c r="N29" s="66" t="e">
        <f>VLOOKUP(Selected_Segment_Graph,Data,MATCH(N$3&amp;$I29,Data!$A$1:$DI$1,0),FALSE)*IF($C$5="Aggregate Impact",$C$10/1000,1)</f>
        <v>#N/A</v>
      </c>
      <c r="O29" s="66" t="e">
        <f>$L29+SQRT(VLOOKUP(Selected_Segment_Graph,Data,MATCH($O$3&amp;$I29,Data!$A$1:$DI$1,0),FALSE))*_xlfn.NORM.S.INV(O$5/100)*IF(ResultType="Aggregate Impact",$C$10/1000,1)</f>
        <v>#N/A</v>
      </c>
      <c r="P29" s="66" t="e">
        <f>$L29+SQRT(VLOOKUP(Selected_Segment_Graph,Data,MATCH($O$3&amp;$I29,Data!$A$1:$DI$1,0),FALSE))*_xlfn.NORM.S.INV(P$5/100)*IF(ResultType="Aggregate Impact",$C$10/1000,1)</f>
        <v>#N/A</v>
      </c>
      <c r="Q29" s="66" t="e">
        <f>$L29+SQRT(VLOOKUP(Selected_Segment_Graph,Data,MATCH($O$3&amp;$I29,Data!$A$1:$DI$1,0),FALSE))*_xlfn.NORM.S.INV(Q$5/100)*IF(ResultType="Aggregate Impact",$C$10/1000,1)</f>
        <v>#N/A</v>
      </c>
      <c r="R29" s="66" t="e">
        <f>$L29+SQRT(VLOOKUP(Selected_Segment_Graph,Data,MATCH($O$3&amp;$I29,Data!$A$1:$DI$1,0),FALSE))*_xlfn.NORM.S.INV(R$5/100)*IF(ResultType="Aggregate Impact",$C$10/1000,1)</f>
        <v>#N/A</v>
      </c>
      <c r="S29" s="66" t="e">
        <f>$L29+SQRT(VLOOKUP(Selected_Segment_Graph,Data,MATCH($O$3&amp;$I29,Data!$A$1:$DI$1,0),FALSE))*_xlfn.NORM.S.INV(S$5/100)*IF(ResultType="Aggregate Impact",$C$10/1000,1)</f>
        <v>#N/A</v>
      </c>
      <c r="T29" s="53" t="e">
        <f t="shared" si="0"/>
        <v>#N/A</v>
      </c>
      <c r="U29" s="20"/>
      <c r="V29" s="52" t="e">
        <f>$L29-SQRT(VLOOKUP(Selected_Segment_Graph,Data,MATCH($O$3&amp;$I29,Data!$A$1:$DI$1,0),FALSE))*_xlfn.NORM.S.INV(V$4/100)</f>
        <v>#N/A</v>
      </c>
      <c r="W29" s="52" t="e">
        <f>$L29+SQRT(VLOOKUP(Selected_Segment_Graph,Data,MATCH($O$3&amp;$I29,Data!$A$1:$DI$1,0),FALSE))*_xlfn.NORM.S.INV(V$4/100)</f>
        <v>#N/A</v>
      </c>
      <c r="X29" s="34"/>
      <c r="Y29" s="19"/>
      <c r="Z29" s="17"/>
      <c r="AA29" s="18"/>
      <c r="AB29" s="19"/>
    </row>
    <row r="30" spans="1:28" ht="15" customHeight="1" thickBot="1" x14ac:dyDescent="0.3">
      <c r="A30" s="21"/>
      <c r="B30" s="21"/>
      <c r="C30" s="21"/>
      <c r="D30" s="21"/>
      <c r="E30" s="21"/>
      <c r="F30" s="21"/>
      <c r="G30" s="21"/>
      <c r="H30" s="21"/>
      <c r="I30" s="68" t="s">
        <v>21</v>
      </c>
      <c r="J30" s="69" t="e">
        <f>SUM(J6:J29)</f>
        <v>#N/A</v>
      </c>
      <c r="K30" s="69" t="e">
        <f>SUM(K6:K29)</f>
        <v>#N/A</v>
      </c>
      <c r="L30" s="69" t="e">
        <f>SUM(L6:L29)</f>
        <v>#N/A</v>
      </c>
      <c r="M30" s="70" t="e">
        <f t="shared" ref="M30" si="3">L30/J30</f>
        <v>#N/A</v>
      </c>
      <c r="N30" s="69" t="e">
        <f>AVERAGE(N6:N29)</f>
        <v>#N/A</v>
      </c>
      <c r="O30" s="69" t="s">
        <v>22</v>
      </c>
      <c r="P30" s="69" t="s">
        <v>22</v>
      </c>
      <c r="Q30" s="69" t="s">
        <v>22</v>
      </c>
      <c r="R30" s="69" t="s">
        <v>22</v>
      </c>
      <c r="S30" s="71" t="s">
        <v>22</v>
      </c>
      <c r="T30" s="19"/>
      <c r="U30" s="20"/>
      <c r="V30" s="20"/>
      <c r="W30" s="20"/>
      <c r="X30" s="47"/>
      <c r="Y30" s="19"/>
      <c r="Z30" s="17"/>
      <c r="AA30" s="18"/>
      <c r="AB30" s="19"/>
    </row>
    <row r="31" spans="1:28" ht="21.6" customHeight="1" x14ac:dyDescent="0.2">
      <c r="A31" s="21"/>
      <c r="B31" s="19" t="str">
        <f>IF(OR(C6="9/21/2015 (7 - 8 PM)",C6="9/21/2015 (6 - 8 PM)"),"*These customers were called for a territory-wide event earlier in the day","")</f>
        <v/>
      </c>
      <c r="C31" s="48"/>
      <c r="D31" s="21"/>
      <c r="E31" s="21"/>
      <c r="F31" s="21"/>
      <c r="G31" s="21"/>
      <c r="H31" s="21"/>
      <c r="I31" s="21" t="s">
        <v>23</v>
      </c>
      <c r="J31" s="21"/>
      <c r="K31" s="21"/>
      <c r="L31" s="21"/>
      <c r="M31" s="21"/>
      <c r="N31" s="21"/>
      <c r="O31" s="21"/>
      <c r="P31" s="21"/>
      <c r="Q31" s="21"/>
      <c r="R31" s="21"/>
      <c r="S31" s="21"/>
      <c r="T31" s="19"/>
      <c r="U31" s="20"/>
      <c r="V31" s="20"/>
      <c r="W31" s="20"/>
      <c r="X31" s="20"/>
      <c r="Y31" s="19"/>
      <c r="Z31" s="17"/>
      <c r="AB31" s="19"/>
    </row>
    <row r="32" spans="1:28" ht="15" customHeight="1" x14ac:dyDescent="0.2">
      <c r="A32" s="21"/>
      <c r="B32" s="21"/>
      <c r="C32" s="48"/>
      <c r="D32" s="21"/>
      <c r="E32" s="21"/>
      <c r="F32" s="21"/>
      <c r="G32" s="21"/>
      <c r="H32" s="21"/>
      <c r="I32" s="49"/>
      <c r="J32" s="21"/>
      <c r="T32" s="19"/>
      <c r="U32" s="20"/>
      <c r="V32" s="20"/>
      <c r="X32" s="19"/>
      <c r="Y32" s="19"/>
      <c r="Z32" s="17"/>
      <c r="AB32" s="19"/>
    </row>
    <row r="33" spans="7:25" ht="15" customHeight="1" x14ac:dyDescent="0.2">
      <c r="G33" s="21"/>
      <c r="J33" s="50"/>
      <c r="K33" s="50"/>
      <c r="L33" s="50"/>
      <c r="X33" s="20"/>
      <c r="Y33" s="20"/>
    </row>
    <row r="34" spans="7:25" ht="15" customHeight="1" x14ac:dyDescent="0.2">
      <c r="L34" s="50"/>
      <c r="Q34" s="18"/>
      <c r="R34" s="18"/>
      <c r="S34" s="18"/>
      <c r="T34" s="18"/>
      <c r="W34" s="17"/>
      <c r="X34" s="20"/>
      <c r="Y34" s="20"/>
    </row>
    <row r="35" spans="7:25" ht="15" customHeight="1" x14ac:dyDescent="0.2">
      <c r="J35" s="50"/>
      <c r="K35" s="50"/>
      <c r="L35" s="50"/>
      <c r="Q35" s="18"/>
      <c r="R35" s="18"/>
      <c r="S35" s="18"/>
      <c r="T35" s="18"/>
      <c r="W35" s="17"/>
      <c r="X35" s="20"/>
      <c r="Y35" s="20"/>
    </row>
    <row r="36" spans="7:25" ht="15" customHeight="1" x14ac:dyDescent="0.2">
      <c r="J36" s="51"/>
      <c r="K36" s="51"/>
      <c r="L36" s="51"/>
      <c r="Q36" s="18"/>
      <c r="R36" s="18"/>
      <c r="S36" s="18"/>
      <c r="T36" s="18"/>
      <c r="W36" s="17"/>
    </row>
    <row r="37" spans="7:25" ht="15" customHeight="1" x14ac:dyDescent="0.2">
      <c r="Q37" s="18"/>
      <c r="R37" s="18"/>
      <c r="S37" s="18"/>
      <c r="T37" s="18"/>
      <c r="W37" s="17"/>
    </row>
    <row r="38" spans="7:25" ht="15" customHeight="1" x14ac:dyDescent="0.2">
      <c r="Q38" s="18"/>
      <c r="R38" s="18"/>
      <c r="S38" s="18"/>
      <c r="T38" s="18"/>
      <c r="W38" s="17"/>
    </row>
    <row r="39" spans="7:25" ht="15" customHeight="1" x14ac:dyDescent="0.2">
      <c r="Q39" s="18"/>
      <c r="R39" s="18"/>
      <c r="S39" s="18"/>
      <c r="T39" s="18"/>
      <c r="W39" s="17"/>
    </row>
    <row r="40" spans="7:25" ht="15" customHeight="1" x14ac:dyDescent="0.2">
      <c r="Q40" s="18"/>
      <c r="R40" s="18"/>
      <c r="S40" s="18"/>
      <c r="T40" s="18"/>
      <c r="W40" s="17"/>
    </row>
    <row r="41" spans="7:25" ht="15" customHeight="1" x14ac:dyDescent="0.2">
      <c r="Q41" s="18"/>
      <c r="R41" s="18"/>
      <c r="S41" s="18"/>
      <c r="T41" s="18"/>
      <c r="W41" s="17"/>
    </row>
    <row r="42" spans="7:25" ht="15" customHeight="1" x14ac:dyDescent="0.2">
      <c r="Q42" s="18"/>
      <c r="R42" s="18"/>
      <c r="S42" s="18"/>
      <c r="T42" s="18"/>
      <c r="W42" s="17"/>
    </row>
    <row r="43" spans="7:25" ht="15" customHeight="1" x14ac:dyDescent="0.2">
      <c r="Q43" s="18"/>
      <c r="R43" s="18"/>
      <c r="S43" s="18"/>
      <c r="T43" s="18"/>
      <c r="W43" s="17"/>
    </row>
    <row r="44" spans="7:25" ht="15" customHeight="1" x14ac:dyDescent="0.2">
      <c r="Q44" s="18"/>
      <c r="R44" s="18"/>
      <c r="S44" s="18"/>
      <c r="T44" s="18"/>
      <c r="W44" s="17"/>
    </row>
    <row r="45" spans="7:25" ht="15" customHeight="1" x14ac:dyDescent="0.2">
      <c r="Q45" s="18"/>
      <c r="R45" s="18"/>
      <c r="S45" s="18"/>
      <c r="T45" s="18"/>
      <c r="W45" s="17"/>
    </row>
    <row r="46" spans="7:25" ht="15" customHeight="1" x14ac:dyDescent="0.2">
      <c r="Q46" s="18"/>
      <c r="R46" s="18"/>
      <c r="S46" s="18"/>
      <c r="T46" s="18"/>
      <c r="W46" s="17"/>
    </row>
    <row r="47" spans="7:25" ht="15" customHeight="1" x14ac:dyDescent="0.2">
      <c r="Q47" s="18"/>
      <c r="R47" s="18"/>
      <c r="S47" s="18"/>
      <c r="T47" s="18"/>
      <c r="W47" s="17"/>
    </row>
    <row r="48" spans="7:25" ht="15" customHeight="1" x14ac:dyDescent="0.2">
      <c r="Q48" s="18"/>
      <c r="R48" s="18"/>
      <c r="S48" s="18"/>
      <c r="T48" s="18"/>
      <c r="W48" s="17"/>
    </row>
    <row r="49" spans="17:23" ht="15" customHeight="1" x14ac:dyDescent="0.2">
      <c r="Q49" s="18"/>
      <c r="R49" s="18"/>
      <c r="S49" s="18"/>
      <c r="T49" s="18"/>
      <c r="W49" s="17"/>
    </row>
    <row r="50" spans="17:23" ht="15" customHeight="1" x14ac:dyDescent="0.2">
      <c r="Q50" s="18"/>
      <c r="R50" s="18"/>
      <c r="S50" s="18"/>
      <c r="T50" s="18"/>
      <c r="W50" s="17"/>
    </row>
    <row r="51" spans="17:23" ht="15" customHeight="1" x14ac:dyDescent="0.2">
      <c r="Q51" s="18"/>
      <c r="R51" s="18"/>
      <c r="S51" s="18"/>
      <c r="T51" s="18"/>
      <c r="W51" s="17"/>
    </row>
    <row r="52" spans="17:23" x14ac:dyDescent="0.2">
      <c r="Q52" s="18"/>
      <c r="R52" s="18"/>
      <c r="S52" s="18"/>
      <c r="T52" s="18"/>
      <c r="W52" s="17"/>
    </row>
    <row r="53" spans="17:23" x14ac:dyDescent="0.2">
      <c r="Q53" s="18"/>
      <c r="R53" s="18"/>
      <c r="S53" s="18"/>
      <c r="T53" s="18"/>
      <c r="W53" s="17"/>
    </row>
    <row r="54" spans="17:23" x14ac:dyDescent="0.2">
      <c r="Q54" s="18"/>
      <c r="R54" s="18"/>
      <c r="S54" s="18"/>
      <c r="T54" s="18"/>
      <c r="W54" s="17"/>
    </row>
    <row r="55" spans="17:23" x14ac:dyDescent="0.2">
      <c r="Q55" s="18"/>
      <c r="R55" s="18"/>
      <c r="S55" s="18"/>
      <c r="T55" s="18"/>
      <c r="W55" s="17"/>
    </row>
    <row r="56" spans="17:23" x14ac:dyDescent="0.2">
      <c r="Q56" s="18"/>
      <c r="R56" s="18"/>
      <c r="S56" s="18"/>
      <c r="T56" s="18"/>
      <c r="W56" s="17"/>
    </row>
    <row r="57" spans="17:23" x14ac:dyDescent="0.2">
      <c r="Q57" s="18"/>
      <c r="R57" s="18"/>
      <c r="S57" s="18"/>
      <c r="T57" s="18"/>
      <c r="W57" s="17"/>
    </row>
    <row r="58" spans="17:23" x14ac:dyDescent="0.2">
      <c r="Q58" s="18"/>
      <c r="R58" s="18"/>
      <c r="S58" s="18"/>
      <c r="T58" s="18"/>
      <c r="W58" s="17"/>
    </row>
  </sheetData>
  <mergeCells count="8">
    <mergeCell ref="V4:W4"/>
    <mergeCell ref="M4:M5"/>
    <mergeCell ref="N4:N5"/>
    <mergeCell ref="H4:H5"/>
    <mergeCell ref="I4:I5"/>
    <mergeCell ref="J4:J5"/>
    <mergeCell ref="K4:K5"/>
    <mergeCell ref="L4:L5"/>
  </mergeCells>
  <conditionalFormatting sqref="I6:I29 M6:M29">
    <cfRule type="expression" dxfId="28" priority="27">
      <formula>AND($I6&lt;=MID(S_EventWindow, 13, 2)*1,$I6&gt;=MID(S_EventWindow, 4,2)*1)</formula>
    </cfRule>
  </conditionalFormatting>
  <conditionalFormatting sqref="V6:W29">
    <cfRule type="expression" dxfId="27" priority="26">
      <formula>AND($I6&lt;MID(S_EventWindow, 4, 2)*1,$I6&gt;=MID(S_EventWindow, 13, 2)*1)</formula>
    </cfRule>
  </conditionalFormatting>
  <conditionalFormatting sqref="N6:S30 J6:L30">
    <cfRule type="expression" dxfId="26" priority="24">
      <formula>AND($D6&gt;=$F$5, $D6 &lt;=$H$5)</formula>
    </cfRule>
  </conditionalFormatting>
  <conditionalFormatting sqref="L6:L29">
    <cfRule type="expression" dxfId="25" priority="25">
      <formula>$D$7="Results are confidential for this combination."</formula>
    </cfRule>
  </conditionalFormatting>
  <conditionalFormatting sqref="N6:N29">
    <cfRule type="expression" dxfId="24" priority="23">
      <formula>$D$7="Results are confidential for this combination."</formula>
    </cfRule>
  </conditionalFormatting>
  <conditionalFormatting sqref="O6:S29">
    <cfRule type="expression" dxfId="23" priority="21">
      <formula>$D$7="Results are confidential for this combination."</formula>
    </cfRule>
  </conditionalFormatting>
  <conditionalFormatting sqref="J6:K29">
    <cfRule type="expression" dxfId="22" priority="17">
      <formula>$D$7="Results are confidential for this combination."</formula>
    </cfRule>
  </conditionalFormatting>
  <conditionalFormatting sqref="J30:K30">
    <cfRule type="expression" dxfId="21" priority="6">
      <formula>$D$7="Results are confidential for this combination."</formula>
    </cfRule>
  </conditionalFormatting>
  <conditionalFormatting sqref="M30">
    <cfRule type="expression" dxfId="20" priority="13">
      <formula>AND($I30&lt;=MID(S_EventWindow, 13, 2)*1,$I30&gt;=MID(S_EventWindow, 4,2)*1)</formula>
    </cfRule>
  </conditionalFormatting>
  <conditionalFormatting sqref="L30">
    <cfRule type="expression" dxfId="19" priority="12">
      <formula>$D$7="Results are confidential for this combination."</formula>
    </cfRule>
  </conditionalFormatting>
  <conditionalFormatting sqref="N30">
    <cfRule type="expression" dxfId="18" priority="10">
      <formula>$D$7="Results are confidential for this combination."</formula>
    </cfRule>
  </conditionalFormatting>
  <conditionalFormatting sqref="O30:S30">
    <cfRule type="expression" dxfId="17" priority="8">
      <formula>$D$7="Results are confidential for this combination."</formula>
    </cfRule>
  </conditionalFormatting>
  <conditionalFormatting sqref="I32">
    <cfRule type="expression" dxfId="16" priority="38">
      <formula>#REF!&gt;=15</formula>
    </cfRule>
  </conditionalFormatting>
  <conditionalFormatting sqref="T6">
    <cfRule type="expression" dxfId="15" priority="4">
      <formula>AND($D6&gt;=$F$5, $D6 &lt;=$H$5)</formula>
    </cfRule>
  </conditionalFormatting>
  <conditionalFormatting sqref="T6">
    <cfRule type="expression" dxfId="14" priority="3">
      <formula>$D$7="Results are confidential for this combination."</formula>
    </cfRule>
  </conditionalFormatting>
  <conditionalFormatting sqref="T7:T29">
    <cfRule type="expression" dxfId="13" priority="2">
      <formula>AND($D7&gt;=$F$5, $D7 &lt;=$H$5)</formula>
    </cfRule>
  </conditionalFormatting>
  <conditionalFormatting sqref="T7:T29">
    <cfRule type="expression" dxfId="12" priority="1">
      <formula>$D$7="Results are confidential for this combination."</formula>
    </cfRule>
  </conditionalFormatting>
  <pageMargins left="0.7" right="0.7" top="0.75" bottom="0.75" header="0.3" footer="0.3"/>
  <pageSetup orientation="portrait" r:id="rId1"/>
  <headerFooter alignWithMargins="0"/>
  <ignoredErrors>
    <ignoredError sqref="M6:M29" formula="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01DFC2E-7661-42C2-A67E-778EC600DFA5}">
          <x14:formula1>
            <xm:f>Names!$C$1:$H$1</xm:f>
          </x14:formula1>
          <xm:sqref>C8</xm:sqref>
        </x14:dataValidation>
        <x14:dataValidation type="list" allowBlank="1" showInputMessage="1" showErrorMessage="1" xr:uid="{14266813-9B80-4A09-80BA-7C4E461F9C80}">
          <x14:formula1>
            <xm:f>OFFSET(Names!$A$1,2,MATCH($C$8,Names!$A$1:$I$1,0)-1,HLOOKUP($C$8,Names!$A$1:$I$2,2,FALSE),1)</xm:f>
          </x14:formula1>
          <xm:sqref>C9</xm:sqref>
        </x14:dataValidation>
        <x14:dataValidation type="list" allowBlank="1" showInputMessage="1" showErrorMessage="1" xr:uid="{C12AACC4-AC80-4C9B-B0E6-447E2BEDEB1F}">
          <x14:formula1>
            <xm:f>Names!$A$3:$A$4</xm:f>
          </x14:formula1>
          <xm:sqref>C5</xm:sqref>
        </x14:dataValidation>
        <x14:dataValidation type="list" allowBlank="1" showInputMessage="1" showErrorMessage="1" xr:uid="{6C7128F8-8524-4572-BF86-9FDF92E99923}">
          <x14:formula1>
            <xm:f>Names!$I$3:$I$12</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A1:O50"/>
  <sheetViews>
    <sheetView tabSelected="1" zoomScale="80" zoomScaleNormal="80" workbookViewId="0">
      <selection activeCell="A3" sqref="A3"/>
    </sheetView>
  </sheetViews>
  <sheetFormatPr defaultColWidth="9.140625" defaultRowHeight="15" customHeight="1" x14ac:dyDescent="0.25"/>
  <cols>
    <col min="1" max="1" width="29" style="2" customWidth="1"/>
    <col min="2" max="2" width="36.28515625" style="2" customWidth="1"/>
    <col min="3" max="3" width="34" style="2" customWidth="1"/>
    <col min="4" max="4" width="20.28515625" style="2" bestFit="1" customWidth="1"/>
    <col min="5" max="7" width="16.140625" style="2" customWidth="1"/>
    <col min="8" max="8" width="15.28515625" style="2" customWidth="1"/>
    <col min="9" max="9" width="15.7109375" style="2" bestFit="1" customWidth="1"/>
    <col min="10" max="13" width="16.140625" style="2" bestFit="1" customWidth="1"/>
    <col min="14" max="14" width="15.7109375" style="2" customWidth="1"/>
    <col min="15" max="15" width="12.85546875" style="2" hidden="1" customWidth="1"/>
    <col min="16" max="16" width="12.7109375" style="2" customWidth="1"/>
    <col min="17" max="16384" width="9.140625" style="2"/>
  </cols>
  <sheetData>
    <row r="1" spans="1:15" ht="45" customHeight="1" x14ac:dyDescent="0.25">
      <c r="A1" s="99" t="s">
        <v>310</v>
      </c>
      <c r="B1" s="99"/>
      <c r="C1" s="99"/>
      <c r="D1" s="99"/>
      <c r="E1" s="99"/>
      <c r="F1" s="99"/>
      <c r="G1" s="99"/>
      <c r="H1" s="99"/>
      <c r="I1" s="99"/>
      <c r="J1" s="99"/>
      <c r="K1" s="99"/>
      <c r="L1" s="99"/>
      <c r="M1" s="99"/>
      <c r="N1" s="99"/>
    </row>
    <row r="2" spans="1:15" ht="15" customHeight="1" x14ac:dyDescent="0.25">
      <c r="A2" s="100" t="s">
        <v>311</v>
      </c>
      <c r="B2" s="100"/>
      <c r="C2" s="100"/>
      <c r="D2" s="100"/>
      <c r="E2" s="100"/>
      <c r="F2" s="100"/>
      <c r="G2" s="100"/>
      <c r="H2" s="100"/>
      <c r="I2" s="100"/>
      <c r="J2" s="100"/>
      <c r="K2" s="100"/>
      <c r="L2" s="100"/>
      <c r="M2" s="100"/>
      <c r="N2" s="100"/>
    </row>
    <row r="3" spans="1:15" ht="15" customHeight="1" thickBot="1" x14ac:dyDescent="0.3">
      <c r="A3" s="9" t="str">
        <f>IF(ResultType="Aggregate Impact","MW","kW")</f>
        <v>MW</v>
      </c>
      <c r="B3" s="3"/>
      <c r="C3" s="16"/>
      <c r="F3" s="9" t="s">
        <v>24</v>
      </c>
      <c r="G3" s="9" t="s">
        <v>25</v>
      </c>
      <c r="H3" s="9" t="s">
        <v>26</v>
      </c>
    </row>
    <row r="4" spans="1:15" ht="15" customHeight="1" thickBot="1" x14ac:dyDescent="0.3">
      <c r="A4" s="4" t="s">
        <v>28</v>
      </c>
      <c r="B4" s="6" t="s">
        <v>197</v>
      </c>
      <c r="H4" s="9"/>
      <c r="I4" s="9"/>
      <c r="J4" s="12"/>
    </row>
    <row r="5" spans="1:15" ht="15" customHeight="1" thickBot="1" x14ac:dyDescent="0.3">
      <c r="A5" s="5" t="s">
        <v>29</v>
      </c>
      <c r="B5" s="6" t="s">
        <v>198</v>
      </c>
      <c r="D5" s="4" t="s">
        <v>30</v>
      </c>
      <c r="E5" s="81">
        <f>IFERROR(VLOOKUP(Names!$B$19,Data,MATCH("cust_ct",Data!$A$1:$DI$1,0),FALSE),0)</f>
        <v>272.11110000000002</v>
      </c>
      <c r="J5" s="12" t="s">
        <v>31</v>
      </c>
    </row>
    <row r="6" spans="1:15" ht="15" customHeight="1" thickBot="1" x14ac:dyDescent="0.3">
      <c r="A6" s="5" t="s">
        <v>32</v>
      </c>
      <c r="B6" s="1" t="s">
        <v>33</v>
      </c>
      <c r="J6" s="10"/>
    </row>
    <row r="7" spans="1:15" ht="15" customHeight="1" thickBot="1" x14ac:dyDescent="0.3">
      <c r="A7" s="5" t="s">
        <v>34</v>
      </c>
      <c r="B7" s="8" t="s">
        <v>187</v>
      </c>
      <c r="C7" s="74"/>
      <c r="E7" s="5" t="s">
        <v>178</v>
      </c>
      <c r="F7" s="80">
        <f>0+MID(B8, 4, 2)</f>
        <v>15</v>
      </c>
      <c r="G7" s="7" t="s">
        <v>35</v>
      </c>
      <c r="H7" s="80">
        <f>0+MID(B8, 13, 2)</f>
        <v>18</v>
      </c>
      <c r="I7" s="10"/>
      <c r="J7" s="10"/>
      <c r="K7" s="10"/>
      <c r="L7" s="10"/>
      <c r="M7" s="10"/>
    </row>
    <row r="8" spans="1:15" ht="15" customHeight="1" thickBot="1" x14ac:dyDescent="0.3">
      <c r="A8" s="5" t="s">
        <v>36</v>
      </c>
      <c r="B8" s="8" t="s">
        <v>13</v>
      </c>
      <c r="E8" s="5"/>
      <c r="F8" s="12" t="s">
        <v>24</v>
      </c>
      <c r="G8" s="12" t="s">
        <v>25</v>
      </c>
      <c r="H8" s="12" t="s">
        <v>26</v>
      </c>
      <c r="I8" s="9" t="s">
        <v>27</v>
      </c>
      <c r="J8" s="57"/>
      <c r="K8" s="57"/>
      <c r="L8" s="57"/>
      <c r="M8" s="57"/>
    </row>
    <row r="9" spans="1:15" ht="26.25" customHeight="1" thickBot="1" x14ac:dyDescent="0.3">
      <c r="A9" s="5"/>
      <c r="D9" s="101" t="str">
        <f>IF(Names!$B$20=1,"Results are confidential for this combination.",IF(Table!$E$5=0,"Unable to Display: There is no data available for this combination.",""))</f>
        <v/>
      </c>
      <c r="E9" s="101"/>
      <c r="F9" s="101"/>
      <c r="G9" s="101"/>
      <c r="H9" s="101"/>
      <c r="I9" s="101"/>
      <c r="J9" s="101"/>
      <c r="K9" s="101"/>
      <c r="L9" s="101"/>
      <c r="M9" s="101"/>
      <c r="N9" s="10"/>
    </row>
    <row r="10" spans="1:15" ht="14.25" customHeight="1" thickBot="1" x14ac:dyDescent="0.3">
      <c r="A10" s="4" t="s">
        <v>299</v>
      </c>
      <c r="B10" s="6" t="s">
        <v>192</v>
      </c>
      <c r="D10" s="102" t="s">
        <v>37</v>
      </c>
      <c r="E10" s="105" t="str">
        <f>"Estimated Reference Load ("&amp;IF(ResultType="Aggregate Impact","MWh","kWh")&amp;"/hour)"</f>
        <v>Estimated Reference Load (MWh/hour)</v>
      </c>
      <c r="F10" s="105" t="str">
        <f>"Observed Event Day Load ("&amp;IF(ResultType="Aggregate Impact","MWh","kWh")&amp;"/hour)"</f>
        <v>Observed Event Day Load (MWh/hour)</v>
      </c>
      <c r="G10" s="105" t="str">
        <f>"Estimated Load Impact ("&amp;IF(ResultType="Aggregate Impact","MWh","kWh")&amp;"/hour)"</f>
        <v>Estimated Load Impact (MWh/hour)</v>
      </c>
      <c r="H10" s="105" t="s">
        <v>38</v>
      </c>
      <c r="I10" s="108" t="str">
        <f>"Uncertainty Adjusted Impact ("&amp;IF(ResultType="Aggregate Impact","MWh/hr)- Percentiles","kWh/hr)- Percentiles")</f>
        <v>Uncertainty Adjusted Impact (MWh/hr)- Percentiles</v>
      </c>
      <c r="J10" s="109"/>
      <c r="K10" s="109"/>
      <c r="L10" s="109"/>
      <c r="M10" s="109"/>
      <c r="N10" s="114">
        <v>95</v>
      </c>
    </row>
    <row r="11" spans="1:15" ht="16.5" customHeight="1" thickBot="1" x14ac:dyDescent="0.3">
      <c r="A11" s="4" t="s">
        <v>298</v>
      </c>
      <c r="B11" s="6" t="s">
        <v>19</v>
      </c>
      <c r="C11" s="74"/>
      <c r="D11" s="103"/>
      <c r="E11" s="106"/>
      <c r="F11" s="106"/>
      <c r="G11" s="106"/>
      <c r="H11" s="106"/>
      <c r="I11" s="110"/>
      <c r="J11" s="111"/>
      <c r="K11" s="111"/>
      <c r="L11" s="111"/>
      <c r="M11" s="111"/>
      <c r="N11" s="115"/>
    </row>
    <row r="12" spans="1:15" ht="15" customHeight="1" thickBot="1" x14ac:dyDescent="0.3">
      <c r="A12" s="4" t="s">
        <v>40</v>
      </c>
      <c r="B12" s="6" t="s">
        <v>19</v>
      </c>
      <c r="D12" s="103"/>
      <c r="E12" s="106"/>
      <c r="F12" s="106"/>
      <c r="G12" s="106"/>
      <c r="H12" s="106"/>
      <c r="I12" s="112"/>
      <c r="J12" s="113"/>
      <c r="K12" s="113"/>
      <c r="L12" s="113"/>
      <c r="M12" s="113"/>
      <c r="N12" s="116"/>
      <c r="O12" s="2" t="s">
        <v>203</v>
      </c>
    </row>
    <row r="13" spans="1:15" ht="15" customHeight="1" thickBot="1" x14ac:dyDescent="0.25">
      <c r="A13" s="4" t="s">
        <v>42</v>
      </c>
      <c r="B13" s="6" t="s">
        <v>19</v>
      </c>
      <c r="D13" s="104"/>
      <c r="E13" s="107"/>
      <c r="F13" s="107"/>
      <c r="G13" s="107"/>
      <c r="H13" s="107"/>
      <c r="I13" s="79">
        <v>10</v>
      </c>
      <c r="J13" s="79">
        <v>30</v>
      </c>
      <c r="K13" s="79">
        <v>50</v>
      </c>
      <c r="L13" s="79">
        <v>70</v>
      </c>
      <c r="M13" s="79">
        <v>90</v>
      </c>
      <c r="N13" s="82" t="s">
        <v>202</v>
      </c>
    </row>
    <row r="14" spans="1:15" ht="15" customHeight="1" thickBot="1" x14ac:dyDescent="0.3">
      <c r="A14" s="4" t="s">
        <v>43</v>
      </c>
      <c r="B14" s="6" t="s">
        <v>19</v>
      </c>
      <c r="D14" s="83">
        <v>1</v>
      </c>
      <c r="E14" s="78">
        <f t="shared" ref="E14:E37" si="0">F14+G14</f>
        <v>0.62039896774503012</v>
      </c>
      <c r="F14" s="78">
        <f>VLOOKUP(Selected_Segment,Data,MATCH(F$8&amp;$D14,Data!$A$1:$DI$1,0),FALSE)*IF(ResultType="Aggregate Impact",$E$5/1000,1)</f>
        <v>0.62685553829250007</v>
      </c>
      <c r="G14" s="78">
        <f>VLOOKUP(Selected_Segment,Data,MATCH(G$8&amp;$D14,Data!$A$1:$DI$1,0),FALSE)*IF(ResultType="Aggregate Impact",$E$5/1000,1)</f>
        <v>-6.4565705474699999E-3</v>
      </c>
      <c r="H14" s="55">
        <f>VLOOKUP(Selected_Segment,Data,MATCH(H$8&amp;$D14,Data!$A$1:$DI$1,0),FALSE)</f>
        <v>63.33</v>
      </c>
      <c r="I14" s="78">
        <f t="shared" ref="I14:M23" si="1">$G14+SQRT($O14)*IF(ResultType="Aggregate Impact",$E$5/1000,1)*_xlfn.NORM.S.INV(I$13/100)</f>
        <v>-8.5863604287424906E-3</v>
      </c>
      <c r="J14" s="78">
        <f t="shared" si="1"/>
        <v>-7.3280633033819143E-3</v>
      </c>
      <c r="K14" s="78">
        <f t="shared" si="1"/>
        <v>-6.4565705474699999E-3</v>
      </c>
      <c r="L14" s="78">
        <f t="shared" si="1"/>
        <v>-5.5850777915580864E-3</v>
      </c>
      <c r="M14" s="78">
        <f t="shared" si="1"/>
        <v>-4.3267806661975092E-3</v>
      </c>
      <c r="N14" s="84" t="str">
        <f t="shared" ref="N14:N37" si="2">IF(ABS(G14)&gt;(SQRT($O15)*IF(ResultType="Aggregate Impact",$E$5/1000,1)*_xlfn.NORM.S.INV(N$10/100)),"Yes","No")</f>
        <v>Yes</v>
      </c>
      <c r="O14" s="75">
        <f>VLOOKUP(Selected_Segment,Data,MATCH($I$8&amp;$D14,Data!$A$1:$DI$1,0),FALSE)</f>
        <v>3.7299999999999999E-5</v>
      </c>
    </row>
    <row r="15" spans="1:15" ht="15" customHeight="1" thickBot="1" x14ac:dyDescent="0.3">
      <c r="A15" s="4" t="s">
        <v>44</v>
      </c>
      <c r="B15" s="6" t="s">
        <v>19</v>
      </c>
      <c r="D15" s="83">
        <v>2</v>
      </c>
      <c r="E15" s="78">
        <f t="shared" si="0"/>
        <v>0.58435363482797997</v>
      </c>
      <c r="F15" s="78">
        <f>VLOOKUP(Selected_Segment,Data,MATCH(F$8&amp;$D15,Data!$A$1:$DI$1,0),FALSE)*IF(ResultType="Aggregate Impact",$E$5/1000,1)</f>
        <v>0.59028013295265003</v>
      </c>
      <c r="G15" s="78">
        <f>VLOOKUP(Selected_Segment,Data,MATCH(G$8&amp;$D15,Data!$A$1:$DI$1,0),FALSE)*IF(ResultType="Aggregate Impact",$E$5/1000,1)</f>
        <v>-5.9264981246699997E-3</v>
      </c>
      <c r="H15" s="55">
        <f>VLOOKUP(Selected_Segment,Data,MATCH(H$8&amp;$D15,Data!$A$1:$DI$1,0),FALSE)</f>
        <v>61.682130000000001</v>
      </c>
      <c r="I15" s="78">
        <f t="shared" si="1"/>
        <v>-8.1347801108590835E-3</v>
      </c>
      <c r="J15" s="78">
        <f t="shared" si="1"/>
        <v>-6.830109213677861E-3</v>
      </c>
      <c r="K15" s="78">
        <f t="shared" si="1"/>
        <v>-5.9264981246699997E-3</v>
      </c>
      <c r="L15" s="78">
        <f t="shared" si="1"/>
        <v>-5.0228870356621384E-3</v>
      </c>
      <c r="M15" s="78">
        <f t="shared" si="1"/>
        <v>-3.7182161384809159E-3</v>
      </c>
      <c r="N15" s="84" t="str">
        <f t="shared" si="2"/>
        <v>Yes</v>
      </c>
      <c r="O15" s="75">
        <f>VLOOKUP(Selected_Segment,Data,MATCH($I$8&amp;$D15,Data!$A$1:$DI$1,0),FALSE)</f>
        <v>4.0099999999999999E-5</v>
      </c>
    </row>
    <row r="16" spans="1:15" ht="15" customHeight="1" x14ac:dyDescent="0.25">
      <c r="D16" s="83">
        <v>3</v>
      </c>
      <c r="E16" s="78">
        <f t="shared" si="0"/>
        <v>0.54628033951596</v>
      </c>
      <c r="F16" s="78">
        <f>VLOOKUP(Selected_Segment,Data,MATCH(F$8&amp;$D16,Data!$A$1:$DI$1,0),FALSE)*IF(ResultType="Aggregate Impact",$E$5/1000,1)</f>
        <v>0.55141532087294998</v>
      </c>
      <c r="G16" s="78">
        <f>VLOOKUP(Selected_Segment,Data,MATCH(G$8&amp;$D16,Data!$A$1:$DI$1,0),FALSE)*IF(ResultType="Aggregate Impact",$E$5/1000,1)</f>
        <v>-5.1349813569899995E-3</v>
      </c>
      <c r="H16" s="55">
        <f>VLOOKUP(Selected_Segment,Data,MATCH(H$8&amp;$D16,Data!$A$1:$DI$1,0),FALSE)</f>
        <v>60.634700000000002</v>
      </c>
      <c r="I16" s="78">
        <f t="shared" si="1"/>
        <v>-7.3349874290456803E-3</v>
      </c>
      <c r="J16" s="78">
        <f t="shared" si="1"/>
        <v>-6.0352060090168094E-3</v>
      </c>
      <c r="K16" s="78">
        <f t="shared" si="1"/>
        <v>-5.1349813569899995E-3</v>
      </c>
      <c r="L16" s="78">
        <f t="shared" si="1"/>
        <v>-4.2347567049631895E-3</v>
      </c>
      <c r="M16" s="78">
        <f t="shared" si="1"/>
        <v>-2.934975284934319E-3</v>
      </c>
      <c r="N16" s="84" t="str">
        <f t="shared" si="2"/>
        <v>Yes</v>
      </c>
      <c r="O16" s="75">
        <f>VLOOKUP(Selected_Segment,Data,MATCH($I$8&amp;$D16,Data!$A$1:$DI$1,0),FALSE)</f>
        <v>3.9799999999999998E-5</v>
      </c>
    </row>
    <row r="17" spans="4:15" ht="15" customHeight="1" x14ac:dyDescent="0.25">
      <c r="D17" s="83">
        <v>4</v>
      </c>
      <c r="E17" s="78">
        <f t="shared" si="0"/>
        <v>0.52290784638143994</v>
      </c>
      <c r="F17" s="78">
        <f>VLOOKUP(Selected_Segment,Data,MATCH(F$8&amp;$D17,Data!$A$1:$DI$1,0),FALSE)*IF(ResultType="Aggregate Impact",$E$5/1000,1)</f>
        <v>0.52736157038846998</v>
      </c>
      <c r="G17" s="78">
        <f>VLOOKUP(Selected_Segment,Data,MATCH(G$8&amp;$D17,Data!$A$1:$DI$1,0),FALSE)*IF(ResultType="Aggregate Impact",$E$5/1000,1)</f>
        <v>-4.4537240070299999E-3</v>
      </c>
      <c r="H17" s="55">
        <f>VLOOKUP(Selected_Segment,Data,MATCH(H$8&amp;$D17,Data!$A$1:$DI$1,0),FALSE)</f>
        <v>59.607750000000003</v>
      </c>
      <c r="I17" s="78">
        <f t="shared" si="1"/>
        <v>-6.6757306870985893E-3</v>
      </c>
      <c r="J17" s="78">
        <f t="shared" si="1"/>
        <v>-5.3629511295246726E-3</v>
      </c>
      <c r="K17" s="78">
        <f t="shared" si="1"/>
        <v>-4.4537240070299999E-3</v>
      </c>
      <c r="L17" s="78">
        <f t="shared" si="1"/>
        <v>-3.5444968845353272E-3</v>
      </c>
      <c r="M17" s="78">
        <f t="shared" si="1"/>
        <v>-2.23171732696141E-3</v>
      </c>
      <c r="N17" s="84" t="str">
        <f t="shared" si="2"/>
        <v>Yes</v>
      </c>
      <c r="O17" s="75">
        <f>VLOOKUP(Selected_Segment,Data,MATCH($I$8&amp;$D17,Data!$A$1:$DI$1,0),FALSE)</f>
        <v>4.0599999999999998E-5</v>
      </c>
    </row>
    <row r="18" spans="4:15" ht="15" customHeight="1" x14ac:dyDescent="0.25">
      <c r="D18" s="83">
        <v>5</v>
      </c>
      <c r="E18" s="78">
        <f t="shared" si="0"/>
        <v>0.52950662218976996</v>
      </c>
      <c r="F18" s="78">
        <f>VLOOKUP(Selected_Segment,Data,MATCH(F$8&amp;$D18,Data!$A$1:$DI$1,0),FALSE)*IF(ResultType="Aggregate Impact",$E$5/1000,1)</f>
        <v>0.53410127253549</v>
      </c>
      <c r="G18" s="78">
        <f>VLOOKUP(Selected_Segment,Data,MATCH(G$8&amp;$D18,Data!$A$1:$DI$1,0),FALSE)*IF(ResultType="Aggregate Impact",$E$5/1000,1)</f>
        <v>-4.59465034572E-3</v>
      </c>
      <c r="H18" s="55">
        <f>VLOOKUP(Selected_Segment,Data,MATCH(H$8&amp;$D18,Data!$A$1:$DI$1,0),FALSE)</f>
        <v>58.778930000000003</v>
      </c>
      <c r="I18" s="78">
        <f t="shared" si="1"/>
        <v>-6.8384419259379606E-3</v>
      </c>
      <c r="J18" s="78">
        <f t="shared" si="1"/>
        <v>-5.5127916727732455E-3</v>
      </c>
      <c r="K18" s="78">
        <f t="shared" si="1"/>
        <v>-4.59465034572E-3</v>
      </c>
      <c r="L18" s="78">
        <f t="shared" si="1"/>
        <v>-3.6765090186667545E-3</v>
      </c>
      <c r="M18" s="78">
        <f t="shared" si="1"/>
        <v>-2.3508587655020389E-3</v>
      </c>
      <c r="N18" s="84" t="str">
        <f t="shared" si="2"/>
        <v>Yes</v>
      </c>
      <c r="O18" s="75">
        <f>VLOOKUP(Selected_Segment,Data,MATCH($I$8&amp;$D18,Data!$A$1:$DI$1,0),FALSE)</f>
        <v>4.1399999999999997E-5</v>
      </c>
    </row>
    <row r="19" spans="4:15" ht="15" customHeight="1" x14ac:dyDescent="0.25">
      <c r="D19" s="83">
        <v>6</v>
      </c>
      <c r="E19" s="78">
        <f t="shared" si="0"/>
        <v>0.54591179224211994</v>
      </c>
      <c r="F19" s="78">
        <f>VLOOKUP(Selected_Segment,Data,MATCH(F$8&amp;$D19,Data!$A$1:$DI$1,0),FALSE)*IF(ResultType="Aggregate Impact",$E$5/1000,1)</f>
        <v>0.55160119996535995</v>
      </c>
      <c r="G19" s="78">
        <f>VLOOKUP(Selected_Segment,Data,MATCH(G$8&amp;$D19,Data!$A$1:$DI$1,0),FALSE)*IF(ResultType="Aggregate Impact",$E$5/1000,1)</f>
        <v>-5.6894077232399996E-3</v>
      </c>
      <c r="H19" s="55">
        <f>VLOOKUP(Selected_Segment,Data,MATCH(H$8&amp;$D19,Data!$A$1:$DI$1,0),FALSE)</f>
        <v>58.225749999999998</v>
      </c>
      <c r="I19" s="78">
        <f t="shared" si="1"/>
        <v>-8.0287221563167289E-3</v>
      </c>
      <c r="J19" s="78">
        <f t="shared" si="1"/>
        <v>-6.6466362274004622E-3</v>
      </c>
      <c r="K19" s="78">
        <f t="shared" si="1"/>
        <v>-5.6894077232399996E-3</v>
      </c>
      <c r="L19" s="78">
        <f t="shared" si="1"/>
        <v>-4.732179219079537E-3</v>
      </c>
      <c r="M19" s="78">
        <f t="shared" si="1"/>
        <v>-3.3500932901632694E-3</v>
      </c>
      <c r="N19" s="84" t="str">
        <f t="shared" si="2"/>
        <v>Yes</v>
      </c>
      <c r="O19" s="75">
        <f>VLOOKUP(Selected_Segment,Data,MATCH($I$8&amp;$D19,Data!$A$1:$DI$1,0),FALSE)</f>
        <v>4.5000000000000003E-5</v>
      </c>
    </row>
    <row r="20" spans="4:15" ht="15" customHeight="1" x14ac:dyDescent="0.25">
      <c r="D20" s="83">
        <v>7</v>
      </c>
      <c r="E20" s="78">
        <f t="shared" si="0"/>
        <v>0.59350938422078992</v>
      </c>
      <c r="F20" s="78">
        <f>VLOOKUP(Selected_Segment,Data,MATCH(F$8&amp;$D20,Data!$A$1:$DI$1,0),FALSE)*IF(ResultType="Aggregate Impact",$E$5/1000,1)</f>
        <v>0.59727281678933997</v>
      </c>
      <c r="G20" s="78">
        <f>VLOOKUP(Selected_Segment,Data,MATCH(G$8&amp;$D20,Data!$A$1:$DI$1,0),FALSE)*IF(ResultType="Aggregate Impact",$E$5/1000,1)</f>
        <v>-3.7634325685500002E-3</v>
      </c>
      <c r="H20" s="55">
        <f>VLOOKUP(Selected_Segment,Data,MATCH(H$8&amp;$D20,Data!$A$1:$DI$1,0),FALSE)</f>
        <v>57.766379999999998</v>
      </c>
      <c r="I20" s="78">
        <f t="shared" si="1"/>
        <v>-6.1541666482355763E-3</v>
      </c>
      <c r="J20" s="78">
        <f t="shared" si="1"/>
        <v>-4.7417015753089568E-3</v>
      </c>
      <c r="K20" s="78">
        <f t="shared" si="1"/>
        <v>-3.7634325685500002E-3</v>
      </c>
      <c r="L20" s="78">
        <f t="shared" si="1"/>
        <v>-2.7851635617910436E-3</v>
      </c>
      <c r="M20" s="78">
        <f t="shared" si="1"/>
        <v>-1.3726984888644241E-3</v>
      </c>
      <c r="N20" s="84" t="str">
        <f t="shared" si="2"/>
        <v>Yes</v>
      </c>
      <c r="O20" s="75">
        <f>VLOOKUP(Selected_Segment,Data,MATCH($I$8&amp;$D20,Data!$A$1:$DI$1,0),FALSE)</f>
        <v>4.6999999999999997E-5</v>
      </c>
    </row>
    <row r="21" spans="4:15" ht="15" customHeight="1" x14ac:dyDescent="0.25">
      <c r="D21" s="83">
        <v>8</v>
      </c>
      <c r="E21" s="78">
        <f t="shared" si="0"/>
        <v>0.67055456733036001</v>
      </c>
      <c r="F21" s="78">
        <f>VLOOKUP(Selected_Segment,Data,MATCH(F$8&amp;$D21,Data!$A$1:$DI$1,0),FALSE)*IF(ResultType="Aggregate Impact",$E$5/1000,1)</f>
        <v>0.66587210673267005</v>
      </c>
      <c r="G21" s="78">
        <f>VLOOKUP(Selected_Segment,Data,MATCH(G$8&amp;$D21,Data!$A$1:$DI$1,0),FALSE)*IF(ResultType="Aggregate Impact",$E$5/1000,1)</f>
        <v>4.6824605976900002E-3</v>
      </c>
      <c r="H21" s="55">
        <f>VLOOKUP(Selected_Segment,Data,MATCH(H$8&amp;$D21,Data!$A$1:$DI$1,0),FALSE)</f>
        <v>58.866540000000001</v>
      </c>
      <c r="I21" s="78">
        <f t="shared" si="1"/>
        <v>2.7036224259842138E-3</v>
      </c>
      <c r="J21" s="78">
        <f t="shared" si="1"/>
        <v>3.8727360577587642E-3</v>
      </c>
      <c r="K21" s="78">
        <f t="shared" si="1"/>
        <v>4.6824605976900002E-3</v>
      </c>
      <c r="L21" s="78">
        <f t="shared" si="1"/>
        <v>5.4921851376212357E-3</v>
      </c>
      <c r="M21" s="78">
        <f t="shared" si="1"/>
        <v>6.6612987693957862E-3</v>
      </c>
      <c r="N21" s="84" t="str">
        <f t="shared" si="2"/>
        <v>Yes</v>
      </c>
      <c r="O21" s="75">
        <f>VLOOKUP(Selected_Segment,Data,MATCH($I$8&amp;$D21,Data!$A$1:$DI$1,0),FALSE)</f>
        <v>3.2199999999999997E-5</v>
      </c>
    </row>
    <row r="22" spans="4:15" ht="15" customHeight="1" x14ac:dyDescent="0.25">
      <c r="D22" s="83">
        <v>9</v>
      </c>
      <c r="E22" s="78">
        <f t="shared" si="0"/>
        <v>0.80042797082724004</v>
      </c>
      <c r="F22" s="78">
        <f>VLOOKUP(Selected_Segment,Data,MATCH(F$8&amp;$D22,Data!$A$1:$DI$1,0),FALSE)*IF(ResultType="Aggregate Impact",$E$5/1000,1)</f>
        <v>0.79116228855003001</v>
      </c>
      <c r="G22" s="78">
        <f>VLOOKUP(Selected_Segment,Data,MATCH(G$8&amp;$D22,Data!$A$1:$DI$1,0),FALSE)*IF(ResultType="Aggregate Impact",$E$5/1000,1)</f>
        <v>9.2656822772100005E-3</v>
      </c>
      <c r="H22" s="55">
        <f>VLOOKUP(Selected_Segment,Data,MATCH(H$8&amp;$D22,Data!$A$1:$DI$1,0),FALSE)</f>
        <v>62.524290000000001</v>
      </c>
      <c r="I22" s="78">
        <f t="shared" si="1"/>
        <v>7.5360654692094723E-3</v>
      </c>
      <c r="J22" s="78">
        <f t="shared" si="1"/>
        <v>8.5579370991855138E-3</v>
      </c>
      <c r="K22" s="78">
        <f t="shared" si="1"/>
        <v>9.2656822772100005E-3</v>
      </c>
      <c r="L22" s="78">
        <f t="shared" si="1"/>
        <v>9.9734274552344855E-3</v>
      </c>
      <c r="M22" s="78">
        <f t="shared" si="1"/>
        <v>1.0995299085210528E-2</v>
      </c>
      <c r="N22" s="84" t="str">
        <f t="shared" si="2"/>
        <v>Yes</v>
      </c>
      <c r="O22" s="75">
        <f>VLOOKUP(Selected_Segment,Data,MATCH($I$8&amp;$D22,Data!$A$1:$DI$1,0),FALSE)</f>
        <v>2.4600000000000002E-5</v>
      </c>
    </row>
    <row r="23" spans="4:15" ht="15" customHeight="1" x14ac:dyDescent="0.25">
      <c r="D23" s="83">
        <v>10</v>
      </c>
      <c r="E23" s="78">
        <f t="shared" si="0"/>
        <v>0.83634263599406999</v>
      </c>
      <c r="F23" s="78">
        <f>VLOOKUP(Selected_Segment,Data,MATCH(F$8&amp;$D23,Data!$A$1:$DI$1,0),FALSE)*IF(ResultType="Aggregate Impact",$E$5/1000,1)</f>
        <v>0.82962728779049999</v>
      </c>
      <c r="G23" s="78">
        <f>VLOOKUP(Selected_Segment,Data,MATCH(G$8&amp;$D23,Data!$A$1:$DI$1,0),FALSE)*IF(ResultType="Aggregate Impact",$E$5/1000,1)</f>
        <v>6.7153482035700006E-3</v>
      </c>
      <c r="H23" s="55">
        <f>VLOOKUP(Selected_Segment,Data,MATCH(H$8&amp;$D23,Data!$A$1:$DI$1,0),FALSE)</f>
        <v>67.303889999999996</v>
      </c>
      <c r="I23" s="78">
        <f t="shared" si="1"/>
        <v>5.3783186381445788E-3</v>
      </c>
      <c r="J23" s="78">
        <f t="shared" si="1"/>
        <v>6.1682465430004949E-3</v>
      </c>
      <c r="K23" s="78">
        <f t="shared" si="1"/>
        <v>6.7153482035700006E-3</v>
      </c>
      <c r="L23" s="78">
        <f t="shared" si="1"/>
        <v>7.2624498641395063E-3</v>
      </c>
      <c r="M23" s="78">
        <f t="shared" si="1"/>
        <v>8.0523777689954223E-3</v>
      </c>
      <c r="N23" s="84" t="str">
        <f t="shared" si="2"/>
        <v>Yes</v>
      </c>
      <c r="O23" s="75">
        <f>VLOOKUP(Selected_Segment,Data,MATCH($I$8&amp;$D23,Data!$A$1:$DI$1,0),FALSE)</f>
        <v>1.47E-5</v>
      </c>
    </row>
    <row r="24" spans="4:15" ht="15" customHeight="1" x14ac:dyDescent="0.25">
      <c r="D24" s="83">
        <v>11</v>
      </c>
      <c r="E24" s="78">
        <f t="shared" si="0"/>
        <v>0.82547840984879994</v>
      </c>
      <c r="F24" s="78">
        <f>VLOOKUP(Selected_Segment,Data,MATCH(F$8&amp;$D24,Data!$A$1:$DI$1,0),FALSE)*IF(ResultType="Aggregate Impact",$E$5/1000,1)</f>
        <v>0.82256429044556989</v>
      </c>
      <c r="G24" s="78">
        <f>VLOOKUP(Selected_Segment,Data,MATCH(G$8&amp;$D24,Data!$A$1:$DI$1,0),FALSE)*IF(ResultType="Aggregate Impact",$E$5/1000,1)</f>
        <v>2.9141194032299999E-3</v>
      </c>
      <c r="H24" s="55">
        <f>VLOOKUP(Selected_Segment,Data,MATCH(H$8&amp;$D24,Data!$A$1:$DI$1,0),FALSE)</f>
        <v>71.543340000000001</v>
      </c>
      <c r="I24" s="78">
        <f t="shared" ref="I24:M37" si="3">$G24+SQRT($O24)*IF(ResultType="Aggregate Impact",$E$5/1000,1)*_xlfn.NORM.S.INV(I$13/100)</f>
        <v>1.8867131468322737E-3</v>
      </c>
      <c r="J24" s="78">
        <f t="shared" si="3"/>
        <v>2.4937130909912387E-3</v>
      </c>
      <c r="K24" s="78">
        <f t="shared" si="3"/>
        <v>2.9141194032299999E-3</v>
      </c>
      <c r="L24" s="78">
        <f t="shared" si="3"/>
        <v>3.3345257154687611E-3</v>
      </c>
      <c r="M24" s="78">
        <f t="shared" si="3"/>
        <v>3.9415256596277261E-3</v>
      </c>
      <c r="N24" s="84" t="str">
        <f t="shared" si="2"/>
        <v>Yes</v>
      </c>
      <c r="O24" s="75">
        <f>VLOOKUP(Selected_Segment,Data,MATCH($I$8&amp;$D24,Data!$A$1:$DI$1,0),FALSE)</f>
        <v>8.6799999999999999E-6</v>
      </c>
    </row>
    <row r="25" spans="4:15" ht="15" customHeight="1" x14ac:dyDescent="0.25">
      <c r="D25" s="83">
        <v>12</v>
      </c>
      <c r="E25" s="78">
        <f t="shared" si="0"/>
        <v>0.80733148385645992</v>
      </c>
      <c r="F25" s="78">
        <f>VLOOKUP(Selected_Segment,Data,MATCH(F$8&amp;$D25,Data!$A$1:$DI$1,0),FALSE)*IF(ResultType="Aggregate Impact",$E$5/1000,1)</f>
        <v>0.80967403389413994</v>
      </c>
      <c r="G25" s="78">
        <f>VLOOKUP(Selected_Segment,Data,MATCH(G$8&amp;$D25,Data!$A$1:$DI$1,0),FALSE)*IF(ResultType="Aggregate Impact",$E$5/1000,1)</f>
        <v>-2.3425500376799998E-3</v>
      </c>
      <c r="H25" s="55">
        <f>VLOOKUP(Selected_Segment,Data,MATCH(H$8&amp;$D25,Data!$A$1:$DI$1,0),FALSE)</f>
        <v>75.488569999999996</v>
      </c>
      <c r="I25" s="78">
        <f t="shared" si="3"/>
        <v>-3.2404730617427695E-3</v>
      </c>
      <c r="J25" s="78">
        <f t="shared" si="3"/>
        <v>-2.7099728608036035E-3</v>
      </c>
      <c r="K25" s="78">
        <f t="shared" si="3"/>
        <v>-2.3425500376799998E-3</v>
      </c>
      <c r="L25" s="78">
        <f t="shared" si="3"/>
        <v>-1.9751272145563967E-3</v>
      </c>
      <c r="M25" s="78">
        <f t="shared" si="3"/>
        <v>-1.4446270136172304E-3</v>
      </c>
      <c r="N25" s="84" t="str">
        <f t="shared" si="2"/>
        <v>Yes</v>
      </c>
      <c r="O25" s="75">
        <f>VLOOKUP(Selected_Segment,Data,MATCH($I$8&amp;$D25,Data!$A$1:$DI$1,0),FALSE)</f>
        <v>6.63E-6</v>
      </c>
    </row>
    <row r="26" spans="4:15" ht="15" customHeight="1" x14ac:dyDescent="0.25">
      <c r="D26" s="83">
        <v>13</v>
      </c>
      <c r="E26" s="78">
        <f t="shared" si="0"/>
        <v>0.71200658453775001</v>
      </c>
      <c r="F26" s="78">
        <f>VLOOKUP(Selected_Segment,Data,MATCH(F$8&amp;$D26,Data!$A$1:$DI$1,0),FALSE)*IF(ResultType="Aggregate Impact",$E$5/1000,1)</f>
        <v>0.71584514698100998</v>
      </c>
      <c r="G26" s="78">
        <f>VLOOKUP(Selected_Segment,Data,MATCH(G$8&amp;$D26,Data!$A$1:$DI$1,0),FALSE)*IF(ResultType="Aggregate Impact",$E$5/1000,1)</f>
        <v>-3.8385624432600001E-3</v>
      </c>
      <c r="H26" s="55">
        <f>VLOOKUP(Selected_Segment,Data,MATCH(H$8&amp;$D26,Data!$A$1:$DI$1,0),FALSE)</f>
        <v>78.978980000000007</v>
      </c>
      <c r="I26" s="78">
        <f t="shared" si="3"/>
        <v>-5.0516021824944879E-3</v>
      </c>
      <c r="J26" s="78">
        <f t="shared" si="3"/>
        <v>-4.3349284719804071E-3</v>
      </c>
      <c r="K26" s="78">
        <f t="shared" si="3"/>
        <v>-3.8385624432600001E-3</v>
      </c>
      <c r="L26" s="78">
        <f t="shared" si="3"/>
        <v>-3.3421964145395932E-3</v>
      </c>
      <c r="M26" s="78">
        <f t="shared" si="3"/>
        <v>-2.6255227040255123E-3</v>
      </c>
      <c r="N26" s="84" t="str">
        <f t="shared" si="2"/>
        <v>Yes</v>
      </c>
      <c r="O26" s="75">
        <f>VLOOKUP(Selected_Segment,Data,MATCH($I$8&amp;$D26,Data!$A$1:$DI$1,0),FALSE)</f>
        <v>1.2099999999999999E-5</v>
      </c>
    </row>
    <row r="27" spans="4:15" ht="15" customHeight="1" x14ac:dyDescent="0.25">
      <c r="D27" s="83">
        <v>14</v>
      </c>
      <c r="E27" s="78">
        <f t="shared" si="0"/>
        <v>0.70759090166250005</v>
      </c>
      <c r="F27" s="78">
        <f>VLOOKUP(Selected_Segment,Data,MATCH(F$8&amp;$D27,Data!$A$1:$DI$1,0),FALSE)*IF(ResultType="Aggregate Impact",$E$5/1000,1)</f>
        <v>0.71422537844715006</v>
      </c>
      <c r="G27" s="78">
        <f>VLOOKUP(Selected_Segment,Data,MATCH(G$8&amp;$D27,Data!$A$1:$DI$1,0),FALSE)*IF(ResultType="Aggregate Impact",$E$5/1000,1)</f>
        <v>-6.6344767846499998E-3</v>
      </c>
      <c r="H27" s="55">
        <f>VLOOKUP(Selected_Segment,Data,MATCH(H$8&amp;$D27,Data!$A$1:$DI$1,0),FALSE)</f>
        <v>81.244730000000004</v>
      </c>
      <c r="I27" s="78">
        <f t="shared" si="3"/>
        <v>-8.2095379625993416E-3</v>
      </c>
      <c r="J27" s="78">
        <f t="shared" si="3"/>
        <v>-7.2789790516439691E-3</v>
      </c>
      <c r="K27" s="78">
        <f t="shared" si="3"/>
        <v>-6.6344767846499998E-3</v>
      </c>
      <c r="L27" s="78">
        <f t="shared" si="3"/>
        <v>-5.9899745176560304E-3</v>
      </c>
      <c r="M27" s="78">
        <f t="shared" si="3"/>
        <v>-5.0594156067006587E-3</v>
      </c>
      <c r="N27" s="84" t="str">
        <f t="shared" si="2"/>
        <v>Yes</v>
      </c>
      <c r="O27" s="75">
        <f>VLOOKUP(Selected_Segment,Data,MATCH($I$8&amp;$D27,Data!$A$1:$DI$1,0),FALSE)</f>
        <v>2.0400000000000001E-5</v>
      </c>
    </row>
    <row r="28" spans="4:15" ht="15" customHeight="1" x14ac:dyDescent="0.25">
      <c r="D28" s="83">
        <v>15</v>
      </c>
      <c r="E28" s="78">
        <f t="shared" si="0"/>
        <v>0.72406703828973007</v>
      </c>
      <c r="F28" s="78">
        <f>VLOOKUP(Selected_Segment,Data,MATCH(F$8&amp;$D28,Data!$A$1:$DI$1,0),FALSE)*IF(ResultType="Aggregate Impact",$E$5/1000,1)</f>
        <v>0.72153999692625004</v>
      </c>
      <c r="G28" s="78">
        <f>VLOOKUP(Selected_Segment,Data,MATCH(G$8&amp;$D28,Data!$A$1:$DI$1,0),FALSE)*IF(ResultType="Aggregate Impact",$E$5/1000,1)</f>
        <v>2.5270413634799998E-3</v>
      </c>
      <c r="H28" s="55">
        <f>VLOOKUP(Selected_Segment,Data,MATCH(H$8&amp;$D28,Data!$A$1:$DI$1,0),FALSE)</f>
        <v>82.803420000000003</v>
      </c>
      <c r="I28" s="78">
        <f t="shared" si="3"/>
        <v>5.3900637303208512E-4</v>
      </c>
      <c r="J28" s="78">
        <f t="shared" si="3"/>
        <v>1.713553559866428E-3</v>
      </c>
      <c r="K28" s="78">
        <f t="shared" si="3"/>
        <v>2.5270413634799998E-3</v>
      </c>
      <c r="L28" s="78">
        <f t="shared" si="3"/>
        <v>3.3405291670935717E-3</v>
      </c>
      <c r="M28" s="78">
        <f t="shared" si="3"/>
        <v>4.5150763539279146E-3</v>
      </c>
      <c r="N28" s="84" t="str">
        <f t="shared" si="2"/>
        <v>No</v>
      </c>
      <c r="O28" s="75">
        <f>VLOOKUP(Selected_Segment,Data,MATCH($I$8&amp;$D28,Data!$A$1:$DI$1,0),FALSE)</f>
        <v>3.2499999999999997E-5</v>
      </c>
    </row>
    <row r="29" spans="4:15" ht="15" customHeight="1" x14ac:dyDescent="0.25">
      <c r="D29" s="83">
        <v>16</v>
      </c>
      <c r="E29" s="78">
        <f t="shared" si="0"/>
        <v>0.71714605572788992</v>
      </c>
      <c r="F29" s="78">
        <f>VLOOKUP(Selected_Segment,Data,MATCH(F$8&amp;$D29,Data!$A$1:$DI$1,0),FALSE)*IF(ResultType="Aggregate Impact",$E$5/1000,1)</f>
        <v>0.71596756976489995</v>
      </c>
      <c r="G29" s="78">
        <f>VLOOKUP(Selected_Segment,Data,MATCH(G$8&amp;$D29,Data!$A$1:$DI$1,0),FALSE)*IF(ResultType="Aggregate Impact",$E$5/1000,1)</f>
        <v>1.17848596299E-3</v>
      </c>
      <c r="H29" s="55">
        <f>VLOOKUP(Selected_Segment,Data,MATCH(H$8&amp;$D29,Data!$A$1:$DI$1,0),FALSE)</f>
        <v>83.573329999999999</v>
      </c>
      <c r="I29" s="78">
        <f t="shared" si="3"/>
        <v>-9.9929725576578085E-4</v>
      </c>
      <c r="J29" s="78">
        <f t="shared" si="3"/>
        <v>2.8735472240102818E-4</v>
      </c>
      <c r="K29" s="78">
        <f t="shared" si="3"/>
        <v>1.17848596299E-3</v>
      </c>
      <c r="L29" s="78">
        <f t="shared" si="3"/>
        <v>2.0696172035789715E-3</v>
      </c>
      <c r="M29" s="78">
        <f t="shared" si="3"/>
        <v>3.356269181745781E-3</v>
      </c>
      <c r="N29" s="84" t="str">
        <f t="shared" si="2"/>
        <v>No</v>
      </c>
      <c r="O29" s="75">
        <f>VLOOKUP(Selected_Segment,Data,MATCH($I$8&amp;$D29,Data!$A$1:$DI$1,0),FALSE)</f>
        <v>3.8999999999999999E-5</v>
      </c>
    </row>
    <row r="30" spans="4:15" ht="15" customHeight="1" x14ac:dyDescent="0.25">
      <c r="D30" s="83">
        <v>17</v>
      </c>
      <c r="E30" s="78">
        <f t="shared" si="0"/>
        <v>0.69872669210222993</v>
      </c>
      <c r="F30" s="78">
        <f>VLOOKUP(Selected_Segment,Data,MATCH(F$8&amp;$D30,Data!$A$1:$DI$1,0),FALSE)*IF(ResultType="Aggregate Impact",$E$5/1000,1)</f>
        <v>0.69713584897829994</v>
      </c>
      <c r="G30" s="78">
        <f>VLOOKUP(Selected_Segment,Data,MATCH(G$8&amp;$D30,Data!$A$1:$DI$1,0),FALSE)*IF(ResultType="Aggregate Impact",$E$5/1000,1)</f>
        <v>1.5908431239299999E-3</v>
      </c>
      <c r="H30" s="55">
        <f>VLOOKUP(Selected_Segment,Data,MATCH(H$8&amp;$D30,Data!$A$1:$DI$1,0),FALSE)</f>
        <v>83.197670000000002</v>
      </c>
      <c r="I30" s="78">
        <f t="shared" si="3"/>
        <v>-6.4208257363882588E-4</v>
      </c>
      <c r="J30" s="78">
        <f t="shared" si="3"/>
        <v>6.7714802798085399E-4</v>
      </c>
      <c r="K30" s="78">
        <f t="shared" si="3"/>
        <v>1.5908431239299999E-3</v>
      </c>
      <c r="L30" s="78">
        <f t="shared" si="3"/>
        <v>2.5045382198791459E-3</v>
      </c>
      <c r="M30" s="78">
        <f t="shared" si="3"/>
        <v>3.8237688214988255E-3</v>
      </c>
      <c r="N30" s="84" t="str">
        <f t="shared" si="2"/>
        <v>No</v>
      </c>
      <c r="O30" s="75">
        <f>VLOOKUP(Selected_Segment,Data,MATCH($I$8&amp;$D30,Data!$A$1:$DI$1,0),FALSE)</f>
        <v>4.1E-5</v>
      </c>
    </row>
    <row r="31" spans="4:15" ht="15" customHeight="1" x14ac:dyDescent="0.25">
      <c r="D31" s="83">
        <v>18</v>
      </c>
      <c r="E31" s="78">
        <f t="shared" si="0"/>
        <v>0.69735536100267004</v>
      </c>
      <c r="F31" s="78">
        <f>VLOOKUP(Selected_Segment,Data,MATCH(F$8&amp;$D31,Data!$A$1:$DI$1,0),FALSE)*IF(ResultType="Aggregate Impact",$E$5/1000,1)</f>
        <v>0.69450616730790005</v>
      </c>
      <c r="G31" s="78">
        <f>VLOOKUP(Selected_Segment,Data,MATCH(G$8&amp;$D31,Data!$A$1:$DI$1,0),FALSE)*IF(ResultType="Aggregate Impact",$E$5/1000,1)</f>
        <v>2.8491936947699996E-3</v>
      </c>
      <c r="H31" s="55">
        <f>VLOOKUP(Selected_Segment,Data,MATCH(H$8&amp;$D31,Data!$A$1:$DI$1,0),FALSE)</f>
        <v>81.811850000000007</v>
      </c>
      <c r="I31" s="78">
        <f t="shared" si="3"/>
        <v>6.5472223795289865E-4</v>
      </c>
      <c r="J31" s="78">
        <f t="shared" si="3"/>
        <v>1.9512337624367113E-3</v>
      </c>
      <c r="K31" s="78">
        <f t="shared" si="3"/>
        <v>2.8491936947699996E-3</v>
      </c>
      <c r="L31" s="78">
        <f t="shared" si="3"/>
        <v>3.7471536271032877E-3</v>
      </c>
      <c r="M31" s="78">
        <f t="shared" si="3"/>
        <v>5.0436651515871006E-3</v>
      </c>
      <c r="N31" s="84" t="str">
        <f t="shared" si="2"/>
        <v>Yes</v>
      </c>
      <c r="O31" s="75">
        <f>VLOOKUP(Selected_Segment,Data,MATCH($I$8&amp;$D31,Data!$A$1:$DI$1,0),FALSE)</f>
        <v>3.96E-5</v>
      </c>
    </row>
    <row r="32" spans="4:15" ht="15" customHeight="1" x14ac:dyDescent="0.25">
      <c r="D32" s="83">
        <v>19</v>
      </c>
      <c r="E32" s="78">
        <f t="shared" si="0"/>
        <v>0.70670474465423994</v>
      </c>
      <c r="F32" s="78">
        <f>VLOOKUP(Selected_Segment,Data,MATCH(F$8&amp;$D32,Data!$A$1:$DI$1,0),FALSE)*IF(ResultType="Aggregate Impact",$E$5/1000,1)</f>
        <v>0.71010820144859998</v>
      </c>
      <c r="G32" s="78">
        <f>VLOOKUP(Selected_Segment,Data,MATCH(G$8&amp;$D32,Data!$A$1:$DI$1,0),FALSE)*IF(ResultType="Aggregate Impact",$E$5/1000,1)</f>
        <v>-3.4034567943600001E-3</v>
      </c>
      <c r="H32" s="55">
        <f>VLOOKUP(Selected_Segment,Data,MATCH(H$8&amp;$D32,Data!$A$1:$DI$1,0),FALSE)</f>
        <v>79.937129999999996</v>
      </c>
      <c r="I32" s="78">
        <f t="shared" si="3"/>
        <v>-5.4987072530377516E-3</v>
      </c>
      <c r="J32" s="78">
        <f t="shared" si="3"/>
        <v>-4.2608162985134299E-3</v>
      </c>
      <c r="K32" s="78">
        <f t="shared" si="3"/>
        <v>-3.4034567943600001E-3</v>
      </c>
      <c r="L32" s="78">
        <f t="shared" si="3"/>
        <v>-2.5460972902065704E-3</v>
      </c>
      <c r="M32" s="78">
        <f t="shared" si="3"/>
        <v>-1.3082063356822486E-3</v>
      </c>
      <c r="N32" s="84" t="str">
        <f t="shared" si="2"/>
        <v>Yes</v>
      </c>
      <c r="O32" s="75">
        <f>VLOOKUP(Selected_Segment,Data,MATCH($I$8&amp;$D32,Data!$A$1:$DI$1,0),FALSE)</f>
        <v>3.6100000000000003E-5</v>
      </c>
    </row>
    <row r="33" spans="4:15" ht="15" customHeight="1" x14ac:dyDescent="0.25">
      <c r="D33" s="83">
        <v>20</v>
      </c>
      <c r="E33" s="78">
        <f t="shared" si="0"/>
        <v>0.72825724990752005</v>
      </c>
      <c r="F33" s="78">
        <f>VLOOKUP(Selected_Segment,Data,MATCH(F$8&amp;$D33,Data!$A$1:$DI$1,0),FALSE)*IF(ResultType="Aggregate Impact",$E$5/1000,1)</f>
        <v>0.73469207877810006</v>
      </c>
      <c r="G33" s="78">
        <f>VLOOKUP(Selected_Segment,Data,MATCH(G$8&amp;$D33,Data!$A$1:$DI$1,0),FALSE)*IF(ResultType="Aggregate Impact",$E$5/1000,1)</f>
        <v>-6.4348288705799997E-3</v>
      </c>
      <c r="H33" s="55">
        <f>VLOOKUP(Selected_Segment,Data,MATCH(H$8&amp;$D33,Data!$A$1:$DI$1,0),FALSE)</f>
        <v>77.132670000000005</v>
      </c>
      <c r="I33" s="78">
        <f t="shared" si="3"/>
        <v>-8.4771752672319692E-3</v>
      </c>
      <c r="J33" s="78">
        <f t="shared" si="3"/>
        <v>-7.2705404613785983E-3</v>
      </c>
      <c r="K33" s="78">
        <f t="shared" si="3"/>
        <v>-6.4348288705799997E-3</v>
      </c>
      <c r="L33" s="78">
        <f t="shared" si="3"/>
        <v>-5.599117279781401E-3</v>
      </c>
      <c r="M33" s="78">
        <f t="shared" si="3"/>
        <v>-4.3924824739280301E-3</v>
      </c>
      <c r="N33" s="84" t="str">
        <f t="shared" si="2"/>
        <v>Yes</v>
      </c>
      <c r="O33" s="75">
        <f>VLOOKUP(Selected_Segment,Data,MATCH($I$8&amp;$D33,Data!$A$1:$DI$1,0),FALSE)</f>
        <v>3.43E-5</v>
      </c>
    </row>
    <row r="34" spans="4:15" ht="15" customHeight="1" x14ac:dyDescent="0.25">
      <c r="D34" s="83">
        <v>21</v>
      </c>
      <c r="E34" s="78">
        <f t="shared" si="0"/>
        <v>0.75997549932347985</v>
      </c>
      <c r="F34" s="78">
        <f>VLOOKUP(Selected_Segment,Data,MATCH(F$8&amp;$D34,Data!$A$1:$DI$1,0),FALSE)*IF(ResultType="Aggregate Impact",$E$5/1000,1)</f>
        <v>0.76748554799459989</v>
      </c>
      <c r="G34" s="78">
        <f>VLOOKUP(Selected_Segment,Data,MATCH(G$8&amp;$D34,Data!$A$1:$DI$1,0),FALSE)*IF(ResultType="Aggregate Impact",$E$5/1000,1)</f>
        <v>-7.5100486711199999E-3</v>
      </c>
      <c r="H34" s="55">
        <f>VLOOKUP(Selected_Segment,Data,MATCH(H$8&amp;$D34,Data!$A$1:$DI$1,0),FALSE)</f>
        <v>73.652529999999999</v>
      </c>
      <c r="I34" s="78">
        <f t="shared" si="3"/>
        <v>-9.4073145618006615E-3</v>
      </c>
      <c r="J34" s="78">
        <f t="shared" si="3"/>
        <v>-8.2863944948587571E-3</v>
      </c>
      <c r="K34" s="78">
        <f t="shared" si="3"/>
        <v>-7.5100486711199999E-3</v>
      </c>
      <c r="L34" s="78">
        <f t="shared" si="3"/>
        <v>-6.7337028473812436E-3</v>
      </c>
      <c r="M34" s="78">
        <f t="shared" si="3"/>
        <v>-5.6127827804393392E-3</v>
      </c>
      <c r="N34" s="84" t="str">
        <f t="shared" si="2"/>
        <v>Yes</v>
      </c>
      <c r="O34" s="75">
        <f>VLOOKUP(Selected_Segment,Data,MATCH($I$8&amp;$D34,Data!$A$1:$DI$1,0),FALSE)</f>
        <v>2.9600000000000001E-5</v>
      </c>
    </row>
    <row r="35" spans="4:15" ht="15" customHeight="1" x14ac:dyDescent="0.25">
      <c r="D35" s="83">
        <v>22</v>
      </c>
      <c r="E35" s="78">
        <f t="shared" si="0"/>
        <v>0.76437673309931997</v>
      </c>
      <c r="F35" s="78">
        <f>VLOOKUP(Selected_Segment,Data,MATCH(F$8&amp;$D35,Data!$A$1:$DI$1,0),FALSE)*IF(ResultType="Aggregate Impact",$E$5/1000,1)</f>
        <v>0.7683315414045</v>
      </c>
      <c r="G35" s="78">
        <f>VLOOKUP(Selected_Segment,Data,MATCH(G$8&amp;$D35,Data!$A$1:$DI$1,0),FALSE)*IF(ResultType="Aggregate Impact",$E$5/1000,1)</f>
        <v>-3.95480830518E-3</v>
      </c>
      <c r="H35" s="55">
        <f>VLOOKUP(Selected_Segment,Data,MATCH(H$8&amp;$D35,Data!$A$1:$DI$1,0),FALSE)</f>
        <v>69.976429999999993</v>
      </c>
      <c r="I35" s="78">
        <f t="shared" si="3"/>
        <v>-5.7901723857154636E-3</v>
      </c>
      <c r="J35" s="78">
        <f t="shared" si="3"/>
        <v>-4.7058244099667905E-3</v>
      </c>
      <c r="K35" s="78">
        <f t="shared" si="3"/>
        <v>-3.95480830518E-3</v>
      </c>
      <c r="L35" s="78">
        <f t="shared" si="3"/>
        <v>-3.2037922003932094E-3</v>
      </c>
      <c r="M35" s="78">
        <f t="shared" si="3"/>
        <v>-2.1194442246445363E-3</v>
      </c>
      <c r="N35" s="84" t="str">
        <f t="shared" si="2"/>
        <v>Yes</v>
      </c>
      <c r="O35" s="75">
        <f>VLOOKUP(Selected_Segment,Data,MATCH($I$8&amp;$D35,Data!$A$1:$DI$1,0),FALSE)</f>
        <v>2.7699999999999999E-5</v>
      </c>
    </row>
    <row r="36" spans="4:15" ht="15" customHeight="1" x14ac:dyDescent="0.25">
      <c r="D36" s="83">
        <v>23</v>
      </c>
      <c r="E36" s="78">
        <f t="shared" si="0"/>
        <v>0.72299309741135998</v>
      </c>
      <c r="F36" s="78">
        <f>VLOOKUP(Selected_Segment,Data,MATCH(F$8&amp;$D36,Data!$A$1:$DI$1,0),FALSE)*IF(ResultType="Aggregate Impact",$E$5/1000,1)</f>
        <v>0.72855923880630002</v>
      </c>
      <c r="G36" s="78">
        <f>VLOOKUP(Selected_Segment,Data,MATCH(G$8&amp;$D36,Data!$A$1:$DI$1,0),FALSE)*IF(ResultType="Aggregate Impact",$E$5/1000,1)</f>
        <v>-5.5661413949399993E-3</v>
      </c>
      <c r="H36" s="55">
        <f>VLOOKUP(Selected_Segment,Data,MATCH(H$8&amp;$D36,Data!$A$1:$DI$1,0),FALSE)</f>
        <v>67.522869999999998</v>
      </c>
      <c r="I36" s="78">
        <f t="shared" si="3"/>
        <v>-7.3477101894985032E-3</v>
      </c>
      <c r="J36" s="78">
        <f t="shared" si="3"/>
        <v>-6.2951449047551587E-3</v>
      </c>
      <c r="K36" s="78">
        <f t="shared" si="3"/>
        <v>-5.5661413949399993E-3</v>
      </c>
      <c r="L36" s="78">
        <f t="shared" si="3"/>
        <v>-4.8371378851248406E-3</v>
      </c>
      <c r="M36" s="78">
        <f t="shared" si="3"/>
        <v>-3.7845726003814953E-3</v>
      </c>
      <c r="N36" s="84" t="str">
        <f t="shared" si="2"/>
        <v>Yes</v>
      </c>
      <c r="O36" s="75">
        <f>VLOOKUP(Selected_Segment,Data,MATCH($I$8&amp;$D36,Data!$A$1:$DI$1,0),FALSE)</f>
        <v>2.6100000000000001E-5</v>
      </c>
    </row>
    <row r="37" spans="4:15" ht="15" customHeight="1" thickBot="1" x14ac:dyDescent="0.3">
      <c r="D37" s="85">
        <v>24</v>
      </c>
      <c r="E37" s="86">
        <f t="shared" si="0"/>
        <v>0.68704626871250996</v>
      </c>
      <c r="F37" s="86">
        <f>VLOOKUP(Selected_Segment,Data,MATCH(F$8&amp;$D37,Data!$A$1:$DI$1,0),FALSE)*IF(ResultType="Aggregate Impact",$E$5/1000,1)</f>
        <v>0.69405228599309998</v>
      </c>
      <c r="G37" s="86">
        <f>VLOOKUP(Selected_Segment,Data,MATCH(G$8&amp;$D37,Data!$A$1:$DI$1,0),FALSE)*IF(ResultType="Aggregate Impact",$E$5/1000,1)</f>
        <v>-7.0060172805899998E-3</v>
      </c>
      <c r="H37" s="87">
        <f>VLOOKUP(Selected_Segment,Data,MATCH(H$8&amp;$D37,Data!$A$1:$DI$1,0),FALSE)</f>
        <v>65.315129999999996</v>
      </c>
      <c r="I37" s="86">
        <f t="shared" si="3"/>
        <v>-8.8011860343116168E-3</v>
      </c>
      <c r="J37" s="86">
        <f t="shared" si="3"/>
        <v>-7.7405857834570886E-3</v>
      </c>
      <c r="K37" s="86">
        <f t="shared" si="3"/>
        <v>-7.0060172805899998E-3</v>
      </c>
      <c r="L37" s="86">
        <f t="shared" si="3"/>
        <v>-6.271448777722911E-3</v>
      </c>
      <c r="M37" s="86">
        <f t="shared" si="3"/>
        <v>-5.210848526868382E-3</v>
      </c>
      <c r="N37" s="88" t="str">
        <f t="shared" si="2"/>
        <v>Yes</v>
      </c>
      <c r="O37" s="75">
        <f>VLOOKUP(Selected_Segment,Data,MATCH($I$8&amp;$D37,Data!$A$1:$DI$1,0),FALSE)</f>
        <v>2.65E-5</v>
      </c>
    </row>
    <row r="38" spans="4:15" ht="24.75" customHeight="1" x14ac:dyDescent="0.25">
      <c r="D38" s="124" t="s">
        <v>45</v>
      </c>
      <c r="E38" s="117" t="str">
        <f>"Estimated Reference Energy Use ("&amp;IF(ResultType="Aggregate Impact","MWh","kWh")&amp;"/hour)"</f>
        <v>Estimated Reference Energy Use (MWh/hour)</v>
      </c>
      <c r="F38" s="117" t="str">
        <f>"Observed Event Day Energy Use ("&amp;IF(ResultType="Aggregate Impact","MWh","kWh")&amp;"/hour)"</f>
        <v>Observed Event Day Energy Use (MWh/hour)</v>
      </c>
      <c r="G38" s="117" t="str">
        <f>"Estimated Change in Energy Use ("&amp;IF(ResultType="Aggregate Impact","MWh","kWh")&amp;"/hour)"</f>
        <v>Estimated Change in Energy Use (MWh/hour)</v>
      </c>
      <c r="H38" s="117" t="s">
        <v>38</v>
      </c>
      <c r="I38" s="120" t="str">
        <f>"Uncertainty Adjusted Impact ("&amp;IF(ResultType="Aggregate Impact","MWh/hr)- Percentiles","kWh/hr)- Percentiles")</f>
        <v>Uncertainty Adjusted Impact (MWh/hr)- Percentiles</v>
      </c>
      <c r="J38" s="120"/>
      <c r="K38" s="120"/>
      <c r="L38" s="120"/>
      <c r="M38" s="121"/>
    </row>
    <row r="39" spans="4:15" ht="15" customHeight="1" x14ac:dyDescent="0.25">
      <c r="D39" s="125"/>
      <c r="E39" s="118"/>
      <c r="F39" s="118"/>
      <c r="G39" s="118"/>
      <c r="H39" s="118"/>
      <c r="I39" s="122"/>
      <c r="J39" s="122"/>
      <c r="K39" s="122"/>
      <c r="L39" s="122"/>
      <c r="M39" s="123"/>
    </row>
    <row r="40" spans="4:15" ht="15" customHeight="1" x14ac:dyDescent="0.2">
      <c r="D40" s="125"/>
      <c r="E40" s="118"/>
      <c r="F40" s="118"/>
      <c r="G40" s="118"/>
      <c r="H40" s="118"/>
      <c r="I40" s="79">
        <v>10</v>
      </c>
      <c r="J40" s="79">
        <v>30</v>
      </c>
      <c r="K40" s="79">
        <v>50</v>
      </c>
      <c r="L40" s="79">
        <v>70</v>
      </c>
      <c r="M40" s="89">
        <v>90</v>
      </c>
    </row>
    <row r="41" spans="4:15" ht="15" customHeight="1" x14ac:dyDescent="0.25">
      <c r="D41" s="83" t="s">
        <v>21</v>
      </c>
      <c r="E41" s="78">
        <f>SUM(E14:E37)</f>
        <v>16.509249881411218</v>
      </c>
      <c r="F41" s="78">
        <f>SUM(F14:F37)</f>
        <v>16.560236862040377</v>
      </c>
      <c r="G41" s="78">
        <f>SUM(G14:G37)</f>
        <v>-5.098698062916001E-2</v>
      </c>
      <c r="H41" s="55">
        <f>AVERAGE(H14:H37)</f>
        <v>70.037458749999999</v>
      </c>
      <c r="I41" s="78" t="s">
        <v>46</v>
      </c>
      <c r="J41" s="78" t="s">
        <v>46</v>
      </c>
      <c r="K41" s="78" t="s">
        <v>46</v>
      </c>
      <c r="L41" s="78" t="s">
        <v>46</v>
      </c>
      <c r="M41" s="90" t="s">
        <v>46</v>
      </c>
    </row>
    <row r="42" spans="4:15" ht="15" customHeight="1" thickBot="1" x14ac:dyDescent="0.3">
      <c r="D42" s="85" t="s">
        <v>47</v>
      </c>
      <c r="E42" s="86">
        <f>AVERAGE(E28:E31)</f>
        <v>0.70932378678063002</v>
      </c>
      <c r="F42" s="86">
        <f>AVERAGE(F28:F31)</f>
        <v>0.70728739574433752</v>
      </c>
      <c r="G42" s="86">
        <f>AVERAGE(G28:G31)</f>
        <v>2.0363910362924996E-3</v>
      </c>
      <c r="H42" s="87">
        <f>AVERAGE(H28:H31)</f>
        <v>82.846567500000006</v>
      </c>
      <c r="I42" s="86">
        <f>$G42+SQRT($O42)*IF(ResultType="Aggregate Impact",$E$5/1000,1)*_xlfn.NORM.S.INV(I$13/100)</f>
        <v>-1.1399759235045624E-4</v>
      </c>
      <c r="J42" s="86">
        <f>$G42+SQRT($O42)*IF(ResultType="Aggregate Impact",$E$5/1000,1)*_xlfn.NORM.S.INV(J$13/100)</f>
        <v>1.1564694399245055E-3</v>
      </c>
      <c r="K42" s="86">
        <f>$G42+SQRT($O42)*IF(ResultType="Aggregate Impact",$E$5/1000,1)*_xlfn.NORM.S.INV(K$13/100)</f>
        <v>2.0363910362924996E-3</v>
      </c>
      <c r="L42" s="86">
        <f>$G42+SQRT($O42)*IF(ResultType="Aggregate Impact",$E$5/1000,1)*_xlfn.NORM.S.INV(L$13/100)</f>
        <v>2.9163126326604933E-3</v>
      </c>
      <c r="M42" s="91">
        <f>$G42+SQRT($O42)*IF(ResultType="Aggregate Impact",$E$5/1000,1)*_xlfn.NORM.S.INV(M$13/100)</f>
        <v>4.1867796649354555E-3</v>
      </c>
      <c r="N42"/>
      <c r="O42" s="75">
        <f>AVERAGE(O28:O31)</f>
        <v>3.8025000000000003E-5</v>
      </c>
    </row>
    <row r="43" spans="4:15" ht="24.95" customHeight="1" x14ac:dyDescent="0.2">
      <c r="D43" s="119" t="s">
        <v>48</v>
      </c>
      <c r="E43" s="119"/>
      <c r="F43" s="119"/>
      <c r="G43" s="119"/>
      <c r="H43" s="119"/>
      <c r="I43" s="119"/>
      <c r="J43" s="119"/>
      <c r="K43" s="119"/>
      <c r="L43" s="119"/>
      <c r="M43" s="119"/>
    </row>
    <row r="45" spans="4:15" ht="15" customHeight="1" x14ac:dyDescent="0.25">
      <c r="D45" s="92" t="s">
        <v>49</v>
      </c>
      <c r="E45" s="9"/>
      <c r="F45" s="9"/>
      <c r="G45" s="9"/>
      <c r="H45" s="9"/>
      <c r="I45" s="9"/>
      <c r="J45" s="9"/>
      <c r="K45" s="9"/>
      <c r="L45" s="9"/>
      <c r="M45" s="9"/>
    </row>
    <row r="46" spans="4:15" ht="15" customHeight="1" x14ac:dyDescent="0.25">
      <c r="D46" s="9"/>
      <c r="E46" s="9"/>
      <c r="F46" s="9"/>
      <c r="G46" s="9"/>
      <c r="H46" s="9"/>
      <c r="I46" s="9"/>
      <c r="J46" s="9"/>
      <c r="K46" s="9"/>
      <c r="L46" s="9"/>
      <c r="M46" s="9"/>
    </row>
    <row r="47" spans="4:15" ht="15" customHeight="1" x14ac:dyDescent="0.25">
      <c r="D47" s="9"/>
      <c r="E47" s="9"/>
      <c r="F47" s="9"/>
      <c r="G47" s="9"/>
      <c r="H47" s="9"/>
      <c r="I47" s="9"/>
      <c r="J47" s="9"/>
      <c r="K47" s="9"/>
      <c r="L47" s="9"/>
      <c r="M47" s="9"/>
    </row>
    <row r="48" spans="4:15" ht="15" customHeight="1" x14ac:dyDescent="0.25">
      <c r="D48" s="9"/>
      <c r="E48" s="9"/>
      <c r="F48" s="9"/>
      <c r="G48" s="9"/>
      <c r="H48" s="9"/>
      <c r="I48" s="9"/>
      <c r="J48" s="9"/>
      <c r="K48" s="9"/>
      <c r="L48" s="9"/>
      <c r="M48" s="9"/>
    </row>
    <row r="49" spans="4:13" ht="15" customHeight="1" x14ac:dyDescent="0.25">
      <c r="D49" s="9"/>
      <c r="E49" s="9"/>
      <c r="F49" s="9"/>
      <c r="G49" s="9"/>
      <c r="H49" s="9"/>
      <c r="I49" s="9"/>
      <c r="J49" s="9"/>
      <c r="K49" s="9"/>
      <c r="L49" s="9"/>
      <c r="M49" s="9"/>
    </row>
    <row r="50" spans="4:13" ht="15" customHeight="1" x14ac:dyDescent="0.25">
      <c r="D50" s="9"/>
      <c r="E50" s="9"/>
      <c r="F50" s="9"/>
      <c r="G50" s="9"/>
      <c r="H50" s="9"/>
      <c r="I50" s="9"/>
      <c r="J50" s="9"/>
      <c r="K50" s="9"/>
      <c r="L50" s="9"/>
      <c r="M50" s="9"/>
    </row>
  </sheetData>
  <mergeCells count="17">
    <mergeCell ref="H38:H40"/>
    <mergeCell ref="D43:M43"/>
    <mergeCell ref="I38:M39"/>
    <mergeCell ref="D38:D40"/>
    <mergeCell ref="F38:F40"/>
    <mergeCell ref="E38:E40"/>
    <mergeCell ref="G38:G40"/>
    <mergeCell ref="A1:N1"/>
    <mergeCell ref="A2:N2"/>
    <mergeCell ref="D9:M9"/>
    <mergeCell ref="D10:D13"/>
    <mergeCell ref="E10:E13"/>
    <mergeCell ref="F10:F13"/>
    <mergeCell ref="G10:G13"/>
    <mergeCell ref="H10:H13"/>
    <mergeCell ref="I10:M12"/>
    <mergeCell ref="N10:N12"/>
  </mergeCells>
  <conditionalFormatting sqref="F7 H7">
    <cfRule type="containsErrors" dxfId="11" priority="39">
      <formula>ISERROR(F7)</formula>
    </cfRule>
  </conditionalFormatting>
  <conditionalFormatting sqref="D14:N37 E41:M42">
    <cfRule type="expression" dxfId="10" priority="24">
      <formula>AND($D14&gt;=$F$7, $D14 &lt;=$H$7)</formula>
    </cfRule>
  </conditionalFormatting>
  <conditionalFormatting sqref="D9">
    <cfRule type="expression" dxfId="9" priority="32">
      <formula>D9&lt;&gt;""</formula>
    </cfRule>
  </conditionalFormatting>
  <conditionalFormatting sqref="N7:O7">
    <cfRule type="notContainsBlanks" dxfId="8" priority="19">
      <formula>LEN(TRIM(N7))&gt;0</formula>
    </cfRule>
  </conditionalFormatting>
  <conditionalFormatting sqref="D45:M50">
    <cfRule type="expression" dxfId="7" priority="11">
      <formula>$D$9="Results are confidential for this combination."</formula>
    </cfRule>
  </conditionalFormatting>
  <conditionalFormatting sqref="E14:M37">
    <cfRule type="expression" dxfId="6" priority="37">
      <formula>$D$9="Results are confidential for this combination."</formula>
    </cfRule>
  </conditionalFormatting>
  <conditionalFormatting sqref="E5">
    <cfRule type="expression" dxfId="5" priority="7">
      <formula>AND(#REF!&gt;=$F$7, #REF! &lt;=$H$7)</formula>
    </cfRule>
  </conditionalFormatting>
  <conditionalFormatting sqref="E5">
    <cfRule type="expression" dxfId="4" priority="8">
      <formula>$D$9="Results are confidential for this combination."</formula>
    </cfRule>
  </conditionalFormatting>
  <conditionalFormatting sqref="N14:N37">
    <cfRule type="expression" dxfId="3" priority="6">
      <formula>$D$9="Results are confidential for this combination."</formula>
    </cfRule>
  </conditionalFormatting>
  <conditionalFormatting sqref="E41:M42">
    <cfRule type="expression" dxfId="2" priority="2">
      <formula>$D$9="Results are confidential for this combination."</formula>
    </cfRule>
  </conditionalFormatting>
  <dataValidations count="4">
    <dataValidation type="list" allowBlank="1" showInputMessage="1" showErrorMessage="1" sqref="B14" xr:uid="{00000000-0002-0000-0000-000005000000}">
      <formula1>AutoDRs</formula1>
    </dataValidation>
    <dataValidation type="list" allowBlank="1" showInputMessage="1" showErrorMessage="1" sqref="B15" xr:uid="{00000000-0002-0000-0000-000006000000}">
      <formula1>DualDRs</formula1>
    </dataValidation>
    <dataValidation type="list" allowBlank="1" showInputMessage="1" showErrorMessage="1" sqref="B12" xr:uid="{00000000-0002-0000-0000-000008000000}">
      <formula1>SizeDesc</formula1>
    </dataValidation>
    <dataValidation type="list" allowBlank="1" showInputMessage="1" showErrorMessage="1" sqref="B10" xr:uid="{0C13C572-DA32-469A-92B6-E346BE1B10A1}">
      <formula1>LCAs</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Names!$A$3:$A$4</xm:f>
          </x14:formula1>
          <xm:sqref>B6</xm:sqref>
        </x14:dataValidation>
        <x14:dataValidation type="list" allowBlank="1" showInputMessage="1" showErrorMessage="1" xr:uid="{BE2D8922-5838-43F3-BADF-8176A3AE373E}">
          <x14:formula1>
            <xm:f>Names!$D$3:$D$5</xm:f>
          </x14:formula1>
          <xm:sqref>B11</xm:sqref>
        </x14:dataValidation>
        <x14:dataValidation type="list" allowBlank="1" showInputMessage="1" showErrorMessage="1" xr:uid="{00000000-0002-0000-0000-000004000000}">
          <x14:formula1>
            <xm:f>Names!$E$3:$E$11</xm:f>
          </x14:formula1>
          <xm:sqref>B13</xm:sqref>
        </x14:dataValidation>
        <x14:dataValidation type="list" allowBlank="1" showInputMessage="1" showErrorMessage="1" xr:uid="{00000000-0002-0000-0000-000007000000}">
          <x14:formula1>
            <xm:f>Names!$I$3:$I$12</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1"/>
  </sheetPr>
  <dimension ref="A1:I2076"/>
  <sheetViews>
    <sheetView zoomScale="70" zoomScaleNormal="70" workbookViewId="0">
      <selection activeCell="A3" sqref="A3:I13"/>
    </sheetView>
  </sheetViews>
  <sheetFormatPr defaultRowHeight="15" x14ac:dyDescent="0.25"/>
  <cols>
    <col min="1" max="1" width="29.7109375" bestFit="1" customWidth="1"/>
    <col min="2" max="2" width="21.7109375" bestFit="1" customWidth="1"/>
    <col min="3" max="3" width="23.42578125" bestFit="1" customWidth="1"/>
    <col min="4" max="4" width="14.5703125" bestFit="1" customWidth="1"/>
    <col min="5" max="5" width="37.140625" bestFit="1" customWidth="1"/>
    <col min="6" max="6" width="26.7109375" bestFit="1" customWidth="1"/>
    <col min="7" max="7" width="24.5703125" bestFit="1" customWidth="1"/>
    <col min="8" max="8" width="18.85546875" style="11" bestFit="1" customWidth="1"/>
    <col min="9" max="9" width="11.5703125" bestFit="1" customWidth="1"/>
    <col min="12" max="13" width="10.7109375" bestFit="1" customWidth="1"/>
    <col min="14" max="17" width="9.85546875" bestFit="1" customWidth="1"/>
    <col min="18" max="20" width="10.28515625" bestFit="1" customWidth="1"/>
  </cols>
  <sheetData>
    <row r="1" spans="1:9" x14ac:dyDescent="0.25">
      <c r="A1" s="14" t="s">
        <v>50</v>
      </c>
      <c r="B1" s="14" t="s">
        <v>51</v>
      </c>
      <c r="C1" s="14" t="s">
        <v>16</v>
      </c>
      <c r="D1" s="14" t="s">
        <v>39</v>
      </c>
      <c r="E1" s="14" t="s">
        <v>52</v>
      </c>
      <c r="F1" s="15" t="s">
        <v>53</v>
      </c>
      <c r="G1" s="15" t="s">
        <v>54</v>
      </c>
      <c r="H1" s="15" t="s">
        <v>55</v>
      </c>
      <c r="I1" s="14" t="s">
        <v>56</v>
      </c>
    </row>
    <row r="2" spans="1:9" x14ac:dyDescent="0.25">
      <c r="A2" s="59">
        <f>COUNTA(A3:A16)</f>
        <v>2</v>
      </c>
      <c r="B2" s="59">
        <f t="shared" ref="B2:H2" si="0">COUNTA(B3:B16)</f>
        <v>6</v>
      </c>
      <c r="C2" s="59">
        <f>COUNTA(C3:C16)</f>
        <v>9</v>
      </c>
      <c r="D2" s="59">
        <f>COUNTA(D3:D16)</f>
        <v>3</v>
      </c>
      <c r="E2" s="59">
        <f t="shared" si="0"/>
        <v>9</v>
      </c>
      <c r="F2" s="59">
        <f t="shared" si="0"/>
        <v>3</v>
      </c>
      <c r="G2" s="59">
        <f t="shared" si="0"/>
        <v>3</v>
      </c>
      <c r="H2" s="59">
        <f t="shared" si="0"/>
        <v>4</v>
      </c>
      <c r="I2" s="59">
        <f>COUNTA(I3:I17)</f>
        <v>10</v>
      </c>
    </row>
    <row r="3" spans="1:9" x14ac:dyDescent="0.25">
      <c r="A3" t="s">
        <v>33</v>
      </c>
      <c r="B3" t="s">
        <v>16</v>
      </c>
      <c r="C3" t="s">
        <v>19</v>
      </c>
      <c r="D3" t="s">
        <v>19</v>
      </c>
      <c r="E3" t="s">
        <v>19</v>
      </c>
      <c r="F3" t="s">
        <v>19</v>
      </c>
      <c r="G3" t="s">
        <v>19</v>
      </c>
      <c r="H3" t="s">
        <v>19</v>
      </c>
      <c r="I3" s="11" t="s">
        <v>187</v>
      </c>
    </row>
    <row r="4" spans="1:9" x14ac:dyDescent="0.25">
      <c r="A4" t="s">
        <v>189</v>
      </c>
      <c r="B4" t="s">
        <v>39</v>
      </c>
      <c r="C4" t="s">
        <v>190</v>
      </c>
      <c r="D4" t="s">
        <v>309</v>
      </c>
      <c r="E4" t="s">
        <v>57</v>
      </c>
      <c r="F4" t="s">
        <v>309</v>
      </c>
      <c r="G4" t="s">
        <v>309</v>
      </c>
      <c r="H4" t="s">
        <v>41</v>
      </c>
      <c r="I4" s="77">
        <v>43627</v>
      </c>
    </row>
    <row r="5" spans="1:9" x14ac:dyDescent="0.25">
      <c r="B5" t="s">
        <v>52</v>
      </c>
      <c r="C5" t="s">
        <v>191</v>
      </c>
      <c r="D5" t="s">
        <v>308</v>
      </c>
      <c r="E5" t="s">
        <v>58</v>
      </c>
      <c r="F5" t="s">
        <v>308</v>
      </c>
      <c r="G5" t="s">
        <v>308</v>
      </c>
      <c r="H5" t="s">
        <v>59</v>
      </c>
      <c r="I5" s="77">
        <v>43670</v>
      </c>
    </row>
    <row r="6" spans="1:9" x14ac:dyDescent="0.25">
      <c r="B6" t="s">
        <v>53</v>
      </c>
      <c r="C6" t="s">
        <v>192</v>
      </c>
      <c r="E6" t="s">
        <v>60</v>
      </c>
      <c r="H6" t="s">
        <v>61</v>
      </c>
      <c r="I6" s="77">
        <v>43672</v>
      </c>
    </row>
    <row r="7" spans="1:9" x14ac:dyDescent="0.25">
      <c r="B7" t="s">
        <v>54</v>
      </c>
      <c r="C7" t="s">
        <v>193</v>
      </c>
      <c r="E7" t="s">
        <v>62</v>
      </c>
      <c r="H7"/>
      <c r="I7" s="77">
        <v>43690</v>
      </c>
    </row>
    <row r="8" spans="1:9" x14ac:dyDescent="0.25">
      <c r="B8" t="s">
        <v>55</v>
      </c>
      <c r="C8" t="s">
        <v>221</v>
      </c>
      <c r="E8" t="s">
        <v>63</v>
      </c>
      <c r="H8"/>
      <c r="I8" s="77">
        <v>43691</v>
      </c>
    </row>
    <row r="9" spans="1:9" x14ac:dyDescent="0.25">
      <c r="C9" t="s">
        <v>225</v>
      </c>
      <c r="E9" t="s">
        <v>64</v>
      </c>
      <c r="H9"/>
      <c r="I9" s="77">
        <v>43693</v>
      </c>
    </row>
    <row r="10" spans="1:9" x14ac:dyDescent="0.25">
      <c r="C10" t="s">
        <v>194</v>
      </c>
      <c r="E10" t="s">
        <v>65</v>
      </c>
      <c r="H10"/>
      <c r="I10" s="77">
        <v>43703</v>
      </c>
    </row>
    <row r="11" spans="1:9" x14ac:dyDescent="0.25">
      <c r="C11" t="s">
        <v>195</v>
      </c>
      <c r="E11" t="s">
        <v>66</v>
      </c>
      <c r="H11"/>
      <c r="I11" s="77">
        <v>43704</v>
      </c>
    </row>
    <row r="12" spans="1:9" x14ac:dyDescent="0.25">
      <c r="H12"/>
      <c r="I12" s="77">
        <v>43721</v>
      </c>
    </row>
    <row r="13" spans="1:9" x14ac:dyDescent="0.25">
      <c r="H13"/>
      <c r="I13" s="11"/>
    </row>
    <row r="14" spans="1:9" x14ac:dyDescent="0.25">
      <c r="H14"/>
      <c r="I14" s="11"/>
    </row>
    <row r="15" spans="1:9" x14ac:dyDescent="0.25">
      <c r="H15"/>
      <c r="I15" s="11"/>
    </row>
    <row r="16" spans="1:9" x14ac:dyDescent="0.25">
      <c r="H16"/>
    </row>
    <row r="17" spans="1:8" x14ac:dyDescent="0.25">
      <c r="A17" t="s">
        <v>56</v>
      </c>
      <c r="B17" s="11">
        <f>IF(Date="Average Event Day",DATE(9999,12,31),Date)</f>
        <v>2958465</v>
      </c>
      <c r="H17"/>
    </row>
    <row r="18" spans="1:8" x14ac:dyDescent="0.25">
      <c r="A18" s="14" t="s">
        <v>185</v>
      </c>
      <c r="B18" t="s">
        <v>180</v>
      </c>
      <c r="H18"/>
    </row>
    <row r="19" spans="1:8" x14ac:dyDescent="0.25">
      <c r="A19" t="s">
        <v>181</v>
      </c>
      <c r="B19" s="2" t="str">
        <f>LCA&amp;"_"&amp;Industry&amp;"_"&amp;AutoDR&amp;"_"&amp;DualDR&amp;"_"&amp;Notification&amp;"_"&amp;Size&amp;"_"&amp;B17</f>
        <v>Humboldt_All_All_All_All_All_2958465</v>
      </c>
      <c r="H19"/>
    </row>
    <row r="20" spans="1:8" x14ac:dyDescent="0.25">
      <c r="A20" t="s">
        <v>182</v>
      </c>
      <c r="B20">
        <f>IFERROR(VLOOKUP($B$19,Data,MATCH("redact",Data!$A$1:$DI$1,0),FALSE),9999999)</f>
        <v>0</v>
      </c>
      <c r="H20"/>
    </row>
    <row r="21" spans="1:8" x14ac:dyDescent="0.25">
      <c r="A21" t="s">
        <v>183</v>
      </c>
      <c r="B21" s="56" t="str">
        <f>B19</f>
        <v>Humboldt_All_All_All_All_All_2958465</v>
      </c>
    </row>
    <row r="22" spans="1:8" x14ac:dyDescent="0.25">
      <c r="A22" t="s">
        <v>184</v>
      </c>
      <c r="B22" s="62" t="s">
        <v>188</v>
      </c>
      <c r="H22"/>
    </row>
    <row r="23" spans="1:8" x14ac:dyDescent="0.25">
      <c r="H23"/>
    </row>
    <row r="24" spans="1:8" x14ac:dyDescent="0.25">
      <c r="A24" s="14" t="s">
        <v>186</v>
      </c>
      <c r="H24"/>
    </row>
    <row r="25" spans="1:8" x14ac:dyDescent="0.25">
      <c r="A25" t="s">
        <v>181</v>
      </c>
      <c r="B25" t="str">
        <f>B29&amp;"_"&amp;B30&amp;"_"&amp;B31&amp;"_"&amp;B32&amp;"_"&amp;B33&amp;"_"&amp;B34&amp;"_"&amp;B35</f>
        <v>All_All_All_All_All_All_43263</v>
      </c>
      <c r="F25" s="77"/>
      <c r="H25"/>
    </row>
    <row r="26" spans="1:8" x14ac:dyDescent="0.25">
      <c r="A26" t="s">
        <v>182</v>
      </c>
      <c r="B26">
        <f>IFERROR(VLOOKUP($B$25,Data,MATCH("redact",Data!$A$1:$DI$1,0),FALSE),9999999)</f>
        <v>9999999</v>
      </c>
      <c r="F26" s="77"/>
      <c r="H26"/>
    </row>
    <row r="27" spans="1:8" x14ac:dyDescent="0.25">
      <c r="A27" t="s">
        <v>183</v>
      </c>
      <c r="B27" s="56" t="str">
        <f>B25</f>
        <v>All_All_All_All_All_All_43263</v>
      </c>
      <c r="F27" s="77"/>
      <c r="H27"/>
    </row>
    <row r="28" spans="1:8" x14ac:dyDescent="0.25">
      <c r="F28" s="77"/>
      <c r="H28"/>
    </row>
    <row r="29" spans="1:8" x14ac:dyDescent="0.25">
      <c r="A29" s="14" t="s">
        <v>16</v>
      </c>
      <c r="B29" s="60" t="str">
        <f>IFERROR(HLOOKUP($A29,Graph!$C$8:$C$9,2,FALSE),"All")</f>
        <v>All</v>
      </c>
      <c r="F29" s="77"/>
      <c r="H29"/>
    </row>
    <row r="30" spans="1:8" x14ac:dyDescent="0.25">
      <c r="A30" s="14" t="s">
        <v>52</v>
      </c>
      <c r="B30" s="60" t="str">
        <f>IFERROR(HLOOKUP($A30,Graph!$C$8:$C$9,2,FALSE),"All")</f>
        <v>All</v>
      </c>
      <c r="F30" s="77"/>
      <c r="H30"/>
    </row>
    <row r="31" spans="1:8" x14ac:dyDescent="0.25">
      <c r="A31" s="15" t="s">
        <v>53</v>
      </c>
      <c r="B31" s="60" t="str">
        <f>IFERROR(HLOOKUP($A31,Graph!$C$8:$C$9,2,FALSE),"All")</f>
        <v>All</v>
      </c>
      <c r="F31" s="77"/>
      <c r="H31"/>
    </row>
    <row r="32" spans="1:8" x14ac:dyDescent="0.25">
      <c r="A32" s="15" t="s">
        <v>54</v>
      </c>
      <c r="B32" s="60" t="str">
        <f>IFERROR(HLOOKUP($A32,Graph!$C$8:$C$9,2,FALSE),"All")</f>
        <v>All</v>
      </c>
      <c r="F32" s="77"/>
      <c r="H32"/>
    </row>
    <row r="33" spans="1:8" x14ac:dyDescent="0.25">
      <c r="A33" s="14" t="s">
        <v>39</v>
      </c>
      <c r="B33" s="60" t="str">
        <f>IFERROR(HLOOKUP($A33,Graph!$C$8:$C$9,2,FALSE),"All")</f>
        <v>All</v>
      </c>
      <c r="F33" s="77"/>
      <c r="H33"/>
    </row>
    <row r="34" spans="1:8" x14ac:dyDescent="0.25">
      <c r="A34" s="15" t="s">
        <v>55</v>
      </c>
      <c r="B34" s="60" t="str">
        <f>IFERROR(HLOOKUP($A34,Graph!$C$8:$C$9,2,FALSE),"All")</f>
        <v>All</v>
      </c>
      <c r="F34" s="77"/>
      <c r="H34"/>
    </row>
    <row r="35" spans="1:8" x14ac:dyDescent="0.25">
      <c r="A35" s="14" t="s">
        <v>56</v>
      </c>
      <c r="B35" s="61">
        <f>Graph!$C$6</f>
        <v>43263</v>
      </c>
      <c r="H35"/>
    </row>
    <row r="36" spans="1:8" x14ac:dyDescent="0.25">
      <c r="H36"/>
    </row>
    <row r="37" spans="1:8" x14ac:dyDescent="0.25">
      <c r="H37"/>
    </row>
    <row r="38" spans="1:8" x14ac:dyDescent="0.25">
      <c r="H38"/>
    </row>
    <row r="39" spans="1:8" x14ac:dyDescent="0.25">
      <c r="H39"/>
    </row>
    <row r="40" spans="1:8" x14ac:dyDescent="0.25">
      <c r="H40"/>
    </row>
    <row r="41" spans="1:8" x14ac:dyDescent="0.25">
      <c r="H41"/>
    </row>
    <row r="42" spans="1:8" x14ac:dyDescent="0.25">
      <c r="H42"/>
    </row>
    <row r="43" spans="1:8" x14ac:dyDescent="0.25">
      <c r="H43"/>
    </row>
    <row r="44" spans="1:8" x14ac:dyDescent="0.25">
      <c r="H44"/>
    </row>
    <row r="45" spans="1:8" x14ac:dyDescent="0.25">
      <c r="H45"/>
    </row>
    <row r="46" spans="1:8" x14ac:dyDescent="0.25">
      <c r="H46"/>
    </row>
    <row r="47" spans="1:8" x14ac:dyDescent="0.25">
      <c r="H47"/>
    </row>
    <row r="48" spans="1:8" x14ac:dyDescent="0.25">
      <c r="H48"/>
    </row>
    <row r="49" spans="8:8" x14ac:dyDescent="0.25">
      <c r="H49"/>
    </row>
    <row r="50" spans="8:8" x14ac:dyDescent="0.25">
      <c r="H50"/>
    </row>
    <row r="51" spans="8:8" x14ac:dyDescent="0.25">
      <c r="H51"/>
    </row>
    <row r="52" spans="8:8" x14ac:dyDescent="0.25">
      <c r="H52"/>
    </row>
    <row r="53" spans="8:8" x14ac:dyDescent="0.25">
      <c r="H53"/>
    </row>
    <row r="54" spans="8:8" x14ac:dyDescent="0.25">
      <c r="H54"/>
    </row>
    <row r="55" spans="8:8" x14ac:dyDescent="0.25">
      <c r="H55"/>
    </row>
    <row r="56" spans="8:8" x14ac:dyDescent="0.25">
      <c r="H56"/>
    </row>
    <row r="57" spans="8:8" x14ac:dyDescent="0.25">
      <c r="H57"/>
    </row>
    <row r="58" spans="8:8" x14ac:dyDescent="0.25">
      <c r="H58"/>
    </row>
    <row r="59" spans="8:8" x14ac:dyDescent="0.25">
      <c r="H59"/>
    </row>
    <row r="60" spans="8:8" x14ac:dyDescent="0.25">
      <c r="H60"/>
    </row>
    <row r="61" spans="8:8" x14ac:dyDescent="0.25">
      <c r="H61"/>
    </row>
    <row r="62" spans="8:8" x14ac:dyDescent="0.25">
      <c r="H62"/>
    </row>
    <row r="63" spans="8:8" x14ac:dyDescent="0.25">
      <c r="H63"/>
    </row>
    <row r="64" spans="8:8" x14ac:dyDescent="0.25">
      <c r="H64"/>
    </row>
    <row r="65" spans="8:8" x14ac:dyDescent="0.25">
      <c r="H65"/>
    </row>
    <row r="66" spans="8:8" x14ac:dyDescent="0.25">
      <c r="H66"/>
    </row>
    <row r="67" spans="8:8" x14ac:dyDescent="0.25">
      <c r="H67"/>
    </row>
    <row r="68" spans="8:8" x14ac:dyDescent="0.25">
      <c r="H68"/>
    </row>
    <row r="69" spans="8:8" x14ac:dyDescent="0.25">
      <c r="H69"/>
    </row>
    <row r="70" spans="8:8" x14ac:dyDescent="0.25">
      <c r="H70"/>
    </row>
    <row r="71" spans="8:8" x14ac:dyDescent="0.25">
      <c r="H71"/>
    </row>
    <row r="72" spans="8:8" x14ac:dyDescent="0.25">
      <c r="H72"/>
    </row>
    <row r="73" spans="8:8" x14ac:dyDescent="0.25">
      <c r="H73"/>
    </row>
    <row r="74" spans="8:8" x14ac:dyDescent="0.25">
      <c r="H74"/>
    </row>
    <row r="75" spans="8:8" x14ac:dyDescent="0.25">
      <c r="H75"/>
    </row>
    <row r="76" spans="8:8" x14ac:dyDescent="0.25">
      <c r="H76"/>
    </row>
    <row r="77" spans="8:8" x14ac:dyDescent="0.25">
      <c r="H77"/>
    </row>
    <row r="78" spans="8:8" x14ac:dyDescent="0.25">
      <c r="H78"/>
    </row>
    <row r="79" spans="8:8" x14ac:dyDescent="0.25">
      <c r="H79"/>
    </row>
    <row r="80" spans="8:8" x14ac:dyDescent="0.25">
      <c r="H80"/>
    </row>
    <row r="81" spans="8:8" x14ac:dyDescent="0.25">
      <c r="H81"/>
    </row>
    <row r="82" spans="8:8" x14ac:dyDescent="0.25">
      <c r="H82"/>
    </row>
    <row r="83" spans="8:8" x14ac:dyDescent="0.25">
      <c r="H83"/>
    </row>
    <row r="84" spans="8:8" x14ac:dyDescent="0.25">
      <c r="H84"/>
    </row>
    <row r="85" spans="8:8" x14ac:dyDescent="0.25">
      <c r="H85"/>
    </row>
    <row r="86" spans="8:8" x14ac:dyDescent="0.25">
      <c r="H86"/>
    </row>
    <row r="87" spans="8:8" x14ac:dyDescent="0.25">
      <c r="H87"/>
    </row>
    <row r="88" spans="8:8" x14ac:dyDescent="0.25">
      <c r="H88"/>
    </row>
    <row r="89" spans="8:8" x14ac:dyDescent="0.25">
      <c r="H89"/>
    </row>
    <row r="90" spans="8:8" x14ac:dyDescent="0.25">
      <c r="H90"/>
    </row>
    <row r="91" spans="8:8" x14ac:dyDescent="0.25">
      <c r="H91"/>
    </row>
    <row r="92" spans="8:8" x14ac:dyDescent="0.25">
      <c r="H92"/>
    </row>
    <row r="93" spans="8:8" x14ac:dyDescent="0.25">
      <c r="H93"/>
    </row>
    <row r="94" spans="8:8" x14ac:dyDescent="0.25">
      <c r="H94"/>
    </row>
    <row r="95" spans="8:8" x14ac:dyDescent="0.25">
      <c r="H95"/>
    </row>
    <row r="96" spans="8:8" x14ac:dyDescent="0.25">
      <c r="H96"/>
    </row>
    <row r="97" spans="8:8" x14ac:dyDescent="0.25">
      <c r="H97"/>
    </row>
    <row r="98" spans="8:8" x14ac:dyDescent="0.25">
      <c r="H98"/>
    </row>
    <row r="99" spans="8:8" x14ac:dyDescent="0.25">
      <c r="H99"/>
    </row>
    <row r="100" spans="8:8" x14ac:dyDescent="0.25">
      <c r="H100"/>
    </row>
    <row r="101" spans="8:8" x14ac:dyDescent="0.25">
      <c r="H101"/>
    </row>
    <row r="102" spans="8:8" x14ac:dyDescent="0.25">
      <c r="H102"/>
    </row>
    <row r="103" spans="8:8" x14ac:dyDescent="0.25">
      <c r="H103"/>
    </row>
    <row r="104" spans="8:8" x14ac:dyDescent="0.25">
      <c r="H104"/>
    </row>
    <row r="105" spans="8:8" x14ac:dyDescent="0.25">
      <c r="H105"/>
    </row>
    <row r="106" spans="8:8" x14ac:dyDescent="0.25">
      <c r="H106"/>
    </row>
    <row r="107" spans="8:8" x14ac:dyDescent="0.25">
      <c r="H107"/>
    </row>
    <row r="108" spans="8:8" x14ac:dyDescent="0.25">
      <c r="H108"/>
    </row>
    <row r="109" spans="8:8" x14ac:dyDescent="0.25">
      <c r="H109"/>
    </row>
    <row r="110" spans="8:8" x14ac:dyDescent="0.25">
      <c r="H110"/>
    </row>
    <row r="111" spans="8:8" x14ac:dyDescent="0.25">
      <c r="H111"/>
    </row>
    <row r="112" spans="8:8" x14ac:dyDescent="0.25">
      <c r="H112"/>
    </row>
    <row r="113" spans="8:8" x14ac:dyDescent="0.25">
      <c r="H113"/>
    </row>
    <row r="114" spans="8:8" x14ac:dyDescent="0.25">
      <c r="H114"/>
    </row>
    <row r="115" spans="8:8" x14ac:dyDescent="0.25">
      <c r="H115"/>
    </row>
    <row r="116" spans="8:8" x14ac:dyDescent="0.25">
      <c r="H116"/>
    </row>
    <row r="117" spans="8:8" x14ac:dyDescent="0.25">
      <c r="H117"/>
    </row>
    <row r="118" spans="8:8" x14ac:dyDescent="0.25">
      <c r="H118"/>
    </row>
    <row r="119" spans="8:8" x14ac:dyDescent="0.25">
      <c r="H119"/>
    </row>
    <row r="120" spans="8:8" x14ac:dyDescent="0.25">
      <c r="H120"/>
    </row>
    <row r="121" spans="8:8" x14ac:dyDescent="0.25">
      <c r="H121"/>
    </row>
    <row r="122" spans="8:8" x14ac:dyDescent="0.25">
      <c r="H122"/>
    </row>
    <row r="123" spans="8:8" x14ac:dyDescent="0.25">
      <c r="H123"/>
    </row>
    <row r="124" spans="8:8" x14ac:dyDescent="0.25">
      <c r="H124"/>
    </row>
    <row r="125" spans="8:8" x14ac:dyDescent="0.25">
      <c r="H125"/>
    </row>
    <row r="126" spans="8:8" x14ac:dyDescent="0.25">
      <c r="H126"/>
    </row>
    <row r="127" spans="8:8" x14ac:dyDescent="0.25">
      <c r="H127"/>
    </row>
    <row r="128" spans="8:8" x14ac:dyDescent="0.25">
      <c r="H128"/>
    </row>
    <row r="129" spans="8:8" x14ac:dyDescent="0.25">
      <c r="H129"/>
    </row>
    <row r="130" spans="8:8" x14ac:dyDescent="0.25">
      <c r="H130"/>
    </row>
    <row r="131" spans="8:8" x14ac:dyDescent="0.25">
      <c r="H131"/>
    </row>
    <row r="132" spans="8:8" x14ac:dyDescent="0.25">
      <c r="H132"/>
    </row>
    <row r="133" spans="8:8" x14ac:dyDescent="0.25">
      <c r="H133"/>
    </row>
    <row r="134" spans="8:8" x14ac:dyDescent="0.25">
      <c r="H134"/>
    </row>
    <row r="135" spans="8:8" x14ac:dyDescent="0.25">
      <c r="H135"/>
    </row>
    <row r="136" spans="8:8" x14ac:dyDescent="0.25">
      <c r="H136"/>
    </row>
    <row r="137" spans="8:8" x14ac:dyDescent="0.25">
      <c r="H137"/>
    </row>
    <row r="138" spans="8:8" x14ac:dyDescent="0.25">
      <c r="H138"/>
    </row>
    <row r="139" spans="8:8" x14ac:dyDescent="0.25">
      <c r="H139"/>
    </row>
    <row r="140" spans="8:8" x14ac:dyDescent="0.25">
      <c r="H140"/>
    </row>
    <row r="141" spans="8:8" x14ac:dyDescent="0.25">
      <c r="H141"/>
    </row>
    <row r="142" spans="8:8" x14ac:dyDescent="0.25">
      <c r="H142"/>
    </row>
    <row r="143" spans="8:8" x14ac:dyDescent="0.25">
      <c r="H143"/>
    </row>
    <row r="144" spans="8:8" x14ac:dyDescent="0.25">
      <c r="H144"/>
    </row>
    <row r="145" spans="8:8" x14ac:dyDescent="0.25">
      <c r="H145"/>
    </row>
    <row r="146" spans="8:8" x14ac:dyDescent="0.25">
      <c r="H146"/>
    </row>
    <row r="147" spans="8:8" x14ac:dyDescent="0.25">
      <c r="H147"/>
    </row>
    <row r="148" spans="8:8" x14ac:dyDescent="0.25">
      <c r="H148"/>
    </row>
    <row r="149" spans="8:8" x14ac:dyDescent="0.25">
      <c r="H149"/>
    </row>
    <row r="150" spans="8:8" x14ac:dyDescent="0.25">
      <c r="H150"/>
    </row>
    <row r="151" spans="8:8" x14ac:dyDescent="0.25">
      <c r="H151"/>
    </row>
    <row r="152" spans="8:8" x14ac:dyDescent="0.25">
      <c r="H152"/>
    </row>
    <row r="153" spans="8:8" x14ac:dyDescent="0.25">
      <c r="H153"/>
    </row>
    <row r="154" spans="8:8" x14ac:dyDescent="0.25">
      <c r="H154"/>
    </row>
    <row r="155" spans="8:8" x14ac:dyDescent="0.25">
      <c r="H155"/>
    </row>
    <row r="156" spans="8:8" x14ac:dyDescent="0.25">
      <c r="H156"/>
    </row>
    <row r="157" spans="8:8" x14ac:dyDescent="0.25">
      <c r="H157"/>
    </row>
    <row r="158" spans="8:8" x14ac:dyDescent="0.25">
      <c r="H158"/>
    </row>
    <row r="159" spans="8:8" x14ac:dyDescent="0.25">
      <c r="H159"/>
    </row>
    <row r="160" spans="8:8" x14ac:dyDescent="0.25">
      <c r="H160"/>
    </row>
    <row r="161" spans="8:8" x14ac:dyDescent="0.25">
      <c r="H161"/>
    </row>
    <row r="162" spans="8:8" x14ac:dyDescent="0.25">
      <c r="H162"/>
    </row>
    <row r="163" spans="8:8" x14ac:dyDescent="0.25">
      <c r="H163"/>
    </row>
    <row r="164" spans="8:8" x14ac:dyDescent="0.25">
      <c r="H164"/>
    </row>
    <row r="165" spans="8:8" x14ac:dyDescent="0.25">
      <c r="H165"/>
    </row>
    <row r="166" spans="8:8" x14ac:dyDescent="0.25">
      <c r="H166"/>
    </row>
    <row r="167" spans="8:8" x14ac:dyDescent="0.25">
      <c r="H167"/>
    </row>
    <row r="168" spans="8:8" x14ac:dyDescent="0.25">
      <c r="H168"/>
    </row>
    <row r="169" spans="8:8" x14ac:dyDescent="0.25">
      <c r="H169"/>
    </row>
    <row r="170" spans="8:8" x14ac:dyDescent="0.25">
      <c r="H170"/>
    </row>
    <row r="171" spans="8:8" x14ac:dyDescent="0.25">
      <c r="H171"/>
    </row>
    <row r="172" spans="8:8" x14ac:dyDescent="0.25">
      <c r="H172"/>
    </row>
    <row r="173" spans="8:8" x14ac:dyDescent="0.25">
      <c r="H173"/>
    </row>
    <row r="174" spans="8:8" x14ac:dyDescent="0.25">
      <c r="H174"/>
    </row>
    <row r="175" spans="8:8" x14ac:dyDescent="0.25">
      <c r="H175"/>
    </row>
    <row r="176" spans="8:8" x14ac:dyDescent="0.25">
      <c r="H176"/>
    </row>
    <row r="177" spans="8:8" x14ac:dyDescent="0.25">
      <c r="H177"/>
    </row>
    <row r="178" spans="8:8" x14ac:dyDescent="0.25">
      <c r="H178"/>
    </row>
    <row r="179" spans="8:8" x14ac:dyDescent="0.25">
      <c r="H179"/>
    </row>
    <row r="180" spans="8:8" x14ac:dyDescent="0.25">
      <c r="H180"/>
    </row>
    <row r="181" spans="8:8" x14ac:dyDescent="0.25">
      <c r="H181"/>
    </row>
    <row r="182" spans="8:8" x14ac:dyDescent="0.25">
      <c r="H182"/>
    </row>
    <row r="183" spans="8:8" x14ac:dyDescent="0.25">
      <c r="H183"/>
    </row>
    <row r="184" spans="8:8" x14ac:dyDescent="0.25">
      <c r="H184"/>
    </row>
    <row r="185" spans="8:8" x14ac:dyDescent="0.25">
      <c r="H185"/>
    </row>
    <row r="186" spans="8:8" x14ac:dyDescent="0.25">
      <c r="H186"/>
    </row>
    <row r="187" spans="8:8" x14ac:dyDescent="0.25">
      <c r="H187"/>
    </row>
    <row r="188" spans="8:8" x14ac:dyDescent="0.25">
      <c r="H188"/>
    </row>
    <row r="189" spans="8:8" x14ac:dyDescent="0.25">
      <c r="H189"/>
    </row>
    <row r="190" spans="8:8" x14ac:dyDescent="0.25">
      <c r="H190"/>
    </row>
    <row r="191" spans="8:8" x14ac:dyDescent="0.25">
      <c r="H191"/>
    </row>
    <row r="192" spans="8:8" x14ac:dyDescent="0.25">
      <c r="H192"/>
    </row>
    <row r="193" spans="8:8" x14ac:dyDescent="0.25">
      <c r="H193"/>
    </row>
    <row r="194" spans="8:8" x14ac:dyDescent="0.25">
      <c r="H194"/>
    </row>
    <row r="195" spans="8:8" x14ac:dyDescent="0.25">
      <c r="H195"/>
    </row>
    <row r="196" spans="8:8" x14ac:dyDescent="0.25">
      <c r="H196"/>
    </row>
    <row r="197" spans="8:8" x14ac:dyDescent="0.25">
      <c r="H197"/>
    </row>
    <row r="198" spans="8:8" x14ac:dyDescent="0.25">
      <c r="H198"/>
    </row>
    <row r="199" spans="8:8" x14ac:dyDescent="0.25">
      <c r="H199"/>
    </row>
    <row r="200" spans="8:8" x14ac:dyDescent="0.25">
      <c r="H200"/>
    </row>
    <row r="201" spans="8:8" x14ac:dyDescent="0.25">
      <c r="H201"/>
    </row>
    <row r="202" spans="8:8" x14ac:dyDescent="0.25">
      <c r="H202"/>
    </row>
    <row r="203" spans="8:8" x14ac:dyDescent="0.25">
      <c r="H203"/>
    </row>
    <row r="204" spans="8:8" x14ac:dyDescent="0.25">
      <c r="H204"/>
    </row>
    <row r="205" spans="8:8" x14ac:dyDescent="0.25">
      <c r="H205"/>
    </row>
    <row r="206" spans="8:8" x14ac:dyDescent="0.25">
      <c r="H206"/>
    </row>
    <row r="207" spans="8:8" x14ac:dyDescent="0.25">
      <c r="H207"/>
    </row>
    <row r="208" spans="8:8" x14ac:dyDescent="0.25">
      <c r="H208"/>
    </row>
    <row r="209" spans="8:8" x14ac:dyDescent="0.25">
      <c r="H209"/>
    </row>
    <row r="210" spans="8:8" x14ac:dyDescent="0.25">
      <c r="H210"/>
    </row>
    <row r="211" spans="8:8" x14ac:dyDescent="0.25">
      <c r="H211"/>
    </row>
    <row r="212" spans="8:8" x14ac:dyDescent="0.25">
      <c r="H212"/>
    </row>
    <row r="213" spans="8:8" x14ac:dyDescent="0.25">
      <c r="H213"/>
    </row>
    <row r="214" spans="8:8" x14ac:dyDescent="0.25">
      <c r="H214"/>
    </row>
    <row r="215" spans="8:8" x14ac:dyDescent="0.25">
      <c r="H215"/>
    </row>
    <row r="216" spans="8:8" x14ac:dyDescent="0.25">
      <c r="H216"/>
    </row>
    <row r="217" spans="8:8" x14ac:dyDescent="0.25">
      <c r="H217"/>
    </row>
    <row r="218" spans="8:8" x14ac:dyDescent="0.25">
      <c r="H218"/>
    </row>
    <row r="219" spans="8:8" x14ac:dyDescent="0.25">
      <c r="H219"/>
    </row>
    <row r="220" spans="8:8" x14ac:dyDescent="0.25">
      <c r="H220"/>
    </row>
    <row r="221" spans="8:8" x14ac:dyDescent="0.25">
      <c r="H221"/>
    </row>
    <row r="222" spans="8:8" x14ac:dyDescent="0.25">
      <c r="H222"/>
    </row>
    <row r="223" spans="8:8" x14ac:dyDescent="0.25">
      <c r="H223"/>
    </row>
    <row r="224" spans="8:8" x14ac:dyDescent="0.25">
      <c r="H224"/>
    </row>
    <row r="225" spans="8:8" x14ac:dyDescent="0.25">
      <c r="H225"/>
    </row>
    <row r="226" spans="8:8" x14ac:dyDescent="0.25">
      <c r="H226"/>
    </row>
    <row r="227" spans="8:8" x14ac:dyDescent="0.25">
      <c r="H227"/>
    </row>
    <row r="228" spans="8:8" x14ac:dyDescent="0.25">
      <c r="H228"/>
    </row>
    <row r="229" spans="8:8" x14ac:dyDescent="0.25">
      <c r="H229"/>
    </row>
    <row r="230" spans="8:8" x14ac:dyDescent="0.25">
      <c r="H230"/>
    </row>
    <row r="231" spans="8:8" x14ac:dyDescent="0.25">
      <c r="H231"/>
    </row>
    <row r="232" spans="8:8" x14ac:dyDescent="0.25">
      <c r="H232"/>
    </row>
    <row r="233" spans="8:8" x14ac:dyDescent="0.25">
      <c r="H233"/>
    </row>
    <row r="234" spans="8:8" x14ac:dyDescent="0.25">
      <c r="H234"/>
    </row>
    <row r="235" spans="8:8" x14ac:dyDescent="0.25">
      <c r="H235"/>
    </row>
    <row r="236" spans="8:8" x14ac:dyDescent="0.25">
      <c r="H236"/>
    </row>
    <row r="237" spans="8:8" x14ac:dyDescent="0.25">
      <c r="H237"/>
    </row>
    <row r="238" spans="8:8" x14ac:dyDescent="0.25">
      <c r="H238"/>
    </row>
    <row r="239" spans="8:8" x14ac:dyDescent="0.25">
      <c r="H239"/>
    </row>
    <row r="240" spans="8:8" x14ac:dyDescent="0.25">
      <c r="H240"/>
    </row>
    <row r="241" spans="8:8" x14ac:dyDescent="0.25">
      <c r="H241"/>
    </row>
    <row r="242" spans="8:8" x14ac:dyDescent="0.25">
      <c r="H242"/>
    </row>
    <row r="243" spans="8:8" x14ac:dyDescent="0.25">
      <c r="H243"/>
    </row>
    <row r="244" spans="8:8" x14ac:dyDescent="0.25">
      <c r="H244"/>
    </row>
    <row r="245" spans="8:8" x14ac:dyDescent="0.25">
      <c r="H245"/>
    </row>
    <row r="246" spans="8:8" x14ac:dyDescent="0.25">
      <c r="H246"/>
    </row>
    <row r="247" spans="8:8" x14ac:dyDescent="0.25">
      <c r="H247"/>
    </row>
    <row r="248" spans="8:8" x14ac:dyDescent="0.25">
      <c r="H248"/>
    </row>
    <row r="249" spans="8:8" x14ac:dyDescent="0.25">
      <c r="H249"/>
    </row>
    <row r="250" spans="8:8" x14ac:dyDescent="0.25">
      <c r="H250"/>
    </row>
    <row r="251" spans="8:8" x14ac:dyDescent="0.25">
      <c r="H251"/>
    </row>
    <row r="252" spans="8:8" x14ac:dyDescent="0.25">
      <c r="H252"/>
    </row>
    <row r="253" spans="8:8" x14ac:dyDescent="0.25">
      <c r="H253"/>
    </row>
    <row r="254" spans="8:8" x14ac:dyDescent="0.25">
      <c r="H254"/>
    </row>
    <row r="255" spans="8:8" x14ac:dyDescent="0.25">
      <c r="H255"/>
    </row>
    <row r="256" spans="8:8" x14ac:dyDescent="0.25">
      <c r="H256"/>
    </row>
    <row r="257" spans="8:8" x14ac:dyDescent="0.25">
      <c r="H257"/>
    </row>
    <row r="258" spans="8:8" x14ac:dyDescent="0.25">
      <c r="H258"/>
    </row>
    <row r="259" spans="8:8" x14ac:dyDescent="0.25">
      <c r="H259"/>
    </row>
    <row r="260" spans="8:8" x14ac:dyDescent="0.25">
      <c r="H260"/>
    </row>
    <row r="261" spans="8:8" x14ac:dyDescent="0.25">
      <c r="H261"/>
    </row>
    <row r="262" spans="8:8" x14ac:dyDescent="0.25">
      <c r="H262"/>
    </row>
    <row r="263" spans="8:8" x14ac:dyDescent="0.25">
      <c r="H263"/>
    </row>
    <row r="264" spans="8:8" x14ac:dyDescent="0.25">
      <c r="H264"/>
    </row>
    <row r="265" spans="8:8" x14ac:dyDescent="0.25">
      <c r="H265"/>
    </row>
    <row r="266" spans="8:8" x14ac:dyDescent="0.25">
      <c r="H266"/>
    </row>
    <row r="267" spans="8:8" x14ac:dyDescent="0.25">
      <c r="H267"/>
    </row>
    <row r="268" spans="8:8" x14ac:dyDescent="0.25">
      <c r="H268"/>
    </row>
    <row r="269" spans="8:8" x14ac:dyDescent="0.25">
      <c r="H269"/>
    </row>
    <row r="270" spans="8:8" x14ac:dyDescent="0.25">
      <c r="H270"/>
    </row>
    <row r="271" spans="8:8" x14ac:dyDescent="0.25">
      <c r="H271"/>
    </row>
    <row r="272" spans="8:8" x14ac:dyDescent="0.25">
      <c r="H272"/>
    </row>
    <row r="273" spans="8:8" x14ac:dyDescent="0.25">
      <c r="H273"/>
    </row>
    <row r="274" spans="8:8" x14ac:dyDescent="0.25">
      <c r="H274"/>
    </row>
    <row r="275" spans="8:8" x14ac:dyDescent="0.25">
      <c r="H275"/>
    </row>
    <row r="276" spans="8:8" x14ac:dyDescent="0.25">
      <c r="H276"/>
    </row>
    <row r="277" spans="8:8" x14ac:dyDescent="0.25">
      <c r="H277"/>
    </row>
    <row r="278" spans="8:8" x14ac:dyDescent="0.25">
      <c r="H278"/>
    </row>
    <row r="279" spans="8:8" x14ac:dyDescent="0.25">
      <c r="H279"/>
    </row>
    <row r="280" spans="8:8" x14ac:dyDescent="0.25">
      <c r="H280"/>
    </row>
    <row r="281" spans="8:8" x14ac:dyDescent="0.25">
      <c r="H281"/>
    </row>
    <row r="282" spans="8:8" x14ac:dyDescent="0.25">
      <c r="H282"/>
    </row>
    <row r="283" spans="8:8" x14ac:dyDescent="0.25">
      <c r="H283"/>
    </row>
    <row r="284" spans="8:8" x14ac:dyDescent="0.25">
      <c r="H284"/>
    </row>
    <row r="285" spans="8:8" x14ac:dyDescent="0.25">
      <c r="H285"/>
    </row>
    <row r="286" spans="8:8" x14ac:dyDescent="0.25">
      <c r="H286"/>
    </row>
    <row r="287" spans="8:8" x14ac:dyDescent="0.25">
      <c r="H287"/>
    </row>
    <row r="288" spans="8:8" x14ac:dyDescent="0.25">
      <c r="H288"/>
    </row>
    <row r="289" spans="8:8" x14ac:dyDescent="0.25">
      <c r="H289"/>
    </row>
    <row r="290" spans="8:8" x14ac:dyDescent="0.25">
      <c r="H290"/>
    </row>
    <row r="291" spans="8:8" x14ac:dyDescent="0.25">
      <c r="H291"/>
    </row>
    <row r="292" spans="8:8" x14ac:dyDescent="0.25">
      <c r="H292"/>
    </row>
    <row r="293" spans="8:8" x14ac:dyDescent="0.25">
      <c r="H293"/>
    </row>
    <row r="294" spans="8:8" x14ac:dyDescent="0.25">
      <c r="H294"/>
    </row>
    <row r="295" spans="8:8" x14ac:dyDescent="0.25">
      <c r="H295"/>
    </row>
    <row r="296" spans="8:8" x14ac:dyDescent="0.25">
      <c r="H296"/>
    </row>
    <row r="297" spans="8:8" x14ac:dyDescent="0.25">
      <c r="H297"/>
    </row>
    <row r="298" spans="8:8" x14ac:dyDescent="0.25">
      <c r="H298"/>
    </row>
    <row r="299" spans="8:8" x14ac:dyDescent="0.25">
      <c r="H299"/>
    </row>
    <row r="300" spans="8:8" x14ac:dyDescent="0.25">
      <c r="H300"/>
    </row>
    <row r="301" spans="8:8" x14ac:dyDescent="0.25">
      <c r="H301"/>
    </row>
    <row r="302" spans="8:8" x14ac:dyDescent="0.25">
      <c r="H302"/>
    </row>
    <row r="303" spans="8:8" x14ac:dyDescent="0.25">
      <c r="H303"/>
    </row>
    <row r="304" spans="8:8" x14ac:dyDescent="0.25">
      <c r="H304"/>
    </row>
    <row r="305" spans="8:8" x14ac:dyDescent="0.25">
      <c r="H305"/>
    </row>
    <row r="306" spans="8:8" x14ac:dyDescent="0.25">
      <c r="H306"/>
    </row>
    <row r="307" spans="8:8" x14ac:dyDescent="0.25">
      <c r="H307"/>
    </row>
    <row r="308" spans="8:8" x14ac:dyDescent="0.25">
      <c r="H308"/>
    </row>
    <row r="309" spans="8:8" x14ac:dyDescent="0.25">
      <c r="H309"/>
    </row>
    <row r="310" spans="8:8" x14ac:dyDescent="0.25">
      <c r="H310"/>
    </row>
    <row r="311" spans="8:8" x14ac:dyDescent="0.25">
      <c r="H311"/>
    </row>
    <row r="312" spans="8:8" x14ac:dyDescent="0.25">
      <c r="H312"/>
    </row>
    <row r="313" spans="8:8" x14ac:dyDescent="0.25">
      <c r="H313"/>
    </row>
    <row r="314" spans="8:8" x14ac:dyDescent="0.25">
      <c r="H314"/>
    </row>
    <row r="315" spans="8:8" x14ac:dyDescent="0.25">
      <c r="H315"/>
    </row>
    <row r="316" spans="8:8" x14ac:dyDescent="0.25">
      <c r="H316"/>
    </row>
    <row r="317" spans="8:8" x14ac:dyDescent="0.25">
      <c r="H317"/>
    </row>
    <row r="318" spans="8:8" x14ac:dyDescent="0.25">
      <c r="H318"/>
    </row>
    <row r="319" spans="8:8" x14ac:dyDescent="0.25">
      <c r="H319"/>
    </row>
    <row r="320" spans="8:8" x14ac:dyDescent="0.25">
      <c r="H320"/>
    </row>
    <row r="321" spans="8:8" x14ac:dyDescent="0.25">
      <c r="H321"/>
    </row>
    <row r="322" spans="8:8" x14ac:dyDescent="0.25">
      <c r="H322"/>
    </row>
    <row r="323" spans="8:8" x14ac:dyDescent="0.25">
      <c r="H323"/>
    </row>
    <row r="324" spans="8:8" x14ac:dyDescent="0.25">
      <c r="H324"/>
    </row>
    <row r="325" spans="8:8" x14ac:dyDescent="0.25">
      <c r="H325"/>
    </row>
    <row r="326" spans="8:8" x14ac:dyDescent="0.25">
      <c r="H326"/>
    </row>
    <row r="327" spans="8:8" x14ac:dyDescent="0.25">
      <c r="H327"/>
    </row>
    <row r="328" spans="8:8" x14ac:dyDescent="0.25">
      <c r="H328"/>
    </row>
    <row r="329" spans="8:8" x14ac:dyDescent="0.25">
      <c r="H329"/>
    </row>
    <row r="330" spans="8:8" x14ac:dyDescent="0.25">
      <c r="H330"/>
    </row>
    <row r="331" spans="8:8" x14ac:dyDescent="0.25">
      <c r="H331"/>
    </row>
    <row r="332" spans="8:8" x14ac:dyDescent="0.25">
      <c r="H332"/>
    </row>
    <row r="333" spans="8:8" x14ac:dyDescent="0.25">
      <c r="H333"/>
    </row>
    <row r="334" spans="8:8" x14ac:dyDescent="0.25">
      <c r="H334"/>
    </row>
    <row r="335" spans="8:8" x14ac:dyDescent="0.25">
      <c r="H335"/>
    </row>
    <row r="336" spans="8:8" x14ac:dyDescent="0.25">
      <c r="H336"/>
    </row>
    <row r="337" spans="8:8" x14ac:dyDescent="0.25">
      <c r="H337"/>
    </row>
    <row r="338" spans="8:8" x14ac:dyDescent="0.25">
      <c r="H338"/>
    </row>
    <row r="339" spans="8:8" x14ac:dyDescent="0.25">
      <c r="H339"/>
    </row>
    <row r="340" spans="8:8" x14ac:dyDescent="0.25">
      <c r="H340"/>
    </row>
    <row r="341" spans="8:8" x14ac:dyDescent="0.25">
      <c r="H341"/>
    </row>
    <row r="342" spans="8:8" x14ac:dyDescent="0.25">
      <c r="H342"/>
    </row>
    <row r="343" spans="8:8" x14ac:dyDescent="0.25">
      <c r="H343"/>
    </row>
    <row r="344" spans="8:8" x14ac:dyDescent="0.25">
      <c r="H344"/>
    </row>
    <row r="345" spans="8:8" x14ac:dyDescent="0.25">
      <c r="H345"/>
    </row>
    <row r="346" spans="8:8" x14ac:dyDescent="0.25">
      <c r="H346"/>
    </row>
    <row r="347" spans="8:8" x14ac:dyDescent="0.25">
      <c r="H347"/>
    </row>
    <row r="348" spans="8:8" x14ac:dyDescent="0.25">
      <c r="H348"/>
    </row>
    <row r="349" spans="8:8" x14ac:dyDescent="0.25">
      <c r="H349"/>
    </row>
    <row r="350" spans="8:8" x14ac:dyDescent="0.25">
      <c r="H350"/>
    </row>
    <row r="351" spans="8:8" x14ac:dyDescent="0.25">
      <c r="H351"/>
    </row>
    <row r="352" spans="8:8" x14ac:dyDescent="0.25">
      <c r="H352"/>
    </row>
    <row r="353" spans="8:8" x14ac:dyDescent="0.25">
      <c r="H353"/>
    </row>
    <row r="354" spans="8:8" x14ac:dyDescent="0.25">
      <c r="H354"/>
    </row>
    <row r="355" spans="8:8" x14ac:dyDescent="0.25">
      <c r="H355"/>
    </row>
    <row r="356" spans="8:8" x14ac:dyDescent="0.25">
      <c r="H356"/>
    </row>
    <row r="357" spans="8:8" x14ac:dyDescent="0.25">
      <c r="H357"/>
    </row>
    <row r="358" spans="8:8" x14ac:dyDescent="0.25">
      <c r="H358"/>
    </row>
    <row r="359" spans="8:8" x14ac:dyDescent="0.25">
      <c r="H359"/>
    </row>
    <row r="360" spans="8:8" x14ac:dyDescent="0.25">
      <c r="H360"/>
    </row>
    <row r="361" spans="8:8" x14ac:dyDescent="0.25">
      <c r="H361"/>
    </row>
    <row r="362" spans="8:8" x14ac:dyDescent="0.25">
      <c r="H362"/>
    </row>
    <row r="363" spans="8:8" x14ac:dyDescent="0.25">
      <c r="H363"/>
    </row>
    <row r="364" spans="8:8" x14ac:dyDescent="0.25">
      <c r="H364"/>
    </row>
    <row r="365" spans="8:8" x14ac:dyDescent="0.25">
      <c r="H365"/>
    </row>
    <row r="366" spans="8:8" x14ac:dyDescent="0.25">
      <c r="H366"/>
    </row>
    <row r="367" spans="8:8" x14ac:dyDescent="0.25">
      <c r="H367"/>
    </row>
    <row r="368" spans="8:8" x14ac:dyDescent="0.25">
      <c r="H368"/>
    </row>
    <row r="369" spans="8:8" x14ac:dyDescent="0.25">
      <c r="H369"/>
    </row>
    <row r="370" spans="8:8" x14ac:dyDescent="0.25">
      <c r="H370"/>
    </row>
    <row r="371" spans="8:8" x14ac:dyDescent="0.25">
      <c r="H371"/>
    </row>
    <row r="372" spans="8:8" x14ac:dyDescent="0.25">
      <c r="H372"/>
    </row>
    <row r="373" spans="8:8" x14ac:dyDescent="0.25">
      <c r="H373"/>
    </row>
    <row r="374" spans="8:8" x14ac:dyDescent="0.25">
      <c r="H374"/>
    </row>
    <row r="375" spans="8:8" x14ac:dyDescent="0.25">
      <c r="H375"/>
    </row>
    <row r="376" spans="8:8" x14ac:dyDescent="0.25">
      <c r="H376"/>
    </row>
    <row r="377" spans="8:8" x14ac:dyDescent="0.25">
      <c r="H377"/>
    </row>
    <row r="378" spans="8:8" x14ac:dyDescent="0.25">
      <c r="H378"/>
    </row>
    <row r="379" spans="8:8" x14ac:dyDescent="0.25">
      <c r="H379"/>
    </row>
    <row r="380" spans="8:8" x14ac:dyDescent="0.25">
      <c r="H380"/>
    </row>
    <row r="381" spans="8:8" x14ac:dyDescent="0.25">
      <c r="H381"/>
    </row>
    <row r="382" spans="8:8" x14ac:dyDescent="0.25">
      <c r="H382"/>
    </row>
    <row r="383" spans="8:8" x14ac:dyDescent="0.25">
      <c r="H383"/>
    </row>
    <row r="384" spans="8:8" x14ac:dyDescent="0.25">
      <c r="H384"/>
    </row>
    <row r="385" spans="8:8" x14ac:dyDescent="0.25">
      <c r="H385"/>
    </row>
    <row r="386" spans="8:8" x14ac:dyDescent="0.25">
      <c r="H386"/>
    </row>
    <row r="387" spans="8:8" x14ac:dyDescent="0.25">
      <c r="H387"/>
    </row>
    <row r="388" spans="8:8" x14ac:dyDescent="0.25">
      <c r="H388"/>
    </row>
    <row r="389" spans="8:8" x14ac:dyDescent="0.25">
      <c r="H389"/>
    </row>
    <row r="390" spans="8:8" x14ac:dyDescent="0.25">
      <c r="H390"/>
    </row>
    <row r="391" spans="8:8" x14ac:dyDescent="0.25">
      <c r="H391"/>
    </row>
    <row r="392" spans="8:8" x14ac:dyDescent="0.25">
      <c r="H392"/>
    </row>
    <row r="393" spans="8:8" x14ac:dyDescent="0.25">
      <c r="H393"/>
    </row>
    <row r="394" spans="8:8" x14ac:dyDescent="0.25">
      <c r="H394"/>
    </row>
    <row r="395" spans="8:8" x14ac:dyDescent="0.25">
      <c r="H395"/>
    </row>
    <row r="396" spans="8:8" x14ac:dyDescent="0.25">
      <c r="H396"/>
    </row>
    <row r="397" spans="8:8" x14ac:dyDescent="0.25">
      <c r="H397"/>
    </row>
    <row r="398" spans="8:8" x14ac:dyDescent="0.25">
      <c r="H398"/>
    </row>
    <row r="399" spans="8:8" x14ac:dyDescent="0.25">
      <c r="H399"/>
    </row>
    <row r="400" spans="8:8" x14ac:dyDescent="0.25">
      <c r="H400"/>
    </row>
    <row r="401" spans="8:8" x14ac:dyDescent="0.25">
      <c r="H401"/>
    </row>
    <row r="402" spans="8:8" x14ac:dyDescent="0.25">
      <c r="H402"/>
    </row>
    <row r="403" spans="8:8" x14ac:dyDescent="0.25">
      <c r="H403"/>
    </row>
    <row r="404" spans="8:8" x14ac:dyDescent="0.25">
      <c r="H404"/>
    </row>
    <row r="405" spans="8:8" x14ac:dyDescent="0.25">
      <c r="H405"/>
    </row>
    <row r="406" spans="8:8" x14ac:dyDescent="0.25">
      <c r="H406"/>
    </row>
    <row r="407" spans="8:8" x14ac:dyDescent="0.25">
      <c r="H407"/>
    </row>
    <row r="408" spans="8:8" x14ac:dyDescent="0.25">
      <c r="H408"/>
    </row>
    <row r="409" spans="8:8" x14ac:dyDescent="0.25">
      <c r="H409"/>
    </row>
    <row r="410" spans="8:8" x14ac:dyDescent="0.25">
      <c r="H410"/>
    </row>
    <row r="411" spans="8:8" x14ac:dyDescent="0.25">
      <c r="H411"/>
    </row>
    <row r="412" spans="8:8" x14ac:dyDescent="0.25">
      <c r="H412"/>
    </row>
    <row r="413" spans="8:8" x14ac:dyDescent="0.25">
      <c r="H413"/>
    </row>
    <row r="414" spans="8:8" x14ac:dyDescent="0.25">
      <c r="H414"/>
    </row>
    <row r="415" spans="8:8" x14ac:dyDescent="0.25">
      <c r="H415"/>
    </row>
    <row r="416" spans="8:8" x14ac:dyDescent="0.25">
      <c r="H416"/>
    </row>
    <row r="417" spans="8:8" x14ac:dyDescent="0.25">
      <c r="H417"/>
    </row>
    <row r="418" spans="8:8" x14ac:dyDescent="0.25">
      <c r="H418"/>
    </row>
    <row r="419" spans="8:8" x14ac:dyDescent="0.25">
      <c r="H419"/>
    </row>
    <row r="420" spans="8:8" x14ac:dyDescent="0.25">
      <c r="H420"/>
    </row>
    <row r="421" spans="8:8" x14ac:dyDescent="0.25">
      <c r="H421"/>
    </row>
    <row r="422" spans="8:8" x14ac:dyDescent="0.25">
      <c r="H422"/>
    </row>
    <row r="423" spans="8:8" x14ac:dyDescent="0.25">
      <c r="H423"/>
    </row>
    <row r="424" spans="8:8" x14ac:dyDescent="0.25">
      <c r="H424"/>
    </row>
    <row r="425" spans="8:8" x14ac:dyDescent="0.25">
      <c r="H425"/>
    </row>
    <row r="426" spans="8:8" x14ac:dyDescent="0.25">
      <c r="H426"/>
    </row>
    <row r="427" spans="8:8" x14ac:dyDescent="0.25">
      <c r="H427"/>
    </row>
    <row r="428" spans="8:8" x14ac:dyDescent="0.25">
      <c r="H428"/>
    </row>
    <row r="429" spans="8:8" x14ac:dyDescent="0.25">
      <c r="H429"/>
    </row>
    <row r="430" spans="8:8" x14ac:dyDescent="0.25">
      <c r="H430"/>
    </row>
    <row r="431" spans="8:8" x14ac:dyDescent="0.25">
      <c r="H431"/>
    </row>
    <row r="432" spans="8:8" x14ac:dyDescent="0.25">
      <c r="H432"/>
    </row>
    <row r="433" spans="8:8" x14ac:dyDescent="0.25">
      <c r="H433"/>
    </row>
    <row r="434" spans="8:8" x14ac:dyDescent="0.25">
      <c r="H434"/>
    </row>
    <row r="435" spans="8:8" x14ac:dyDescent="0.25">
      <c r="H435"/>
    </row>
    <row r="436" spans="8:8" x14ac:dyDescent="0.25">
      <c r="H436"/>
    </row>
    <row r="437" spans="8:8" x14ac:dyDescent="0.25">
      <c r="H437"/>
    </row>
    <row r="438" spans="8:8" x14ac:dyDescent="0.25">
      <c r="H438"/>
    </row>
    <row r="439" spans="8:8" x14ac:dyDescent="0.25">
      <c r="H439"/>
    </row>
    <row r="440" spans="8:8" x14ac:dyDescent="0.25">
      <c r="H440"/>
    </row>
    <row r="441" spans="8:8" x14ac:dyDescent="0.25">
      <c r="H441"/>
    </row>
    <row r="442" spans="8:8" x14ac:dyDescent="0.25">
      <c r="H442"/>
    </row>
    <row r="443" spans="8:8" x14ac:dyDescent="0.25">
      <c r="H443"/>
    </row>
    <row r="444" spans="8:8" x14ac:dyDescent="0.25">
      <c r="H444"/>
    </row>
    <row r="445" spans="8:8" x14ac:dyDescent="0.25">
      <c r="H445"/>
    </row>
    <row r="446" spans="8:8" x14ac:dyDescent="0.25">
      <c r="H446"/>
    </row>
    <row r="447" spans="8:8" x14ac:dyDescent="0.25">
      <c r="H447"/>
    </row>
    <row r="448" spans="8:8" x14ac:dyDescent="0.25">
      <c r="H448"/>
    </row>
    <row r="449" spans="8:8" x14ac:dyDescent="0.25">
      <c r="H449"/>
    </row>
    <row r="450" spans="8:8" x14ac:dyDescent="0.25">
      <c r="H450"/>
    </row>
    <row r="451" spans="8:8" x14ac:dyDescent="0.25">
      <c r="H451"/>
    </row>
    <row r="452" spans="8:8" x14ac:dyDescent="0.25">
      <c r="H452"/>
    </row>
    <row r="453" spans="8:8" x14ac:dyDescent="0.25">
      <c r="H453"/>
    </row>
    <row r="454" spans="8:8" x14ac:dyDescent="0.25">
      <c r="H454"/>
    </row>
    <row r="455" spans="8:8" x14ac:dyDescent="0.25">
      <c r="H455"/>
    </row>
    <row r="456" spans="8:8" x14ac:dyDescent="0.25">
      <c r="H456"/>
    </row>
    <row r="457" spans="8:8" x14ac:dyDescent="0.25">
      <c r="H457"/>
    </row>
    <row r="458" spans="8:8" x14ac:dyDescent="0.25">
      <c r="H458"/>
    </row>
    <row r="459" spans="8:8" x14ac:dyDescent="0.25">
      <c r="H459"/>
    </row>
    <row r="460" spans="8:8" x14ac:dyDescent="0.25">
      <c r="H460"/>
    </row>
    <row r="461" spans="8:8" x14ac:dyDescent="0.25">
      <c r="H461"/>
    </row>
    <row r="462" spans="8:8" x14ac:dyDescent="0.25">
      <c r="H462"/>
    </row>
    <row r="463" spans="8:8" x14ac:dyDescent="0.25">
      <c r="H463"/>
    </row>
    <row r="464" spans="8:8" x14ac:dyDescent="0.25">
      <c r="H464"/>
    </row>
    <row r="465" spans="8:8" x14ac:dyDescent="0.25">
      <c r="H465"/>
    </row>
    <row r="466" spans="8:8" x14ac:dyDescent="0.25">
      <c r="H466"/>
    </row>
    <row r="467" spans="8:8" x14ac:dyDescent="0.25">
      <c r="H467"/>
    </row>
    <row r="468" spans="8:8" x14ac:dyDescent="0.25">
      <c r="H468"/>
    </row>
    <row r="469" spans="8:8" x14ac:dyDescent="0.25">
      <c r="H469"/>
    </row>
    <row r="470" spans="8:8" x14ac:dyDescent="0.25">
      <c r="H470"/>
    </row>
    <row r="471" spans="8:8" x14ac:dyDescent="0.25">
      <c r="H471"/>
    </row>
    <row r="472" spans="8:8" x14ac:dyDescent="0.25">
      <c r="H472"/>
    </row>
    <row r="473" spans="8:8" x14ac:dyDescent="0.25">
      <c r="H473"/>
    </row>
    <row r="474" spans="8:8" x14ac:dyDescent="0.25">
      <c r="H474"/>
    </row>
    <row r="475" spans="8:8" x14ac:dyDescent="0.25">
      <c r="H475"/>
    </row>
    <row r="476" spans="8:8" x14ac:dyDescent="0.25">
      <c r="H476"/>
    </row>
    <row r="477" spans="8:8" x14ac:dyDescent="0.25">
      <c r="H477"/>
    </row>
    <row r="478" spans="8:8" x14ac:dyDescent="0.25">
      <c r="H478"/>
    </row>
    <row r="479" spans="8:8" x14ac:dyDescent="0.25">
      <c r="H479"/>
    </row>
    <row r="480" spans="8:8" x14ac:dyDescent="0.25">
      <c r="H480"/>
    </row>
    <row r="481" spans="8:8" x14ac:dyDescent="0.25">
      <c r="H481"/>
    </row>
    <row r="482" spans="8:8" x14ac:dyDescent="0.25">
      <c r="H482"/>
    </row>
    <row r="483" spans="8:8" x14ac:dyDescent="0.25">
      <c r="H483"/>
    </row>
    <row r="484" spans="8:8" x14ac:dyDescent="0.25">
      <c r="H484"/>
    </row>
    <row r="485" spans="8:8" x14ac:dyDescent="0.25">
      <c r="H485"/>
    </row>
    <row r="486" spans="8:8" x14ac:dyDescent="0.25">
      <c r="H486"/>
    </row>
    <row r="487" spans="8:8" x14ac:dyDescent="0.25">
      <c r="H487"/>
    </row>
    <row r="488" spans="8:8" x14ac:dyDescent="0.25">
      <c r="H488"/>
    </row>
    <row r="489" spans="8:8" x14ac:dyDescent="0.25">
      <c r="H489"/>
    </row>
    <row r="490" spans="8:8" x14ac:dyDescent="0.25">
      <c r="H490"/>
    </row>
    <row r="491" spans="8:8" x14ac:dyDescent="0.25">
      <c r="H491"/>
    </row>
    <row r="492" spans="8:8" x14ac:dyDescent="0.25">
      <c r="H492"/>
    </row>
    <row r="493" spans="8:8" x14ac:dyDescent="0.25">
      <c r="H493"/>
    </row>
    <row r="494" spans="8:8" x14ac:dyDescent="0.25">
      <c r="H494"/>
    </row>
    <row r="495" spans="8:8" x14ac:dyDescent="0.25">
      <c r="H495"/>
    </row>
    <row r="496" spans="8:8" x14ac:dyDescent="0.25">
      <c r="H496"/>
    </row>
    <row r="497" spans="8:8" x14ac:dyDescent="0.25">
      <c r="H497"/>
    </row>
    <row r="498" spans="8:8" x14ac:dyDescent="0.25">
      <c r="H498"/>
    </row>
    <row r="499" spans="8:8" x14ac:dyDescent="0.25">
      <c r="H499"/>
    </row>
    <row r="500" spans="8:8" x14ac:dyDescent="0.25">
      <c r="H500"/>
    </row>
    <row r="501" spans="8:8" x14ac:dyDescent="0.25">
      <c r="H501"/>
    </row>
    <row r="502" spans="8:8" x14ac:dyDescent="0.25">
      <c r="H502"/>
    </row>
    <row r="503" spans="8:8" x14ac:dyDescent="0.25">
      <c r="H503"/>
    </row>
    <row r="504" spans="8:8" x14ac:dyDescent="0.25">
      <c r="H504"/>
    </row>
    <row r="505" spans="8:8" x14ac:dyDescent="0.25">
      <c r="H505"/>
    </row>
    <row r="506" spans="8:8" x14ac:dyDescent="0.25">
      <c r="H506"/>
    </row>
    <row r="507" spans="8:8" x14ac:dyDescent="0.25">
      <c r="H507"/>
    </row>
    <row r="508" spans="8:8" x14ac:dyDescent="0.25">
      <c r="H508"/>
    </row>
    <row r="509" spans="8:8" x14ac:dyDescent="0.25">
      <c r="H509"/>
    </row>
    <row r="510" spans="8:8" x14ac:dyDescent="0.25">
      <c r="H510"/>
    </row>
    <row r="511" spans="8:8" x14ac:dyDescent="0.25">
      <c r="H511"/>
    </row>
    <row r="512" spans="8:8" x14ac:dyDescent="0.25">
      <c r="H512"/>
    </row>
    <row r="513" spans="8:8" x14ac:dyDescent="0.25">
      <c r="H513"/>
    </row>
    <row r="514" spans="8:8" x14ac:dyDescent="0.25">
      <c r="H514"/>
    </row>
    <row r="515" spans="8:8" x14ac:dyDescent="0.25">
      <c r="H515"/>
    </row>
    <row r="516" spans="8:8" x14ac:dyDescent="0.25">
      <c r="H516"/>
    </row>
    <row r="517" spans="8:8" x14ac:dyDescent="0.25">
      <c r="H517"/>
    </row>
    <row r="518" spans="8:8" x14ac:dyDescent="0.25">
      <c r="H518"/>
    </row>
    <row r="519" spans="8:8" x14ac:dyDescent="0.25">
      <c r="H519"/>
    </row>
    <row r="520" spans="8:8" x14ac:dyDescent="0.25">
      <c r="H520"/>
    </row>
    <row r="521" spans="8:8" x14ac:dyDescent="0.25">
      <c r="H521"/>
    </row>
    <row r="522" spans="8:8" x14ac:dyDescent="0.25">
      <c r="H522"/>
    </row>
    <row r="523" spans="8:8" x14ac:dyDescent="0.25">
      <c r="H523"/>
    </row>
    <row r="524" spans="8:8" x14ac:dyDescent="0.25">
      <c r="H524"/>
    </row>
    <row r="525" spans="8:8" x14ac:dyDescent="0.25">
      <c r="H525"/>
    </row>
    <row r="526" spans="8:8" x14ac:dyDescent="0.25">
      <c r="H526"/>
    </row>
    <row r="527" spans="8:8" x14ac:dyDescent="0.25">
      <c r="H527"/>
    </row>
    <row r="528" spans="8:8" x14ac:dyDescent="0.25">
      <c r="H528"/>
    </row>
    <row r="529" spans="8:8" x14ac:dyDescent="0.25">
      <c r="H529"/>
    </row>
    <row r="530" spans="8:8" x14ac:dyDescent="0.25">
      <c r="H530"/>
    </row>
    <row r="531" spans="8:8" x14ac:dyDescent="0.25">
      <c r="H531"/>
    </row>
    <row r="532" spans="8:8" x14ac:dyDescent="0.25">
      <c r="H532"/>
    </row>
    <row r="533" spans="8:8" x14ac:dyDescent="0.25">
      <c r="H533"/>
    </row>
    <row r="534" spans="8:8" x14ac:dyDescent="0.25">
      <c r="H534"/>
    </row>
    <row r="535" spans="8:8" x14ac:dyDescent="0.25">
      <c r="H535"/>
    </row>
    <row r="536" spans="8:8" x14ac:dyDescent="0.25">
      <c r="H536"/>
    </row>
    <row r="537" spans="8:8" x14ac:dyDescent="0.25">
      <c r="H537"/>
    </row>
    <row r="538" spans="8:8" x14ac:dyDescent="0.25">
      <c r="H538"/>
    </row>
    <row r="539" spans="8:8" x14ac:dyDescent="0.25">
      <c r="H539"/>
    </row>
    <row r="540" spans="8:8" x14ac:dyDescent="0.25">
      <c r="H540"/>
    </row>
    <row r="541" spans="8:8" x14ac:dyDescent="0.25">
      <c r="H541"/>
    </row>
    <row r="542" spans="8:8" x14ac:dyDescent="0.25">
      <c r="H542"/>
    </row>
    <row r="543" spans="8:8" x14ac:dyDescent="0.25">
      <c r="H543"/>
    </row>
    <row r="544" spans="8:8" x14ac:dyDescent="0.25">
      <c r="H544"/>
    </row>
    <row r="545" spans="8:8" x14ac:dyDescent="0.25">
      <c r="H545"/>
    </row>
    <row r="546" spans="8:8" x14ac:dyDescent="0.25">
      <c r="H546"/>
    </row>
    <row r="547" spans="8:8" x14ac:dyDescent="0.25">
      <c r="H547"/>
    </row>
    <row r="548" spans="8:8" x14ac:dyDescent="0.25">
      <c r="H548"/>
    </row>
    <row r="549" spans="8:8" x14ac:dyDescent="0.25">
      <c r="H549"/>
    </row>
    <row r="550" spans="8:8" x14ac:dyDescent="0.25">
      <c r="H550"/>
    </row>
    <row r="551" spans="8:8" x14ac:dyDescent="0.25">
      <c r="H551"/>
    </row>
    <row r="552" spans="8:8" x14ac:dyDescent="0.25">
      <c r="H552"/>
    </row>
    <row r="553" spans="8:8" x14ac:dyDescent="0.25">
      <c r="H553"/>
    </row>
    <row r="554" spans="8:8" x14ac:dyDescent="0.25">
      <c r="H554"/>
    </row>
    <row r="555" spans="8:8" x14ac:dyDescent="0.25">
      <c r="H555"/>
    </row>
    <row r="556" spans="8:8" x14ac:dyDescent="0.25">
      <c r="H556"/>
    </row>
    <row r="557" spans="8:8" x14ac:dyDescent="0.25">
      <c r="H557"/>
    </row>
    <row r="558" spans="8:8" x14ac:dyDescent="0.25">
      <c r="H558"/>
    </row>
    <row r="559" spans="8:8" x14ac:dyDescent="0.25">
      <c r="H559"/>
    </row>
    <row r="560" spans="8:8" x14ac:dyDescent="0.25">
      <c r="H560"/>
    </row>
    <row r="561" spans="8:8" x14ac:dyDescent="0.25">
      <c r="H561"/>
    </row>
    <row r="562" spans="8:8" x14ac:dyDescent="0.25">
      <c r="H562"/>
    </row>
    <row r="563" spans="8:8" x14ac:dyDescent="0.25">
      <c r="H563"/>
    </row>
    <row r="564" spans="8:8" x14ac:dyDescent="0.25">
      <c r="H564"/>
    </row>
    <row r="565" spans="8:8" x14ac:dyDescent="0.25">
      <c r="H565"/>
    </row>
    <row r="566" spans="8:8" x14ac:dyDescent="0.25">
      <c r="H566"/>
    </row>
    <row r="567" spans="8:8" x14ac:dyDescent="0.25">
      <c r="H567"/>
    </row>
    <row r="568" spans="8:8" x14ac:dyDescent="0.25">
      <c r="H568"/>
    </row>
    <row r="569" spans="8:8" x14ac:dyDescent="0.25">
      <c r="H569"/>
    </row>
    <row r="570" spans="8:8" x14ac:dyDescent="0.25">
      <c r="H570"/>
    </row>
    <row r="571" spans="8:8" x14ac:dyDescent="0.25">
      <c r="H571"/>
    </row>
    <row r="572" spans="8:8" x14ac:dyDescent="0.25">
      <c r="H572"/>
    </row>
    <row r="573" spans="8:8" x14ac:dyDescent="0.25">
      <c r="H573"/>
    </row>
    <row r="574" spans="8:8" x14ac:dyDescent="0.25">
      <c r="H574"/>
    </row>
    <row r="575" spans="8:8" x14ac:dyDescent="0.25">
      <c r="H575"/>
    </row>
    <row r="576" spans="8:8" x14ac:dyDescent="0.25">
      <c r="H576"/>
    </row>
    <row r="577" spans="8:8" x14ac:dyDescent="0.25">
      <c r="H577"/>
    </row>
    <row r="578" spans="8:8" x14ac:dyDescent="0.25">
      <c r="H578"/>
    </row>
    <row r="579" spans="8:8" x14ac:dyDescent="0.25">
      <c r="H579"/>
    </row>
    <row r="580" spans="8:8" x14ac:dyDescent="0.25">
      <c r="H580"/>
    </row>
    <row r="581" spans="8:8" x14ac:dyDescent="0.25">
      <c r="H581"/>
    </row>
    <row r="582" spans="8:8" x14ac:dyDescent="0.25">
      <c r="H582"/>
    </row>
    <row r="583" spans="8:8" x14ac:dyDescent="0.25">
      <c r="H583"/>
    </row>
    <row r="584" spans="8:8" x14ac:dyDescent="0.25">
      <c r="H584"/>
    </row>
    <row r="585" spans="8:8" x14ac:dyDescent="0.25">
      <c r="H585"/>
    </row>
    <row r="586" spans="8:8" x14ac:dyDescent="0.25">
      <c r="H586"/>
    </row>
    <row r="587" spans="8:8" x14ac:dyDescent="0.25">
      <c r="H587"/>
    </row>
    <row r="588" spans="8:8" x14ac:dyDescent="0.25">
      <c r="H588"/>
    </row>
    <row r="589" spans="8:8" x14ac:dyDescent="0.25">
      <c r="H589"/>
    </row>
    <row r="590" spans="8:8" x14ac:dyDescent="0.25">
      <c r="H590"/>
    </row>
    <row r="591" spans="8:8" x14ac:dyDescent="0.25">
      <c r="H591"/>
    </row>
    <row r="592" spans="8:8" x14ac:dyDescent="0.25">
      <c r="H592"/>
    </row>
    <row r="593" spans="8:8" x14ac:dyDescent="0.25">
      <c r="H593"/>
    </row>
    <row r="594" spans="8:8" x14ac:dyDescent="0.25">
      <c r="H594"/>
    </row>
    <row r="595" spans="8:8" x14ac:dyDescent="0.25">
      <c r="H595"/>
    </row>
    <row r="596" spans="8:8" x14ac:dyDescent="0.25">
      <c r="H596"/>
    </row>
    <row r="597" spans="8:8" x14ac:dyDescent="0.25">
      <c r="H597"/>
    </row>
    <row r="598" spans="8:8" x14ac:dyDescent="0.25">
      <c r="H598"/>
    </row>
    <row r="599" spans="8:8" x14ac:dyDescent="0.25">
      <c r="H599"/>
    </row>
    <row r="600" spans="8:8" x14ac:dyDescent="0.25">
      <c r="H600"/>
    </row>
    <row r="601" spans="8:8" x14ac:dyDescent="0.25">
      <c r="H601"/>
    </row>
    <row r="602" spans="8:8" x14ac:dyDescent="0.25">
      <c r="H602"/>
    </row>
    <row r="603" spans="8:8" x14ac:dyDescent="0.25">
      <c r="H603"/>
    </row>
    <row r="604" spans="8:8" x14ac:dyDescent="0.25">
      <c r="H604"/>
    </row>
    <row r="605" spans="8:8" x14ac:dyDescent="0.25">
      <c r="H605"/>
    </row>
    <row r="606" spans="8:8" x14ac:dyDescent="0.25">
      <c r="H606"/>
    </row>
    <row r="607" spans="8:8" x14ac:dyDescent="0.25">
      <c r="H607"/>
    </row>
    <row r="608" spans="8:8" x14ac:dyDescent="0.25">
      <c r="H608"/>
    </row>
    <row r="609" spans="8:8" x14ac:dyDescent="0.25">
      <c r="H609"/>
    </row>
    <row r="610" spans="8:8" x14ac:dyDescent="0.25">
      <c r="H610"/>
    </row>
    <row r="611" spans="8:8" x14ac:dyDescent="0.25">
      <c r="H611"/>
    </row>
    <row r="612" spans="8:8" x14ac:dyDescent="0.25">
      <c r="H612"/>
    </row>
    <row r="613" spans="8:8" x14ac:dyDescent="0.25">
      <c r="H613"/>
    </row>
    <row r="614" spans="8:8" x14ac:dyDescent="0.25">
      <c r="H614"/>
    </row>
    <row r="615" spans="8:8" x14ac:dyDescent="0.25">
      <c r="H615"/>
    </row>
    <row r="616" spans="8:8" x14ac:dyDescent="0.25">
      <c r="H616"/>
    </row>
    <row r="617" spans="8:8" x14ac:dyDescent="0.25">
      <c r="H617"/>
    </row>
    <row r="618" spans="8:8" x14ac:dyDescent="0.25">
      <c r="H618"/>
    </row>
    <row r="619" spans="8:8" x14ac:dyDescent="0.25">
      <c r="H619"/>
    </row>
    <row r="620" spans="8:8" x14ac:dyDescent="0.25">
      <c r="H620"/>
    </row>
    <row r="621" spans="8:8" x14ac:dyDescent="0.25">
      <c r="H621"/>
    </row>
    <row r="622" spans="8:8" x14ac:dyDescent="0.25">
      <c r="H622"/>
    </row>
    <row r="623" spans="8:8" x14ac:dyDescent="0.25">
      <c r="H623"/>
    </row>
    <row r="624" spans="8:8" x14ac:dyDescent="0.25">
      <c r="H624"/>
    </row>
    <row r="625" spans="8:8" x14ac:dyDescent="0.25">
      <c r="H625"/>
    </row>
    <row r="626" spans="8:8" x14ac:dyDescent="0.25">
      <c r="H626"/>
    </row>
    <row r="627" spans="8:8" x14ac:dyDescent="0.25">
      <c r="H627"/>
    </row>
    <row r="628" spans="8:8" x14ac:dyDescent="0.25">
      <c r="H628"/>
    </row>
    <row r="629" spans="8:8" x14ac:dyDescent="0.25">
      <c r="H629"/>
    </row>
    <row r="630" spans="8:8" x14ac:dyDescent="0.25">
      <c r="H630"/>
    </row>
    <row r="631" spans="8:8" x14ac:dyDescent="0.25">
      <c r="H631"/>
    </row>
    <row r="632" spans="8:8" x14ac:dyDescent="0.25">
      <c r="H632"/>
    </row>
    <row r="633" spans="8:8" x14ac:dyDescent="0.25">
      <c r="H633"/>
    </row>
    <row r="634" spans="8:8" x14ac:dyDescent="0.25">
      <c r="H634"/>
    </row>
    <row r="635" spans="8:8" x14ac:dyDescent="0.25">
      <c r="H635"/>
    </row>
    <row r="636" spans="8:8" x14ac:dyDescent="0.25">
      <c r="H636"/>
    </row>
    <row r="637" spans="8:8" x14ac:dyDescent="0.25">
      <c r="H637"/>
    </row>
    <row r="638" spans="8:8" x14ac:dyDescent="0.25">
      <c r="H638"/>
    </row>
    <row r="639" spans="8:8" x14ac:dyDescent="0.25">
      <c r="H639"/>
    </row>
    <row r="640" spans="8:8" x14ac:dyDescent="0.25">
      <c r="H640"/>
    </row>
    <row r="641" spans="8:8" x14ac:dyDescent="0.25">
      <c r="H641"/>
    </row>
    <row r="642" spans="8:8" x14ac:dyDescent="0.25">
      <c r="H642"/>
    </row>
    <row r="643" spans="8:8" x14ac:dyDescent="0.25">
      <c r="H643"/>
    </row>
    <row r="644" spans="8:8" x14ac:dyDescent="0.25">
      <c r="H644"/>
    </row>
    <row r="645" spans="8:8" x14ac:dyDescent="0.25">
      <c r="H645"/>
    </row>
    <row r="646" spans="8:8" x14ac:dyDescent="0.25">
      <c r="H646"/>
    </row>
    <row r="647" spans="8:8" x14ac:dyDescent="0.25">
      <c r="H647"/>
    </row>
    <row r="648" spans="8:8" x14ac:dyDescent="0.25">
      <c r="H648"/>
    </row>
    <row r="649" spans="8:8" x14ac:dyDescent="0.25">
      <c r="H649"/>
    </row>
    <row r="650" spans="8:8" x14ac:dyDescent="0.25">
      <c r="H650"/>
    </row>
    <row r="651" spans="8:8" x14ac:dyDescent="0.25">
      <c r="H651"/>
    </row>
    <row r="652" spans="8:8" x14ac:dyDescent="0.25">
      <c r="H652"/>
    </row>
    <row r="653" spans="8:8" x14ac:dyDescent="0.25">
      <c r="H653"/>
    </row>
    <row r="654" spans="8:8" x14ac:dyDescent="0.25">
      <c r="H654"/>
    </row>
    <row r="655" spans="8:8" x14ac:dyDescent="0.25">
      <c r="H655"/>
    </row>
    <row r="656" spans="8:8" x14ac:dyDescent="0.25">
      <c r="H656"/>
    </row>
    <row r="657" spans="8:8" x14ac:dyDescent="0.25">
      <c r="H657"/>
    </row>
    <row r="658" spans="8:8" x14ac:dyDescent="0.25">
      <c r="H658"/>
    </row>
    <row r="659" spans="8:8" x14ac:dyDescent="0.25">
      <c r="H659"/>
    </row>
    <row r="660" spans="8:8" x14ac:dyDescent="0.25">
      <c r="H660"/>
    </row>
    <row r="661" spans="8:8" x14ac:dyDescent="0.25">
      <c r="H661"/>
    </row>
    <row r="662" spans="8:8" x14ac:dyDescent="0.25">
      <c r="H662"/>
    </row>
    <row r="663" spans="8:8" x14ac:dyDescent="0.25">
      <c r="H663"/>
    </row>
    <row r="664" spans="8:8" x14ac:dyDescent="0.25">
      <c r="H664"/>
    </row>
    <row r="665" spans="8:8" x14ac:dyDescent="0.25">
      <c r="H665"/>
    </row>
    <row r="666" spans="8:8" x14ac:dyDescent="0.25">
      <c r="H666"/>
    </row>
    <row r="667" spans="8:8" x14ac:dyDescent="0.25">
      <c r="H667"/>
    </row>
    <row r="668" spans="8:8" x14ac:dyDescent="0.25">
      <c r="H668"/>
    </row>
    <row r="669" spans="8:8" x14ac:dyDescent="0.25">
      <c r="H669"/>
    </row>
    <row r="670" spans="8:8" x14ac:dyDescent="0.25">
      <c r="H670"/>
    </row>
    <row r="671" spans="8:8" x14ac:dyDescent="0.25">
      <c r="H671"/>
    </row>
    <row r="672" spans="8:8" x14ac:dyDescent="0.25">
      <c r="H672"/>
    </row>
    <row r="673" spans="8:8" x14ac:dyDescent="0.25">
      <c r="H673"/>
    </row>
    <row r="674" spans="8:8" x14ac:dyDescent="0.25">
      <c r="H674"/>
    </row>
    <row r="675" spans="8:8" x14ac:dyDescent="0.25">
      <c r="H675"/>
    </row>
    <row r="676" spans="8:8" x14ac:dyDescent="0.25">
      <c r="H676"/>
    </row>
    <row r="677" spans="8:8" x14ac:dyDescent="0.25">
      <c r="H677"/>
    </row>
    <row r="678" spans="8:8" x14ac:dyDescent="0.25">
      <c r="H678"/>
    </row>
    <row r="679" spans="8:8" x14ac:dyDescent="0.25">
      <c r="H679"/>
    </row>
    <row r="680" spans="8:8" x14ac:dyDescent="0.25">
      <c r="H680"/>
    </row>
    <row r="681" spans="8:8" x14ac:dyDescent="0.25">
      <c r="H681"/>
    </row>
    <row r="682" spans="8:8" x14ac:dyDescent="0.25">
      <c r="H682"/>
    </row>
    <row r="683" spans="8:8" x14ac:dyDescent="0.25">
      <c r="H683"/>
    </row>
    <row r="684" spans="8:8" x14ac:dyDescent="0.25">
      <c r="H684"/>
    </row>
    <row r="685" spans="8:8" x14ac:dyDescent="0.25">
      <c r="H685"/>
    </row>
    <row r="686" spans="8:8" x14ac:dyDescent="0.25">
      <c r="H686"/>
    </row>
    <row r="687" spans="8:8" x14ac:dyDescent="0.25">
      <c r="H687"/>
    </row>
    <row r="688" spans="8:8" x14ac:dyDescent="0.25">
      <c r="H688"/>
    </row>
    <row r="689" spans="8:8" x14ac:dyDescent="0.25">
      <c r="H689"/>
    </row>
    <row r="690" spans="8:8" x14ac:dyDescent="0.25">
      <c r="H690"/>
    </row>
    <row r="691" spans="8:8" x14ac:dyDescent="0.25">
      <c r="H691"/>
    </row>
    <row r="692" spans="8:8" x14ac:dyDescent="0.25">
      <c r="H692"/>
    </row>
    <row r="693" spans="8:8" x14ac:dyDescent="0.25">
      <c r="H693"/>
    </row>
    <row r="694" spans="8:8" x14ac:dyDescent="0.25">
      <c r="H694"/>
    </row>
    <row r="695" spans="8:8" x14ac:dyDescent="0.25">
      <c r="H695"/>
    </row>
    <row r="696" spans="8:8" x14ac:dyDescent="0.25">
      <c r="H696"/>
    </row>
    <row r="697" spans="8:8" x14ac:dyDescent="0.25">
      <c r="H697"/>
    </row>
    <row r="698" spans="8:8" x14ac:dyDescent="0.25">
      <c r="H698"/>
    </row>
    <row r="699" spans="8:8" x14ac:dyDescent="0.25">
      <c r="H699"/>
    </row>
    <row r="700" spans="8:8" x14ac:dyDescent="0.25">
      <c r="H700"/>
    </row>
    <row r="701" spans="8:8" x14ac:dyDescent="0.25">
      <c r="H701"/>
    </row>
    <row r="702" spans="8:8" x14ac:dyDescent="0.25">
      <c r="H702"/>
    </row>
    <row r="703" spans="8:8" x14ac:dyDescent="0.25">
      <c r="H703"/>
    </row>
    <row r="704" spans="8:8" x14ac:dyDescent="0.25">
      <c r="H704"/>
    </row>
    <row r="705" spans="8:8" x14ac:dyDescent="0.25">
      <c r="H705"/>
    </row>
    <row r="706" spans="8:8" x14ac:dyDescent="0.25">
      <c r="H706"/>
    </row>
    <row r="707" spans="8:8" x14ac:dyDescent="0.25">
      <c r="H707"/>
    </row>
    <row r="708" spans="8:8" x14ac:dyDescent="0.25">
      <c r="H708"/>
    </row>
    <row r="709" spans="8:8" x14ac:dyDescent="0.25">
      <c r="H709"/>
    </row>
    <row r="710" spans="8:8" x14ac:dyDescent="0.25">
      <c r="H710"/>
    </row>
    <row r="711" spans="8:8" x14ac:dyDescent="0.25">
      <c r="H711"/>
    </row>
    <row r="712" spans="8:8" x14ac:dyDescent="0.25">
      <c r="H712"/>
    </row>
    <row r="713" spans="8:8" x14ac:dyDescent="0.25">
      <c r="H713"/>
    </row>
    <row r="714" spans="8:8" x14ac:dyDescent="0.25">
      <c r="H714"/>
    </row>
    <row r="715" spans="8:8" x14ac:dyDescent="0.25">
      <c r="H715"/>
    </row>
    <row r="716" spans="8:8" x14ac:dyDescent="0.25">
      <c r="H716"/>
    </row>
    <row r="717" spans="8:8" x14ac:dyDescent="0.25">
      <c r="H717"/>
    </row>
    <row r="718" spans="8:8" x14ac:dyDescent="0.25">
      <c r="H718"/>
    </row>
    <row r="719" spans="8:8" x14ac:dyDescent="0.25">
      <c r="H719"/>
    </row>
    <row r="720" spans="8:8" x14ac:dyDescent="0.25">
      <c r="H720"/>
    </row>
    <row r="721" spans="8:8" x14ac:dyDescent="0.25">
      <c r="H721"/>
    </row>
    <row r="722" spans="8:8" x14ac:dyDescent="0.25">
      <c r="H722"/>
    </row>
    <row r="723" spans="8:8" x14ac:dyDescent="0.25">
      <c r="H723"/>
    </row>
    <row r="724" spans="8:8" x14ac:dyDescent="0.25">
      <c r="H724"/>
    </row>
    <row r="725" spans="8:8" x14ac:dyDescent="0.25">
      <c r="H725"/>
    </row>
    <row r="726" spans="8:8" x14ac:dyDescent="0.25">
      <c r="H726"/>
    </row>
    <row r="727" spans="8:8" x14ac:dyDescent="0.25">
      <c r="H727"/>
    </row>
    <row r="728" spans="8:8" x14ac:dyDescent="0.25">
      <c r="H728"/>
    </row>
    <row r="729" spans="8:8" x14ac:dyDescent="0.25">
      <c r="H729"/>
    </row>
    <row r="730" spans="8:8" x14ac:dyDescent="0.25">
      <c r="H730"/>
    </row>
    <row r="731" spans="8:8" x14ac:dyDescent="0.25">
      <c r="H731"/>
    </row>
    <row r="732" spans="8:8" x14ac:dyDescent="0.25">
      <c r="H732"/>
    </row>
    <row r="733" spans="8:8" x14ac:dyDescent="0.25">
      <c r="H733"/>
    </row>
    <row r="734" spans="8:8" x14ac:dyDescent="0.25">
      <c r="H734"/>
    </row>
    <row r="735" spans="8:8" x14ac:dyDescent="0.25">
      <c r="H735"/>
    </row>
    <row r="736" spans="8:8" x14ac:dyDescent="0.25">
      <c r="H736"/>
    </row>
    <row r="737" spans="8:8" x14ac:dyDescent="0.25">
      <c r="H737"/>
    </row>
    <row r="738" spans="8:8" x14ac:dyDescent="0.25">
      <c r="H738"/>
    </row>
    <row r="739" spans="8:8" x14ac:dyDescent="0.25">
      <c r="H739"/>
    </row>
    <row r="740" spans="8:8" x14ac:dyDescent="0.25">
      <c r="H740"/>
    </row>
    <row r="741" spans="8:8" x14ac:dyDescent="0.25">
      <c r="H741"/>
    </row>
    <row r="742" spans="8:8" x14ac:dyDescent="0.25">
      <c r="H742"/>
    </row>
    <row r="743" spans="8:8" x14ac:dyDescent="0.25">
      <c r="H743"/>
    </row>
    <row r="744" spans="8:8" x14ac:dyDescent="0.25">
      <c r="H744"/>
    </row>
    <row r="745" spans="8:8" x14ac:dyDescent="0.25">
      <c r="H745"/>
    </row>
    <row r="746" spans="8:8" x14ac:dyDescent="0.25">
      <c r="H746"/>
    </row>
    <row r="747" spans="8:8" x14ac:dyDescent="0.25">
      <c r="H747"/>
    </row>
    <row r="748" spans="8:8" x14ac:dyDescent="0.25">
      <c r="H748"/>
    </row>
    <row r="749" spans="8:8" x14ac:dyDescent="0.25">
      <c r="H749"/>
    </row>
    <row r="750" spans="8:8" x14ac:dyDescent="0.25">
      <c r="H750"/>
    </row>
    <row r="751" spans="8:8" x14ac:dyDescent="0.25">
      <c r="H751"/>
    </row>
    <row r="752" spans="8:8" x14ac:dyDescent="0.25">
      <c r="H752"/>
    </row>
    <row r="753" spans="8:8" x14ac:dyDescent="0.25">
      <c r="H753"/>
    </row>
    <row r="754" spans="8:8" x14ac:dyDescent="0.25">
      <c r="H754"/>
    </row>
    <row r="755" spans="8:8" x14ac:dyDescent="0.25">
      <c r="H755"/>
    </row>
    <row r="756" spans="8:8" x14ac:dyDescent="0.25">
      <c r="H756"/>
    </row>
    <row r="757" spans="8:8" x14ac:dyDescent="0.25">
      <c r="H757"/>
    </row>
    <row r="758" spans="8:8" x14ac:dyDescent="0.25">
      <c r="H758"/>
    </row>
    <row r="759" spans="8:8" x14ac:dyDescent="0.25">
      <c r="H759"/>
    </row>
    <row r="760" spans="8:8" x14ac:dyDescent="0.25">
      <c r="H760"/>
    </row>
    <row r="761" spans="8:8" x14ac:dyDescent="0.25">
      <c r="H761"/>
    </row>
    <row r="762" spans="8:8" x14ac:dyDescent="0.25">
      <c r="H762"/>
    </row>
    <row r="763" spans="8:8" x14ac:dyDescent="0.25">
      <c r="H763"/>
    </row>
    <row r="764" spans="8:8" x14ac:dyDescent="0.25">
      <c r="H764"/>
    </row>
    <row r="765" spans="8:8" x14ac:dyDescent="0.25">
      <c r="H765"/>
    </row>
    <row r="766" spans="8:8" x14ac:dyDescent="0.25">
      <c r="H766"/>
    </row>
    <row r="767" spans="8:8" x14ac:dyDescent="0.25">
      <c r="H767"/>
    </row>
    <row r="768" spans="8:8" x14ac:dyDescent="0.25">
      <c r="H768"/>
    </row>
    <row r="769" spans="8:8" x14ac:dyDescent="0.25">
      <c r="H769"/>
    </row>
    <row r="770" spans="8:8" x14ac:dyDescent="0.25">
      <c r="H770"/>
    </row>
    <row r="771" spans="8:8" x14ac:dyDescent="0.25">
      <c r="H771"/>
    </row>
    <row r="772" spans="8:8" x14ac:dyDescent="0.25">
      <c r="H772"/>
    </row>
    <row r="773" spans="8:8" x14ac:dyDescent="0.25">
      <c r="H773"/>
    </row>
    <row r="774" spans="8:8" x14ac:dyDescent="0.25">
      <c r="H774"/>
    </row>
    <row r="775" spans="8:8" x14ac:dyDescent="0.25">
      <c r="H775"/>
    </row>
    <row r="776" spans="8:8" x14ac:dyDescent="0.25">
      <c r="H776"/>
    </row>
    <row r="777" spans="8:8" x14ac:dyDescent="0.25">
      <c r="H777"/>
    </row>
    <row r="778" spans="8:8" x14ac:dyDescent="0.25">
      <c r="H778"/>
    </row>
    <row r="779" spans="8:8" x14ac:dyDescent="0.25">
      <c r="H779"/>
    </row>
    <row r="780" spans="8:8" x14ac:dyDescent="0.25">
      <c r="H780"/>
    </row>
    <row r="781" spans="8:8" x14ac:dyDescent="0.25">
      <c r="H781"/>
    </row>
    <row r="782" spans="8:8" x14ac:dyDescent="0.25">
      <c r="H782"/>
    </row>
    <row r="783" spans="8:8" x14ac:dyDescent="0.25">
      <c r="H783"/>
    </row>
    <row r="784" spans="8:8" x14ac:dyDescent="0.25">
      <c r="H784"/>
    </row>
    <row r="785" spans="8:8" x14ac:dyDescent="0.25">
      <c r="H785"/>
    </row>
    <row r="786" spans="8:8" x14ac:dyDescent="0.25">
      <c r="H786"/>
    </row>
    <row r="787" spans="8:8" x14ac:dyDescent="0.25">
      <c r="H787"/>
    </row>
    <row r="788" spans="8:8" x14ac:dyDescent="0.25">
      <c r="H788"/>
    </row>
    <row r="789" spans="8:8" x14ac:dyDescent="0.25">
      <c r="H789"/>
    </row>
    <row r="790" spans="8:8" x14ac:dyDescent="0.25">
      <c r="H790"/>
    </row>
    <row r="791" spans="8:8" x14ac:dyDescent="0.25">
      <c r="H791"/>
    </row>
    <row r="792" spans="8:8" x14ac:dyDescent="0.25">
      <c r="H792"/>
    </row>
    <row r="793" spans="8:8" x14ac:dyDescent="0.25">
      <c r="H793"/>
    </row>
    <row r="794" spans="8:8" x14ac:dyDescent="0.25">
      <c r="H794"/>
    </row>
    <row r="795" spans="8:8" x14ac:dyDescent="0.25">
      <c r="H795"/>
    </row>
    <row r="796" spans="8:8" x14ac:dyDescent="0.25">
      <c r="H796"/>
    </row>
    <row r="797" spans="8:8" x14ac:dyDescent="0.25">
      <c r="H797"/>
    </row>
    <row r="798" spans="8:8" x14ac:dyDescent="0.25">
      <c r="H798"/>
    </row>
    <row r="799" spans="8:8" x14ac:dyDescent="0.25">
      <c r="H799"/>
    </row>
    <row r="800" spans="8:8" x14ac:dyDescent="0.25">
      <c r="H800"/>
    </row>
    <row r="801" spans="8:8" x14ac:dyDescent="0.25">
      <c r="H801"/>
    </row>
    <row r="802" spans="8:8" x14ac:dyDescent="0.25">
      <c r="H802"/>
    </row>
    <row r="803" spans="8:8" x14ac:dyDescent="0.25">
      <c r="H803"/>
    </row>
    <row r="804" spans="8:8" x14ac:dyDescent="0.25">
      <c r="H804"/>
    </row>
    <row r="805" spans="8:8" x14ac:dyDescent="0.25">
      <c r="H805"/>
    </row>
    <row r="806" spans="8:8" x14ac:dyDescent="0.25">
      <c r="H806"/>
    </row>
    <row r="807" spans="8:8" x14ac:dyDescent="0.25">
      <c r="H807"/>
    </row>
    <row r="808" spans="8:8" x14ac:dyDescent="0.25">
      <c r="H808"/>
    </row>
    <row r="809" spans="8:8" x14ac:dyDescent="0.25">
      <c r="H809"/>
    </row>
    <row r="810" spans="8:8" x14ac:dyDescent="0.25">
      <c r="H810"/>
    </row>
    <row r="811" spans="8:8" x14ac:dyDescent="0.25">
      <c r="H811"/>
    </row>
    <row r="812" spans="8:8" x14ac:dyDescent="0.25">
      <c r="H812"/>
    </row>
    <row r="813" spans="8:8" x14ac:dyDescent="0.25">
      <c r="H813"/>
    </row>
    <row r="814" spans="8:8" x14ac:dyDescent="0.25">
      <c r="H814"/>
    </row>
    <row r="815" spans="8:8" x14ac:dyDescent="0.25">
      <c r="H815"/>
    </row>
    <row r="816" spans="8:8" x14ac:dyDescent="0.25">
      <c r="H816"/>
    </row>
    <row r="817" spans="8:8" x14ac:dyDescent="0.25">
      <c r="H817"/>
    </row>
    <row r="818" spans="8:8" x14ac:dyDescent="0.25">
      <c r="H818"/>
    </row>
    <row r="819" spans="8:8" x14ac:dyDescent="0.25">
      <c r="H819"/>
    </row>
    <row r="820" spans="8:8" x14ac:dyDescent="0.25">
      <c r="H820"/>
    </row>
    <row r="821" spans="8:8" x14ac:dyDescent="0.25">
      <c r="H821"/>
    </row>
    <row r="822" spans="8:8" x14ac:dyDescent="0.25">
      <c r="H822"/>
    </row>
    <row r="823" spans="8:8" x14ac:dyDescent="0.25">
      <c r="H823"/>
    </row>
    <row r="824" spans="8:8" x14ac:dyDescent="0.25">
      <c r="H824"/>
    </row>
    <row r="825" spans="8:8" x14ac:dyDescent="0.25">
      <c r="H825"/>
    </row>
    <row r="826" spans="8:8" x14ac:dyDescent="0.25">
      <c r="H826"/>
    </row>
    <row r="827" spans="8:8" x14ac:dyDescent="0.25">
      <c r="H827"/>
    </row>
    <row r="828" spans="8:8" x14ac:dyDescent="0.25">
      <c r="H828"/>
    </row>
    <row r="829" spans="8:8" x14ac:dyDescent="0.25">
      <c r="H829"/>
    </row>
    <row r="830" spans="8:8" x14ac:dyDescent="0.25">
      <c r="H830"/>
    </row>
    <row r="831" spans="8:8" x14ac:dyDescent="0.25">
      <c r="H831"/>
    </row>
    <row r="832" spans="8:8" x14ac:dyDescent="0.25">
      <c r="H832"/>
    </row>
    <row r="833" spans="8:8" x14ac:dyDescent="0.25">
      <c r="H833"/>
    </row>
    <row r="834" spans="8:8" x14ac:dyDescent="0.25">
      <c r="H834"/>
    </row>
    <row r="835" spans="8:8" x14ac:dyDescent="0.25">
      <c r="H835"/>
    </row>
    <row r="836" spans="8:8" x14ac:dyDescent="0.25">
      <c r="H836"/>
    </row>
    <row r="837" spans="8:8" x14ac:dyDescent="0.25">
      <c r="H837"/>
    </row>
    <row r="838" spans="8:8" x14ac:dyDescent="0.25">
      <c r="H838"/>
    </row>
    <row r="839" spans="8:8" x14ac:dyDescent="0.25">
      <c r="H839"/>
    </row>
    <row r="840" spans="8:8" x14ac:dyDescent="0.25">
      <c r="H840"/>
    </row>
    <row r="841" spans="8:8" x14ac:dyDescent="0.25">
      <c r="H841"/>
    </row>
    <row r="842" spans="8:8" x14ac:dyDescent="0.25">
      <c r="H842"/>
    </row>
    <row r="843" spans="8:8" x14ac:dyDescent="0.25">
      <c r="H843"/>
    </row>
    <row r="844" spans="8:8" x14ac:dyDescent="0.25">
      <c r="H844"/>
    </row>
    <row r="845" spans="8:8" x14ac:dyDescent="0.25">
      <c r="H845"/>
    </row>
    <row r="846" spans="8:8" x14ac:dyDescent="0.25">
      <c r="H846"/>
    </row>
    <row r="847" spans="8:8" x14ac:dyDescent="0.25">
      <c r="H847"/>
    </row>
    <row r="848" spans="8:8" x14ac:dyDescent="0.25">
      <c r="H848"/>
    </row>
    <row r="849" spans="8:8" x14ac:dyDescent="0.25">
      <c r="H849"/>
    </row>
    <row r="850" spans="8:8" x14ac:dyDescent="0.25">
      <c r="H850"/>
    </row>
    <row r="851" spans="8:8" x14ac:dyDescent="0.25">
      <c r="H851"/>
    </row>
    <row r="852" spans="8:8" x14ac:dyDescent="0.25">
      <c r="H852"/>
    </row>
    <row r="853" spans="8:8" x14ac:dyDescent="0.25">
      <c r="H853"/>
    </row>
    <row r="854" spans="8:8" x14ac:dyDescent="0.25">
      <c r="H854"/>
    </row>
    <row r="855" spans="8:8" x14ac:dyDescent="0.25">
      <c r="H855"/>
    </row>
    <row r="856" spans="8:8" x14ac:dyDescent="0.25">
      <c r="H856"/>
    </row>
    <row r="857" spans="8:8" x14ac:dyDescent="0.25">
      <c r="H857"/>
    </row>
    <row r="858" spans="8:8" x14ac:dyDescent="0.25">
      <c r="H858"/>
    </row>
    <row r="859" spans="8:8" x14ac:dyDescent="0.25">
      <c r="H859"/>
    </row>
    <row r="860" spans="8:8" x14ac:dyDescent="0.25">
      <c r="H860"/>
    </row>
    <row r="861" spans="8:8" x14ac:dyDescent="0.25">
      <c r="H861"/>
    </row>
    <row r="862" spans="8:8" x14ac:dyDescent="0.25">
      <c r="H862"/>
    </row>
    <row r="863" spans="8:8" x14ac:dyDescent="0.25">
      <c r="H863"/>
    </row>
    <row r="864" spans="8:8" x14ac:dyDescent="0.25">
      <c r="H864"/>
    </row>
    <row r="865" spans="8:8" x14ac:dyDescent="0.25">
      <c r="H865"/>
    </row>
    <row r="866" spans="8:8" x14ac:dyDescent="0.25">
      <c r="H866"/>
    </row>
    <row r="867" spans="8:8" x14ac:dyDescent="0.25">
      <c r="H867"/>
    </row>
    <row r="868" spans="8:8" x14ac:dyDescent="0.25">
      <c r="H868"/>
    </row>
    <row r="869" spans="8:8" x14ac:dyDescent="0.25">
      <c r="H869"/>
    </row>
    <row r="870" spans="8:8" x14ac:dyDescent="0.25">
      <c r="H870"/>
    </row>
    <row r="871" spans="8:8" x14ac:dyDescent="0.25">
      <c r="H871"/>
    </row>
    <row r="872" spans="8:8" x14ac:dyDescent="0.25">
      <c r="H872"/>
    </row>
    <row r="873" spans="8:8" x14ac:dyDescent="0.25">
      <c r="H873"/>
    </row>
    <row r="874" spans="8:8" x14ac:dyDescent="0.25">
      <c r="H874"/>
    </row>
    <row r="875" spans="8:8" x14ac:dyDescent="0.25">
      <c r="H875"/>
    </row>
    <row r="876" spans="8:8" x14ac:dyDescent="0.25">
      <c r="H876"/>
    </row>
    <row r="877" spans="8:8" x14ac:dyDescent="0.25">
      <c r="H877"/>
    </row>
    <row r="878" spans="8:8" x14ac:dyDescent="0.25">
      <c r="H878"/>
    </row>
    <row r="879" spans="8:8" x14ac:dyDescent="0.25">
      <c r="H879"/>
    </row>
    <row r="880" spans="8:8" x14ac:dyDescent="0.25">
      <c r="H880"/>
    </row>
    <row r="881" spans="8:8" x14ac:dyDescent="0.25">
      <c r="H881"/>
    </row>
    <row r="882" spans="8:8" x14ac:dyDescent="0.25">
      <c r="H882"/>
    </row>
    <row r="883" spans="8:8" x14ac:dyDescent="0.25">
      <c r="H883"/>
    </row>
    <row r="884" spans="8:8" x14ac:dyDescent="0.25">
      <c r="H884"/>
    </row>
    <row r="885" spans="8:8" x14ac:dyDescent="0.25">
      <c r="H885"/>
    </row>
    <row r="886" spans="8:8" x14ac:dyDescent="0.25">
      <c r="H886"/>
    </row>
    <row r="887" spans="8:8" x14ac:dyDescent="0.25">
      <c r="H887"/>
    </row>
    <row r="888" spans="8:8" x14ac:dyDescent="0.25">
      <c r="H888"/>
    </row>
    <row r="889" spans="8:8" x14ac:dyDescent="0.25">
      <c r="H889"/>
    </row>
    <row r="890" spans="8:8" x14ac:dyDescent="0.25">
      <c r="H890"/>
    </row>
    <row r="891" spans="8:8" x14ac:dyDescent="0.25">
      <c r="H891"/>
    </row>
    <row r="892" spans="8:8" x14ac:dyDescent="0.25">
      <c r="H892"/>
    </row>
    <row r="893" spans="8:8" x14ac:dyDescent="0.25">
      <c r="H893"/>
    </row>
    <row r="894" spans="8:8" x14ac:dyDescent="0.25">
      <c r="H894"/>
    </row>
    <row r="895" spans="8:8" x14ac:dyDescent="0.25">
      <c r="H895"/>
    </row>
    <row r="896" spans="8:8" x14ac:dyDescent="0.25">
      <c r="H896"/>
    </row>
    <row r="897" spans="8:8" x14ac:dyDescent="0.25">
      <c r="H897"/>
    </row>
    <row r="898" spans="8:8" x14ac:dyDescent="0.25">
      <c r="H898"/>
    </row>
    <row r="899" spans="8:8" x14ac:dyDescent="0.25">
      <c r="H899"/>
    </row>
    <row r="900" spans="8:8" x14ac:dyDescent="0.25">
      <c r="H900"/>
    </row>
    <row r="901" spans="8:8" x14ac:dyDescent="0.25">
      <c r="H901"/>
    </row>
    <row r="902" spans="8:8" x14ac:dyDescent="0.25">
      <c r="H902"/>
    </row>
    <row r="903" spans="8:8" x14ac:dyDescent="0.25">
      <c r="H903"/>
    </row>
    <row r="904" spans="8:8" x14ac:dyDescent="0.25">
      <c r="H904"/>
    </row>
    <row r="905" spans="8:8" x14ac:dyDescent="0.25">
      <c r="H905"/>
    </row>
    <row r="906" spans="8:8" x14ac:dyDescent="0.25">
      <c r="H906"/>
    </row>
    <row r="907" spans="8:8" x14ac:dyDescent="0.25">
      <c r="H907"/>
    </row>
    <row r="908" spans="8:8" x14ac:dyDescent="0.25">
      <c r="H908"/>
    </row>
    <row r="909" spans="8:8" x14ac:dyDescent="0.25">
      <c r="H909"/>
    </row>
    <row r="910" spans="8:8" x14ac:dyDescent="0.25">
      <c r="H910"/>
    </row>
    <row r="911" spans="8:8" x14ac:dyDescent="0.25">
      <c r="H911"/>
    </row>
    <row r="912" spans="8:8" x14ac:dyDescent="0.25">
      <c r="H912"/>
    </row>
    <row r="913" spans="8:8" x14ac:dyDescent="0.25">
      <c r="H913"/>
    </row>
    <row r="914" spans="8:8" x14ac:dyDescent="0.25">
      <c r="H914"/>
    </row>
    <row r="915" spans="8:8" x14ac:dyDescent="0.25">
      <c r="H915"/>
    </row>
    <row r="916" spans="8:8" x14ac:dyDescent="0.25">
      <c r="H916"/>
    </row>
    <row r="917" spans="8:8" x14ac:dyDescent="0.25">
      <c r="H917"/>
    </row>
    <row r="918" spans="8:8" x14ac:dyDescent="0.25">
      <c r="H918"/>
    </row>
    <row r="919" spans="8:8" x14ac:dyDescent="0.25">
      <c r="H919"/>
    </row>
    <row r="920" spans="8:8" x14ac:dyDescent="0.25">
      <c r="H920"/>
    </row>
    <row r="921" spans="8:8" x14ac:dyDescent="0.25">
      <c r="H921"/>
    </row>
    <row r="922" spans="8:8" x14ac:dyDescent="0.25">
      <c r="H922"/>
    </row>
    <row r="923" spans="8:8" x14ac:dyDescent="0.25">
      <c r="H923"/>
    </row>
    <row r="924" spans="8:8" x14ac:dyDescent="0.25">
      <c r="H924"/>
    </row>
    <row r="925" spans="8:8" x14ac:dyDescent="0.25">
      <c r="H925"/>
    </row>
    <row r="926" spans="8:8" x14ac:dyDescent="0.25">
      <c r="H926"/>
    </row>
    <row r="927" spans="8:8" x14ac:dyDescent="0.25">
      <c r="H927"/>
    </row>
    <row r="928" spans="8:8" x14ac:dyDescent="0.25">
      <c r="H928"/>
    </row>
    <row r="929" spans="8:8" x14ac:dyDescent="0.25">
      <c r="H929"/>
    </row>
    <row r="930" spans="8:8" x14ac:dyDescent="0.25">
      <c r="H930"/>
    </row>
    <row r="931" spans="8:8" x14ac:dyDescent="0.25">
      <c r="H931"/>
    </row>
    <row r="932" spans="8:8" x14ac:dyDescent="0.25">
      <c r="H932"/>
    </row>
    <row r="933" spans="8:8" x14ac:dyDescent="0.25">
      <c r="H933"/>
    </row>
    <row r="934" spans="8:8" x14ac:dyDescent="0.25">
      <c r="H934"/>
    </row>
    <row r="935" spans="8:8" x14ac:dyDescent="0.25">
      <c r="H935"/>
    </row>
    <row r="936" spans="8:8" x14ac:dyDescent="0.25">
      <c r="H936"/>
    </row>
    <row r="937" spans="8:8" x14ac:dyDescent="0.25">
      <c r="H937"/>
    </row>
    <row r="938" spans="8:8" x14ac:dyDescent="0.25">
      <c r="H938"/>
    </row>
    <row r="939" spans="8:8" x14ac:dyDescent="0.25">
      <c r="H939"/>
    </row>
    <row r="940" spans="8:8" x14ac:dyDescent="0.25">
      <c r="H940"/>
    </row>
    <row r="941" spans="8:8" x14ac:dyDescent="0.25">
      <c r="H941"/>
    </row>
    <row r="942" spans="8:8" x14ac:dyDescent="0.25">
      <c r="H942"/>
    </row>
    <row r="943" spans="8:8" x14ac:dyDescent="0.25">
      <c r="H943"/>
    </row>
    <row r="944" spans="8:8" x14ac:dyDescent="0.25">
      <c r="H944"/>
    </row>
    <row r="945" spans="8:8" x14ac:dyDescent="0.25">
      <c r="H945"/>
    </row>
    <row r="946" spans="8:8" x14ac:dyDescent="0.25">
      <c r="H946"/>
    </row>
    <row r="947" spans="8:8" x14ac:dyDescent="0.25">
      <c r="H947"/>
    </row>
    <row r="948" spans="8:8" x14ac:dyDescent="0.25">
      <c r="H948"/>
    </row>
    <row r="949" spans="8:8" x14ac:dyDescent="0.25">
      <c r="H949"/>
    </row>
    <row r="950" spans="8:8" x14ac:dyDescent="0.25">
      <c r="H950"/>
    </row>
    <row r="951" spans="8:8" x14ac:dyDescent="0.25">
      <c r="H951"/>
    </row>
    <row r="952" spans="8:8" x14ac:dyDescent="0.25">
      <c r="H952"/>
    </row>
    <row r="953" spans="8:8" x14ac:dyDescent="0.25">
      <c r="H953"/>
    </row>
    <row r="954" spans="8:8" x14ac:dyDescent="0.25">
      <c r="H954"/>
    </row>
    <row r="955" spans="8:8" x14ac:dyDescent="0.25">
      <c r="H955"/>
    </row>
    <row r="956" spans="8:8" x14ac:dyDescent="0.25">
      <c r="H956"/>
    </row>
    <row r="957" spans="8:8" x14ac:dyDescent="0.25">
      <c r="H957"/>
    </row>
    <row r="958" spans="8:8" x14ac:dyDescent="0.25">
      <c r="H958"/>
    </row>
    <row r="959" spans="8:8" x14ac:dyDescent="0.25">
      <c r="H959"/>
    </row>
    <row r="960" spans="8:8" x14ac:dyDescent="0.25">
      <c r="H960"/>
    </row>
    <row r="961" spans="8:8" x14ac:dyDescent="0.25">
      <c r="H961"/>
    </row>
    <row r="962" spans="8:8" x14ac:dyDescent="0.25">
      <c r="H962"/>
    </row>
    <row r="963" spans="8:8" x14ac:dyDescent="0.25">
      <c r="H963"/>
    </row>
    <row r="964" spans="8:8" x14ac:dyDescent="0.25">
      <c r="H964"/>
    </row>
    <row r="965" spans="8:8" x14ac:dyDescent="0.25">
      <c r="H965"/>
    </row>
    <row r="966" spans="8:8" x14ac:dyDescent="0.25">
      <c r="H966"/>
    </row>
    <row r="967" spans="8:8" x14ac:dyDescent="0.25">
      <c r="H967"/>
    </row>
    <row r="968" spans="8:8" x14ac:dyDescent="0.25">
      <c r="H968"/>
    </row>
    <row r="969" spans="8:8" x14ac:dyDescent="0.25">
      <c r="H969"/>
    </row>
    <row r="970" spans="8:8" x14ac:dyDescent="0.25">
      <c r="H970"/>
    </row>
    <row r="971" spans="8:8" x14ac:dyDescent="0.25">
      <c r="H971"/>
    </row>
    <row r="972" spans="8:8" x14ac:dyDescent="0.25">
      <c r="H972"/>
    </row>
    <row r="973" spans="8:8" x14ac:dyDescent="0.25">
      <c r="H973"/>
    </row>
    <row r="974" spans="8:8" x14ac:dyDescent="0.25">
      <c r="H974"/>
    </row>
    <row r="975" spans="8:8" x14ac:dyDescent="0.25">
      <c r="H975"/>
    </row>
    <row r="976" spans="8:8" x14ac:dyDescent="0.25">
      <c r="H976"/>
    </row>
    <row r="977" spans="8:8" x14ac:dyDescent="0.25">
      <c r="H977"/>
    </row>
    <row r="978" spans="8:8" x14ac:dyDescent="0.25">
      <c r="H978"/>
    </row>
    <row r="979" spans="8:8" x14ac:dyDescent="0.25">
      <c r="H979"/>
    </row>
    <row r="980" spans="8:8" x14ac:dyDescent="0.25">
      <c r="H980"/>
    </row>
    <row r="981" spans="8:8" x14ac:dyDescent="0.25">
      <c r="H981"/>
    </row>
    <row r="982" spans="8:8" x14ac:dyDescent="0.25">
      <c r="H982"/>
    </row>
    <row r="983" spans="8:8" x14ac:dyDescent="0.25">
      <c r="H983"/>
    </row>
    <row r="984" spans="8:8" x14ac:dyDescent="0.25">
      <c r="H984"/>
    </row>
    <row r="985" spans="8:8" x14ac:dyDescent="0.25">
      <c r="H985"/>
    </row>
    <row r="986" spans="8:8" x14ac:dyDescent="0.25">
      <c r="H986"/>
    </row>
    <row r="987" spans="8:8" x14ac:dyDescent="0.25">
      <c r="H987"/>
    </row>
    <row r="988" spans="8:8" x14ac:dyDescent="0.25">
      <c r="H988"/>
    </row>
    <row r="989" spans="8:8" x14ac:dyDescent="0.25">
      <c r="H989"/>
    </row>
    <row r="990" spans="8:8" x14ac:dyDescent="0.25">
      <c r="H990"/>
    </row>
    <row r="991" spans="8:8" x14ac:dyDescent="0.25">
      <c r="H991"/>
    </row>
    <row r="992" spans="8:8" x14ac:dyDescent="0.25">
      <c r="H992"/>
    </row>
    <row r="993" spans="8:8" x14ac:dyDescent="0.25">
      <c r="H993"/>
    </row>
    <row r="994" spans="8:8" x14ac:dyDescent="0.25">
      <c r="H994"/>
    </row>
    <row r="995" spans="8:8" x14ac:dyDescent="0.25">
      <c r="H995"/>
    </row>
    <row r="996" spans="8:8" x14ac:dyDescent="0.25">
      <c r="H996"/>
    </row>
    <row r="997" spans="8:8" x14ac:dyDescent="0.25">
      <c r="H997"/>
    </row>
    <row r="998" spans="8:8" x14ac:dyDescent="0.25">
      <c r="H998"/>
    </row>
    <row r="999" spans="8:8" x14ac:dyDescent="0.25">
      <c r="H999"/>
    </row>
    <row r="1000" spans="8:8" x14ac:dyDescent="0.25">
      <c r="H1000"/>
    </row>
    <row r="1001" spans="8:8" x14ac:dyDescent="0.25">
      <c r="H1001"/>
    </row>
    <row r="1002" spans="8:8" x14ac:dyDescent="0.25">
      <c r="H1002"/>
    </row>
    <row r="1003" spans="8:8" x14ac:dyDescent="0.25">
      <c r="H1003"/>
    </row>
    <row r="1004" spans="8:8" x14ac:dyDescent="0.25">
      <c r="H1004"/>
    </row>
    <row r="1005" spans="8:8" x14ac:dyDescent="0.25">
      <c r="H1005"/>
    </row>
    <row r="1006" spans="8:8" x14ac:dyDescent="0.25">
      <c r="H1006"/>
    </row>
    <row r="1007" spans="8:8" x14ac:dyDescent="0.25">
      <c r="H1007"/>
    </row>
    <row r="1008" spans="8:8" x14ac:dyDescent="0.25">
      <c r="H1008"/>
    </row>
    <row r="1009" spans="8:8" x14ac:dyDescent="0.25">
      <c r="H1009"/>
    </row>
    <row r="1010" spans="8:8" x14ac:dyDescent="0.25">
      <c r="H1010"/>
    </row>
    <row r="1011" spans="8:8" x14ac:dyDescent="0.25">
      <c r="H1011"/>
    </row>
    <row r="1012" spans="8:8" x14ac:dyDescent="0.25">
      <c r="H1012"/>
    </row>
    <row r="1013" spans="8:8" x14ac:dyDescent="0.25">
      <c r="H1013"/>
    </row>
    <row r="1014" spans="8:8" x14ac:dyDescent="0.25">
      <c r="H1014"/>
    </row>
    <row r="1015" spans="8:8" x14ac:dyDescent="0.25">
      <c r="H1015"/>
    </row>
    <row r="1016" spans="8:8" x14ac:dyDescent="0.25">
      <c r="H1016"/>
    </row>
    <row r="1017" spans="8:8" x14ac:dyDescent="0.25">
      <c r="H1017"/>
    </row>
    <row r="1018" spans="8:8" x14ac:dyDescent="0.25">
      <c r="H1018"/>
    </row>
    <row r="1019" spans="8:8" x14ac:dyDescent="0.25">
      <c r="H1019"/>
    </row>
    <row r="1020" spans="8:8" x14ac:dyDescent="0.25">
      <c r="H1020"/>
    </row>
    <row r="1021" spans="8:8" x14ac:dyDescent="0.25">
      <c r="H1021"/>
    </row>
    <row r="1022" spans="8:8" x14ac:dyDescent="0.25">
      <c r="H1022"/>
    </row>
    <row r="1023" spans="8:8" x14ac:dyDescent="0.25">
      <c r="H1023"/>
    </row>
    <row r="1024" spans="8:8" x14ac:dyDescent="0.25">
      <c r="H1024"/>
    </row>
    <row r="1025" spans="8:8" x14ac:dyDescent="0.25">
      <c r="H1025"/>
    </row>
    <row r="1026" spans="8:8" x14ac:dyDescent="0.25">
      <c r="H1026"/>
    </row>
    <row r="1027" spans="8:8" x14ac:dyDescent="0.25">
      <c r="H1027"/>
    </row>
    <row r="1028" spans="8:8" x14ac:dyDescent="0.25">
      <c r="H1028"/>
    </row>
    <row r="1029" spans="8:8" x14ac:dyDescent="0.25">
      <c r="H1029"/>
    </row>
    <row r="1030" spans="8:8" x14ac:dyDescent="0.25">
      <c r="H1030"/>
    </row>
    <row r="1031" spans="8:8" x14ac:dyDescent="0.25">
      <c r="H1031"/>
    </row>
    <row r="1032" spans="8:8" x14ac:dyDescent="0.25">
      <c r="H1032"/>
    </row>
    <row r="1033" spans="8:8" x14ac:dyDescent="0.25">
      <c r="H1033"/>
    </row>
    <row r="1034" spans="8:8" x14ac:dyDescent="0.25">
      <c r="H1034"/>
    </row>
    <row r="1035" spans="8:8" x14ac:dyDescent="0.25">
      <c r="H1035"/>
    </row>
    <row r="1036" spans="8:8" x14ac:dyDescent="0.25">
      <c r="H1036"/>
    </row>
    <row r="1037" spans="8:8" x14ac:dyDescent="0.25">
      <c r="H1037"/>
    </row>
    <row r="1038" spans="8:8" x14ac:dyDescent="0.25">
      <c r="H1038"/>
    </row>
    <row r="1039" spans="8:8" x14ac:dyDescent="0.25">
      <c r="H1039"/>
    </row>
    <row r="1040" spans="8:8" x14ac:dyDescent="0.25">
      <c r="H1040"/>
    </row>
    <row r="1041" spans="8:8" x14ac:dyDescent="0.25">
      <c r="H1041"/>
    </row>
    <row r="1042" spans="8:8" x14ac:dyDescent="0.25">
      <c r="H1042"/>
    </row>
    <row r="1043" spans="8:8" x14ac:dyDescent="0.25">
      <c r="H1043"/>
    </row>
    <row r="1044" spans="8:8" x14ac:dyDescent="0.25">
      <c r="H1044"/>
    </row>
    <row r="1045" spans="8:8" x14ac:dyDescent="0.25">
      <c r="H1045"/>
    </row>
    <row r="1046" spans="8:8" x14ac:dyDescent="0.25">
      <c r="H1046"/>
    </row>
    <row r="1047" spans="8:8" x14ac:dyDescent="0.25">
      <c r="H1047"/>
    </row>
    <row r="1048" spans="8:8" x14ac:dyDescent="0.25">
      <c r="H1048"/>
    </row>
    <row r="1049" spans="8:8" x14ac:dyDescent="0.25">
      <c r="H1049"/>
    </row>
    <row r="1050" spans="8:8" x14ac:dyDescent="0.25">
      <c r="H1050"/>
    </row>
    <row r="1051" spans="8:8" x14ac:dyDescent="0.25">
      <c r="H1051"/>
    </row>
    <row r="1052" spans="8:8" x14ac:dyDescent="0.25">
      <c r="H1052"/>
    </row>
    <row r="1053" spans="8:8" x14ac:dyDescent="0.25">
      <c r="H1053"/>
    </row>
    <row r="1054" spans="8:8" x14ac:dyDescent="0.25">
      <c r="H1054"/>
    </row>
    <row r="1055" spans="8:8" x14ac:dyDescent="0.25">
      <c r="H1055"/>
    </row>
    <row r="1056" spans="8:8" x14ac:dyDescent="0.25">
      <c r="H1056"/>
    </row>
    <row r="1057" spans="8:8" x14ac:dyDescent="0.25">
      <c r="H1057"/>
    </row>
    <row r="1058" spans="8:8" x14ac:dyDescent="0.25">
      <c r="H1058"/>
    </row>
    <row r="1059" spans="8:8" x14ac:dyDescent="0.25">
      <c r="H1059"/>
    </row>
    <row r="1060" spans="8:8" x14ac:dyDescent="0.25">
      <c r="H1060"/>
    </row>
    <row r="1061" spans="8:8" x14ac:dyDescent="0.25">
      <c r="H1061"/>
    </row>
    <row r="1062" spans="8:8" x14ac:dyDescent="0.25">
      <c r="H1062"/>
    </row>
    <row r="1063" spans="8:8" x14ac:dyDescent="0.25">
      <c r="H1063"/>
    </row>
    <row r="1064" spans="8:8" x14ac:dyDescent="0.25">
      <c r="H1064"/>
    </row>
    <row r="1065" spans="8:8" x14ac:dyDescent="0.25">
      <c r="H1065"/>
    </row>
    <row r="1066" spans="8:8" x14ac:dyDescent="0.25">
      <c r="H1066"/>
    </row>
    <row r="1067" spans="8:8" x14ac:dyDescent="0.25">
      <c r="H1067"/>
    </row>
    <row r="1068" spans="8:8" x14ac:dyDescent="0.25">
      <c r="H1068"/>
    </row>
    <row r="1069" spans="8:8" x14ac:dyDescent="0.25">
      <c r="H1069"/>
    </row>
    <row r="1070" spans="8:8" x14ac:dyDescent="0.25">
      <c r="H1070"/>
    </row>
    <row r="1071" spans="8:8" x14ac:dyDescent="0.25">
      <c r="H1071"/>
    </row>
    <row r="1072" spans="8:8" x14ac:dyDescent="0.25">
      <c r="H1072"/>
    </row>
    <row r="1073" spans="8:8" x14ac:dyDescent="0.25">
      <c r="H1073"/>
    </row>
    <row r="1074" spans="8:8" x14ac:dyDescent="0.25">
      <c r="H1074"/>
    </row>
    <row r="1075" spans="8:8" x14ac:dyDescent="0.25">
      <c r="H1075"/>
    </row>
    <row r="1076" spans="8:8" x14ac:dyDescent="0.25">
      <c r="H1076"/>
    </row>
    <row r="1077" spans="8:8" x14ac:dyDescent="0.25">
      <c r="H1077"/>
    </row>
    <row r="1078" spans="8:8" x14ac:dyDescent="0.25">
      <c r="H1078"/>
    </row>
    <row r="1079" spans="8:8" x14ac:dyDescent="0.25">
      <c r="H1079"/>
    </row>
    <row r="1080" spans="8:8" x14ac:dyDescent="0.25">
      <c r="H1080"/>
    </row>
    <row r="1081" spans="8:8" x14ac:dyDescent="0.25">
      <c r="H1081"/>
    </row>
    <row r="1082" spans="8:8" x14ac:dyDescent="0.25">
      <c r="H1082"/>
    </row>
    <row r="1083" spans="8:8" x14ac:dyDescent="0.25">
      <c r="H1083"/>
    </row>
    <row r="1084" spans="8:8" x14ac:dyDescent="0.25">
      <c r="H1084"/>
    </row>
    <row r="1085" spans="8:8" x14ac:dyDescent="0.25">
      <c r="H1085"/>
    </row>
    <row r="1086" spans="8:8" x14ac:dyDescent="0.25">
      <c r="H1086"/>
    </row>
    <row r="1087" spans="8:8" x14ac:dyDescent="0.25">
      <c r="H1087"/>
    </row>
    <row r="1088" spans="8:8" x14ac:dyDescent="0.25">
      <c r="H1088"/>
    </row>
    <row r="1089" spans="8:8" x14ac:dyDescent="0.25">
      <c r="H1089"/>
    </row>
    <row r="1090" spans="8:8" x14ac:dyDescent="0.25">
      <c r="H1090"/>
    </row>
    <row r="1091" spans="8:8" x14ac:dyDescent="0.25">
      <c r="H1091"/>
    </row>
    <row r="1092" spans="8:8" x14ac:dyDescent="0.25">
      <c r="H1092"/>
    </row>
    <row r="1093" spans="8:8" x14ac:dyDescent="0.25">
      <c r="H1093"/>
    </row>
    <row r="1094" spans="8:8" x14ac:dyDescent="0.25">
      <c r="H1094"/>
    </row>
    <row r="1095" spans="8:8" x14ac:dyDescent="0.25">
      <c r="H1095"/>
    </row>
    <row r="1096" spans="8:8" x14ac:dyDescent="0.25">
      <c r="H1096"/>
    </row>
    <row r="1097" spans="8:8" x14ac:dyDescent="0.25">
      <c r="H1097"/>
    </row>
    <row r="1098" spans="8:8" x14ac:dyDescent="0.25">
      <c r="H1098"/>
    </row>
    <row r="1099" spans="8:8" x14ac:dyDescent="0.25">
      <c r="H1099"/>
    </row>
    <row r="1100" spans="8:8" x14ac:dyDescent="0.25">
      <c r="H1100"/>
    </row>
    <row r="1101" spans="8:8" x14ac:dyDescent="0.25">
      <c r="H1101"/>
    </row>
    <row r="1102" spans="8:8" x14ac:dyDescent="0.25">
      <c r="H1102"/>
    </row>
    <row r="1103" spans="8:8" x14ac:dyDescent="0.25">
      <c r="H1103"/>
    </row>
    <row r="1104" spans="8:8" x14ac:dyDescent="0.25">
      <c r="H1104"/>
    </row>
    <row r="1105" spans="8:8" x14ac:dyDescent="0.25">
      <c r="H1105"/>
    </row>
    <row r="1106" spans="8:8" x14ac:dyDescent="0.25">
      <c r="H1106"/>
    </row>
    <row r="1107" spans="8:8" x14ac:dyDescent="0.25">
      <c r="H1107"/>
    </row>
    <row r="1108" spans="8:8" x14ac:dyDescent="0.25">
      <c r="H1108"/>
    </row>
    <row r="1109" spans="8:8" x14ac:dyDescent="0.25">
      <c r="H1109"/>
    </row>
    <row r="1110" spans="8:8" x14ac:dyDescent="0.25">
      <c r="H1110"/>
    </row>
    <row r="1111" spans="8:8" x14ac:dyDescent="0.25">
      <c r="H1111"/>
    </row>
    <row r="1112" spans="8:8" x14ac:dyDescent="0.25">
      <c r="H1112"/>
    </row>
    <row r="1113" spans="8:8" x14ac:dyDescent="0.25">
      <c r="H1113"/>
    </row>
    <row r="1114" spans="8:8" x14ac:dyDescent="0.25">
      <c r="H1114"/>
    </row>
    <row r="1115" spans="8:8" x14ac:dyDescent="0.25">
      <c r="H1115"/>
    </row>
    <row r="1116" spans="8:8" x14ac:dyDescent="0.25">
      <c r="H1116"/>
    </row>
    <row r="1117" spans="8:8" x14ac:dyDescent="0.25">
      <c r="H1117"/>
    </row>
    <row r="1118" spans="8:8" x14ac:dyDescent="0.25">
      <c r="H1118"/>
    </row>
    <row r="1119" spans="8:8" x14ac:dyDescent="0.25">
      <c r="H1119"/>
    </row>
    <row r="1120" spans="8:8" x14ac:dyDescent="0.25">
      <c r="H1120"/>
    </row>
    <row r="1121" spans="8:8" x14ac:dyDescent="0.25">
      <c r="H1121"/>
    </row>
    <row r="1122" spans="8:8" x14ac:dyDescent="0.25">
      <c r="H1122"/>
    </row>
    <row r="1123" spans="8:8" x14ac:dyDescent="0.25">
      <c r="H1123"/>
    </row>
    <row r="1124" spans="8:8" x14ac:dyDescent="0.25">
      <c r="H1124"/>
    </row>
    <row r="1125" spans="8:8" x14ac:dyDescent="0.25">
      <c r="H1125"/>
    </row>
    <row r="1126" spans="8:8" x14ac:dyDescent="0.25">
      <c r="H1126"/>
    </row>
    <row r="1127" spans="8:8" x14ac:dyDescent="0.25">
      <c r="H1127"/>
    </row>
    <row r="1128" spans="8:8" x14ac:dyDescent="0.25">
      <c r="H1128"/>
    </row>
    <row r="1129" spans="8:8" x14ac:dyDescent="0.25">
      <c r="H1129"/>
    </row>
    <row r="1130" spans="8:8" x14ac:dyDescent="0.25">
      <c r="H1130"/>
    </row>
    <row r="1131" spans="8:8" x14ac:dyDescent="0.25">
      <c r="H1131"/>
    </row>
    <row r="1132" spans="8:8" x14ac:dyDescent="0.25">
      <c r="H1132"/>
    </row>
    <row r="1133" spans="8:8" x14ac:dyDescent="0.25">
      <c r="H1133"/>
    </row>
    <row r="1134" spans="8:8" x14ac:dyDescent="0.25">
      <c r="H1134"/>
    </row>
    <row r="1135" spans="8:8" x14ac:dyDescent="0.25">
      <c r="H1135"/>
    </row>
    <row r="1136" spans="8:8" x14ac:dyDescent="0.25">
      <c r="H1136"/>
    </row>
    <row r="1137" spans="8:8" x14ac:dyDescent="0.25">
      <c r="H1137"/>
    </row>
    <row r="1138" spans="8:8" x14ac:dyDescent="0.25">
      <c r="H1138"/>
    </row>
    <row r="1139" spans="8:8" x14ac:dyDescent="0.25">
      <c r="H1139"/>
    </row>
    <row r="1140" spans="8:8" x14ac:dyDescent="0.25">
      <c r="H1140"/>
    </row>
    <row r="1141" spans="8:8" x14ac:dyDescent="0.25">
      <c r="H1141"/>
    </row>
    <row r="1142" spans="8:8" x14ac:dyDescent="0.25">
      <c r="H1142"/>
    </row>
    <row r="1143" spans="8:8" x14ac:dyDescent="0.25">
      <c r="H1143"/>
    </row>
    <row r="1144" spans="8:8" x14ac:dyDescent="0.25">
      <c r="H1144"/>
    </row>
    <row r="1145" spans="8:8" x14ac:dyDescent="0.25">
      <c r="H1145"/>
    </row>
    <row r="1146" spans="8:8" x14ac:dyDescent="0.25">
      <c r="H1146"/>
    </row>
    <row r="1147" spans="8:8" x14ac:dyDescent="0.25">
      <c r="H1147"/>
    </row>
    <row r="1148" spans="8:8" x14ac:dyDescent="0.25">
      <c r="H1148"/>
    </row>
    <row r="1149" spans="8:8" x14ac:dyDescent="0.25">
      <c r="H1149"/>
    </row>
    <row r="1150" spans="8:8" x14ac:dyDescent="0.25">
      <c r="H1150"/>
    </row>
    <row r="1151" spans="8:8" x14ac:dyDescent="0.25">
      <c r="H1151"/>
    </row>
    <row r="1152" spans="8:8" x14ac:dyDescent="0.25">
      <c r="H1152"/>
    </row>
    <row r="1153" spans="8:8" x14ac:dyDescent="0.25">
      <c r="H1153"/>
    </row>
    <row r="1154" spans="8:8" x14ac:dyDescent="0.25">
      <c r="H1154"/>
    </row>
    <row r="1155" spans="8:8" x14ac:dyDescent="0.25">
      <c r="H1155"/>
    </row>
    <row r="1156" spans="8:8" x14ac:dyDescent="0.25">
      <c r="H1156"/>
    </row>
    <row r="1157" spans="8:8" x14ac:dyDescent="0.25">
      <c r="H1157"/>
    </row>
    <row r="1158" spans="8:8" x14ac:dyDescent="0.25">
      <c r="H1158"/>
    </row>
    <row r="1159" spans="8:8" x14ac:dyDescent="0.25">
      <c r="H1159"/>
    </row>
    <row r="1160" spans="8:8" x14ac:dyDescent="0.25">
      <c r="H1160"/>
    </row>
    <row r="1161" spans="8:8" x14ac:dyDescent="0.25">
      <c r="H1161"/>
    </row>
    <row r="1162" spans="8:8" x14ac:dyDescent="0.25">
      <c r="H1162"/>
    </row>
    <row r="1163" spans="8:8" x14ac:dyDescent="0.25">
      <c r="H1163"/>
    </row>
    <row r="1164" spans="8:8" x14ac:dyDescent="0.25">
      <c r="H1164"/>
    </row>
    <row r="1165" spans="8:8" x14ac:dyDescent="0.25">
      <c r="H1165"/>
    </row>
    <row r="1166" spans="8:8" x14ac:dyDescent="0.25">
      <c r="H1166"/>
    </row>
    <row r="1167" spans="8:8" x14ac:dyDescent="0.25">
      <c r="H1167"/>
    </row>
    <row r="1168" spans="8:8" x14ac:dyDescent="0.25">
      <c r="H1168"/>
    </row>
    <row r="1169" spans="8:8" x14ac:dyDescent="0.25">
      <c r="H1169"/>
    </row>
    <row r="1170" spans="8:8" x14ac:dyDescent="0.25">
      <c r="H1170"/>
    </row>
    <row r="1171" spans="8:8" x14ac:dyDescent="0.25">
      <c r="H1171"/>
    </row>
    <row r="1172" spans="8:8" x14ac:dyDescent="0.25">
      <c r="H1172"/>
    </row>
    <row r="1173" spans="8:8" x14ac:dyDescent="0.25">
      <c r="H1173"/>
    </row>
    <row r="1174" spans="8:8" x14ac:dyDescent="0.25">
      <c r="H1174"/>
    </row>
    <row r="1175" spans="8:8" x14ac:dyDescent="0.25">
      <c r="H1175"/>
    </row>
    <row r="1176" spans="8:8" x14ac:dyDescent="0.25">
      <c r="H1176"/>
    </row>
    <row r="1177" spans="8:8" x14ac:dyDescent="0.25">
      <c r="H1177"/>
    </row>
    <row r="1178" spans="8:8" x14ac:dyDescent="0.25">
      <c r="H1178"/>
    </row>
    <row r="1179" spans="8:8" x14ac:dyDescent="0.25">
      <c r="H1179"/>
    </row>
    <row r="1180" spans="8:8" x14ac:dyDescent="0.25">
      <c r="H1180"/>
    </row>
    <row r="1181" spans="8:8" x14ac:dyDescent="0.25">
      <c r="H1181"/>
    </row>
    <row r="1182" spans="8:8" x14ac:dyDescent="0.25">
      <c r="H1182"/>
    </row>
    <row r="1183" spans="8:8" x14ac:dyDescent="0.25">
      <c r="H1183"/>
    </row>
    <row r="1184" spans="8:8" x14ac:dyDescent="0.25">
      <c r="H1184"/>
    </row>
    <row r="1185" spans="8:8" x14ac:dyDescent="0.25">
      <c r="H1185"/>
    </row>
    <row r="1186" spans="8:8" x14ac:dyDescent="0.25">
      <c r="H1186"/>
    </row>
    <row r="1187" spans="8:8" x14ac:dyDescent="0.25">
      <c r="H1187"/>
    </row>
    <row r="1188" spans="8:8" x14ac:dyDescent="0.25">
      <c r="H1188"/>
    </row>
    <row r="1189" spans="8:8" x14ac:dyDescent="0.25">
      <c r="H1189"/>
    </row>
    <row r="1190" spans="8:8" x14ac:dyDescent="0.25">
      <c r="H1190"/>
    </row>
    <row r="1191" spans="8:8" x14ac:dyDescent="0.25">
      <c r="H1191"/>
    </row>
    <row r="1192" spans="8:8" x14ac:dyDescent="0.25">
      <c r="H1192"/>
    </row>
    <row r="1193" spans="8:8" x14ac:dyDescent="0.25">
      <c r="H1193"/>
    </row>
    <row r="1194" spans="8:8" x14ac:dyDescent="0.25">
      <c r="H1194"/>
    </row>
    <row r="1195" spans="8:8" x14ac:dyDescent="0.25">
      <c r="H1195"/>
    </row>
    <row r="1196" spans="8:8" x14ac:dyDescent="0.25">
      <c r="H1196"/>
    </row>
    <row r="1197" spans="8:8" x14ac:dyDescent="0.25">
      <c r="H1197"/>
    </row>
    <row r="1198" spans="8:8" x14ac:dyDescent="0.25">
      <c r="H1198"/>
    </row>
    <row r="1199" spans="8:8" x14ac:dyDescent="0.25">
      <c r="H1199"/>
    </row>
    <row r="1200" spans="8:8" x14ac:dyDescent="0.25">
      <c r="H1200"/>
    </row>
    <row r="1201" spans="8:8" x14ac:dyDescent="0.25">
      <c r="H1201"/>
    </row>
    <row r="1202" spans="8:8" x14ac:dyDescent="0.25">
      <c r="H1202"/>
    </row>
    <row r="1203" spans="8:8" x14ac:dyDescent="0.25">
      <c r="H1203"/>
    </row>
    <row r="1204" spans="8:8" x14ac:dyDescent="0.25">
      <c r="H1204"/>
    </row>
    <row r="1205" spans="8:8" x14ac:dyDescent="0.25">
      <c r="H1205"/>
    </row>
    <row r="1206" spans="8:8" x14ac:dyDescent="0.25">
      <c r="H1206"/>
    </row>
    <row r="1207" spans="8:8" x14ac:dyDescent="0.25">
      <c r="H1207"/>
    </row>
    <row r="1208" spans="8:8" x14ac:dyDescent="0.25">
      <c r="H1208"/>
    </row>
    <row r="1209" spans="8:8" x14ac:dyDescent="0.25">
      <c r="H1209"/>
    </row>
    <row r="1210" spans="8:8" x14ac:dyDescent="0.25">
      <c r="H1210"/>
    </row>
    <row r="1211" spans="8:8" x14ac:dyDescent="0.25">
      <c r="H1211"/>
    </row>
    <row r="1212" spans="8:8" x14ac:dyDescent="0.25">
      <c r="H1212"/>
    </row>
    <row r="1213" spans="8:8" x14ac:dyDescent="0.25">
      <c r="H1213"/>
    </row>
    <row r="1214" spans="8:8" x14ac:dyDescent="0.25">
      <c r="H1214"/>
    </row>
    <row r="1215" spans="8:8" x14ac:dyDescent="0.25">
      <c r="H1215"/>
    </row>
    <row r="1216" spans="8:8" x14ac:dyDescent="0.25">
      <c r="H1216"/>
    </row>
    <row r="1217" spans="8:8" x14ac:dyDescent="0.25">
      <c r="H1217"/>
    </row>
    <row r="1218" spans="8:8" x14ac:dyDescent="0.25">
      <c r="H1218"/>
    </row>
    <row r="1219" spans="8:8" x14ac:dyDescent="0.25">
      <c r="H1219"/>
    </row>
    <row r="1220" spans="8:8" x14ac:dyDescent="0.25">
      <c r="H1220"/>
    </row>
    <row r="1221" spans="8:8" x14ac:dyDescent="0.25">
      <c r="H1221"/>
    </row>
    <row r="1222" spans="8:8" x14ac:dyDescent="0.25">
      <c r="H1222"/>
    </row>
    <row r="1223" spans="8:8" x14ac:dyDescent="0.25">
      <c r="H1223"/>
    </row>
    <row r="1224" spans="8:8" x14ac:dyDescent="0.25">
      <c r="H1224"/>
    </row>
    <row r="1225" spans="8:8" x14ac:dyDescent="0.25">
      <c r="H1225"/>
    </row>
    <row r="1226" spans="8:8" x14ac:dyDescent="0.25">
      <c r="H1226"/>
    </row>
    <row r="1227" spans="8:8" x14ac:dyDescent="0.25">
      <c r="H1227"/>
    </row>
    <row r="1228" spans="8:8" x14ac:dyDescent="0.25">
      <c r="H1228"/>
    </row>
    <row r="1229" spans="8:8" x14ac:dyDescent="0.25">
      <c r="H1229"/>
    </row>
    <row r="1230" spans="8:8" x14ac:dyDescent="0.25">
      <c r="H1230"/>
    </row>
    <row r="1231" spans="8:8" x14ac:dyDescent="0.25">
      <c r="H1231"/>
    </row>
    <row r="1232" spans="8:8" x14ac:dyDescent="0.25">
      <c r="H1232"/>
    </row>
    <row r="1233" spans="8:8" x14ac:dyDescent="0.25">
      <c r="H1233"/>
    </row>
    <row r="1234" spans="8:8" x14ac:dyDescent="0.25">
      <c r="H1234"/>
    </row>
    <row r="1235" spans="8:8" x14ac:dyDescent="0.25">
      <c r="H1235"/>
    </row>
    <row r="1236" spans="8:8" x14ac:dyDescent="0.25">
      <c r="H1236"/>
    </row>
    <row r="1237" spans="8:8" x14ac:dyDescent="0.25">
      <c r="H1237"/>
    </row>
    <row r="1238" spans="8:8" x14ac:dyDescent="0.25">
      <c r="H1238"/>
    </row>
    <row r="1239" spans="8:8" x14ac:dyDescent="0.25">
      <c r="H1239"/>
    </row>
    <row r="1240" spans="8:8" x14ac:dyDescent="0.25">
      <c r="H1240"/>
    </row>
    <row r="1241" spans="8:8" x14ac:dyDescent="0.25">
      <c r="H1241"/>
    </row>
    <row r="1242" spans="8:8" x14ac:dyDescent="0.25">
      <c r="H1242"/>
    </row>
    <row r="1243" spans="8:8" x14ac:dyDescent="0.25">
      <c r="H1243"/>
    </row>
    <row r="1244" spans="8:8" x14ac:dyDescent="0.25">
      <c r="H1244"/>
    </row>
    <row r="1245" spans="8:8" x14ac:dyDescent="0.25">
      <c r="H1245"/>
    </row>
    <row r="1246" spans="8:8" x14ac:dyDescent="0.25">
      <c r="H1246"/>
    </row>
    <row r="1247" spans="8:8" x14ac:dyDescent="0.25">
      <c r="H1247"/>
    </row>
    <row r="1248" spans="8:8" x14ac:dyDescent="0.25">
      <c r="H1248"/>
    </row>
    <row r="1249" spans="8:8" x14ac:dyDescent="0.25">
      <c r="H1249"/>
    </row>
    <row r="1250" spans="8:8" x14ac:dyDescent="0.25">
      <c r="H1250"/>
    </row>
    <row r="1251" spans="8:8" x14ac:dyDescent="0.25">
      <c r="H1251"/>
    </row>
    <row r="1252" spans="8:8" x14ac:dyDescent="0.25">
      <c r="H1252"/>
    </row>
    <row r="1253" spans="8:8" x14ac:dyDescent="0.25">
      <c r="H1253"/>
    </row>
    <row r="1254" spans="8:8" x14ac:dyDescent="0.25">
      <c r="H1254"/>
    </row>
    <row r="1255" spans="8:8" x14ac:dyDescent="0.25">
      <c r="H1255"/>
    </row>
    <row r="1256" spans="8:8" x14ac:dyDescent="0.25">
      <c r="H1256"/>
    </row>
    <row r="1257" spans="8:8" x14ac:dyDescent="0.25">
      <c r="H1257"/>
    </row>
    <row r="1258" spans="8:8" x14ac:dyDescent="0.25">
      <c r="H1258"/>
    </row>
    <row r="1259" spans="8:8" x14ac:dyDescent="0.25">
      <c r="H1259"/>
    </row>
    <row r="1260" spans="8:8" x14ac:dyDescent="0.25">
      <c r="H1260"/>
    </row>
    <row r="1261" spans="8:8" x14ac:dyDescent="0.25">
      <c r="H1261"/>
    </row>
    <row r="1262" spans="8:8" x14ac:dyDescent="0.25">
      <c r="H1262"/>
    </row>
    <row r="1263" spans="8:8" x14ac:dyDescent="0.25">
      <c r="H1263"/>
    </row>
    <row r="1264" spans="8:8" x14ac:dyDescent="0.25">
      <c r="H1264"/>
    </row>
    <row r="1265" spans="8:8" x14ac:dyDescent="0.25">
      <c r="H1265"/>
    </row>
    <row r="1266" spans="8:8" x14ac:dyDescent="0.25">
      <c r="H1266"/>
    </row>
    <row r="1267" spans="8:8" x14ac:dyDescent="0.25">
      <c r="H1267"/>
    </row>
    <row r="1268" spans="8:8" x14ac:dyDescent="0.25">
      <c r="H1268"/>
    </row>
    <row r="1269" spans="8:8" x14ac:dyDescent="0.25">
      <c r="H1269"/>
    </row>
    <row r="1270" spans="8:8" x14ac:dyDescent="0.25">
      <c r="H1270"/>
    </row>
    <row r="1271" spans="8:8" x14ac:dyDescent="0.25">
      <c r="H1271"/>
    </row>
    <row r="1272" spans="8:8" x14ac:dyDescent="0.25">
      <c r="H1272"/>
    </row>
    <row r="1273" spans="8:8" x14ac:dyDescent="0.25">
      <c r="H1273"/>
    </row>
    <row r="1274" spans="8:8" x14ac:dyDescent="0.25">
      <c r="H1274"/>
    </row>
    <row r="1275" spans="8:8" x14ac:dyDescent="0.25">
      <c r="H1275"/>
    </row>
    <row r="1276" spans="8:8" x14ac:dyDescent="0.25">
      <c r="H1276"/>
    </row>
    <row r="1277" spans="8:8" x14ac:dyDescent="0.25">
      <c r="H1277"/>
    </row>
    <row r="1278" spans="8:8" x14ac:dyDescent="0.25">
      <c r="H1278"/>
    </row>
    <row r="1279" spans="8:8" x14ac:dyDescent="0.25">
      <c r="H1279"/>
    </row>
    <row r="1280" spans="8:8" x14ac:dyDescent="0.25">
      <c r="H1280"/>
    </row>
    <row r="1281" spans="8:8" x14ac:dyDescent="0.25">
      <c r="H1281"/>
    </row>
    <row r="1282" spans="8:8" x14ac:dyDescent="0.25">
      <c r="H1282"/>
    </row>
    <row r="1283" spans="8:8" x14ac:dyDescent="0.25">
      <c r="H1283"/>
    </row>
    <row r="1284" spans="8:8" x14ac:dyDescent="0.25">
      <c r="H1284"/>
    </row>
    <row r="1285" spans="8:8" x14ac:dyDescent="0.25">
      <c r="H1285"/>
    </row>
    <row r="1286" spans="8:8" x14ac:dyDescent="0.25">
      <c r="H1286"/>
    </row>
    <row r="1287" spans="8:8" x14ac:dyDescent="0.25">
      <c r="H1287"/>
    </row>
    <row r="1288" spans="8:8" x14ac:dyDescent="0.25">
      <c r="H1288"/>
    </row>
    <row r="1289" spans="8:8" x14ac:dyDescent="0.25">
      <c r="H1289"/>
    </row>
    <row r="1290" spans="8:8" x14ac:dyDescent="0.25">
      <c r="H1290"/>
    </row>
    <row r="1291" spans="8:8" x14ac:dyDescent="0.25">
      <c r="H1291"/>
    </row>
    <row r="1292" spans="8:8" x14ac:dyDescent="0.25">
      <c r="H1292"/>
    </row>
    <row r="1293" spans="8:8" x14ac:dyDescent="0.25">
      <c r="H1293"/>
    </row>
    <row r="1294" spans="8:8" x14ac:dyDescent="0.25">
      <c r="H1294"/>
    </row>
    <row r="1295" spans="8:8" x14ac:dyDescent="0.25">
      <c r="H1295"/>
    </row>
    <row r="1296" spans="8:8" x14ac:dyDescent="0.25">
      <c r="H1296"/>
    </row>
    <row r="1297" spans="8:8" x14ac:dyDescent="0.25">
      <c r="H1297"/>
    </row>
    <row r="1298" spans="8:8" x14ac:dyDescent="0.25">
      <c r="H1298"/>
    </row>
    <row r="1299" spans="8:8" x14ac:dyDescent="0.25">
      <c r="H1299"/>
    </row>
    <row r="1300" spans="8:8" x14ac:dyDescent="0.25">
      <c r="H1300"/>
    </row>
    <row r="1301" spans="8:8" x14ac:dyDescent="0.25">
      <c r="H1301"/>
    </row>
    <row r="1302" spans="8:8" x14ac:dyDescent="0.25">
      <c r="H1302"/>
    </row>
    <row r="1303" spans="8:8" x14ac:dyDescent="0.25">
      <c r="H1303"/>
    </row>
    <row r="1304" spans="8:8" x14ac:dyDescent="0.25">
      <c r="H1304"/>
    </row>
    <row r="1305" spans="8:8" x14ac:dyDescent="0.25">
      <c r="H1305"/>
    </row>
    <row r="1306" spans="8:8" x14ac:dyDescent="0.25">
      <c r="H1306"/>
    </row>
    <row r="1307" spans="8:8" x14ac:dyDescent="0.25">
      <c r="H1307"/>
    </row>
    <row r="1308" spans="8:8" x14ac:dyDescent="0.25">
      <c r="H1308"/>
    </row>
    <row r="1309" spans="8:8" x14ac:dyDescent="0.25">
      <c r="H1309"/>
    </row>
    <row r="1310" spans="8:8" x14ac:dyDescent="0.25">
      <c r="H1310"/>
    </row>
    <row r="1311" spans="8:8" x14ac:dyDescent="0.25">
      <c r="H1311"/>
    </row>
    <row r="1312" spans="8:8" x14ac:dyDescent="0.25">
      <c r="H1312"/>
    </row>
    <row r="1313" spans="8:8" x14ac:dyDescent="0.25">
      <c r="H1313"/>
    </row>
    <row r="1314" spans="8:8" x14ac:dyDescent="0.25">
      <c r="H1314"/>
    </row>
    <row r="1315" spans="8:8" x14ac:dyDescent="0.25">
      <c r="H1315"/>
    </row>
    <row r="1316" spans="8:8" x14ac:dyDescent="0.25">
      <c r="H1316"/>
    </row>
    <row r="1317" spans="8:8" x14ac:dyDescent="0.25">
      <c r="H1317"/>
    </row>
    <row r="1318" spans="8:8" x14ac:dyDescent="0.25">
      <c r="H1318"/>
    </row>
    <row r="1319" spans="8:8" x14ac:dyDescent="0.25">
      <c r="H1319"/>
    </row>
    <row r="1320" spans="8:8" x14ac:dyDescent="0.25">
      <c r="H1320"/>
    </row>
    <row r="1321" spans="8:8" x14ac:dyDescent="0.25">
      <c r="H1321"/>
    </row>
    <row r="1322" spans="8:8" x14ac:dyDescent="0.25">
      <c r="H1322"/>
    </row>
    <row r="1323" spans="8:8" x14ac:dyDescent="0.25">
      <c r="H1323"/>
    </row>
    <row r="1324" spans="8:8" x14ac:dyDescent="0.25">
      <c r="H1324"/>
    </row>
    <row r="1325" spans="8:8" x14ac:dyDescent="0.25">
      <c r="H1325"/>
    </row>
    <row r="1326" spans="8:8" x14ac:dyDescent="0.25">
      <c r="H1326"/>
    </row>
    <row r="1327" spans="8:8" x14ac:dyDescent="0.25">
      <c r="H1327"/>
    </row>
    <row r="1328" spans="8:8" x14ac:dyDescent="0.25">
      <c r="H1328"/>
    </row>
    <row r="1329" spans="8:8" x14ac:dyDescent="0.25">
      <c r="H1329"/>
    </row>
    <row r="1330" spans="8:8" x14ac:dyDescent="0.25">
      <c r="H1330"/>
    </row>
    <row r="1331" spans="8:8" x14ac:dyDescent="0.25">
      <c r="H1331"/>
    </row>
    <row r="1332" spans="8:8" x14ac:dyDescent="0.25">
      <c r="H1332"/>
    </row>
    <row r="1333" spans="8:8" x14ac:dyDescent="0.25">
      <c r="H1333"/>
    </row>
    <row r="1334" spans="8:8" x14ac:dyDescent="0.25">
      <c r="H1334"/>
    </row>
    <row r="1335" spans="8:8" x14ac:dyDescent="0.25">
      <c r="H1335"/>
    </row>
    <row r="1336" spans="8:8" x14ac:dyDescent="0.25">
      <c r="H1336"/>
    </row>
    <row r="1337" spans="8:8" x14ac:dyDescent="0.25">
      <c r="H1337"/>
    </row>
    <row r="1338" spans="8:8" x14ac:dyDescent="0.25">
      <c r="H1338"/>
    </row>
    <row r="1339" spans="8:8" x14ac:dyDescent="0.25">
      <c r="H1339"/>
    </row>
    <row r="1340" spans="8:8" x14ac:dyDescent="0.25">
      <c r="H1340"/>
    </row>
    <row r="1341" spans="8:8" x14ac:dyDescent="0.25">
      <c r="H1341"/>
    </row>
    <row r="1342" spans="8:8" x14ac:dyDescent="0.25">
      <c r="H1342"/>
    </row>
    <row r="1343" spans="8:8" x14ac:dyDescent="0.25">
      <c r="H1343"/>
    </row>
    <row r="1344" spans="8:8" x14ac:dyDescent="0.25">
      <c r="H1344"/>
    </row>
    <row r="1345" spans="8:8" x14ac:dyDescent="0.25">
      <c r="H1345"/>
    </row>
    <row r="1346" spans="8:8" x14ac:dyDescent="0.25">
      <c r="H1346"/>
    </row>
    <row r="1347" spans="8:8" x14ac:dyDescent="0.25">
      <c r="H1347"/>
    </row>
    <row r="1348" spans="8:8" x14ac:dyDescent="0.25">
      <c r="H1348"/>
    </row>
    <row r="1349" spans="8:8" x14ac:dyDescent="0.25">
      <c r="H1349"/>
    </row>
    <row r="1350" spans="8:8" x14ac:dyDescent="0.25">
      <c r="H1350"/>
    </row>
    <row r="1351" spans="8:8" x14ac:dyDescent="0.25">
      <c r="H1351"/>
    </row>
    <row r="1352" spans="8:8" x14ac:dyDescent="0.25">
      <c r="H1352"/>
    </row>
    <row r="1353" spans="8:8" x14ac:dyDescent="0.25">
      <c r="H1353"/>
    </row>
    <row r="1354" spans="8:8" x14ac:dyDescent="0.25">
      <c r="H1354"/>
    </row>
    <row r="1355" spans="8:8" x14ac:dyDescent="0.25">
      <c r="H1355"/>
    </row>
    <row r="1356" spans="8:8" x14ac:dyDescent="0.25">
      <c r="H1356"/>
    </row>
    <row r="1357" spans="8:8" x14ac:dyDescent="0.25">
      <c r="H1357"/>
    </row>
    <row r="1358" spans="8:8" x14ac:dyDescent="0.25">
      <c r="H1358"/>
    </row>
    <row r="1359" spans="8:8" x14ac:dyDescent="0.25">
      <c r="H1359"/>
    </row>
    <row r="1360" spans="8:8" x14ac:dyDescent="0.25">
      <c r="H1360"/>
    </row>
    <row r="1361" spans="8:8" x14ac:dyDescent="0.25">
      <c r="H1361"/>
    </row>
    <row r="1362" spans="8:8" x14ac:dyDescent="0.25">
      <c r="H1362"/>
    </row>
    <row r="1363" spans="8:8" x14ac:dyDescent="0.25">
      <c r="H1363"/>
    </row>
    <row r="1364" spans="8:8" x14ac:dyDescent="0.25">
      <c r="H1364"/>
    </row>
    <row r="1365" spans="8:8" x14ac:dyDescent="0.25">
      <c r="H1365"/>
    </row>
    <row r="1366" spans="8:8" x14ac:dyDescent="0.25">
      <c r="H1366"/>
    </row>
    <row r="1367" spans="8:8" x14ac:dyDescent="0.25">
      <c r="H1367"/>
    </row>
    <row r="1368" spans="8:8" x14ac:dyDescent="0.25">
      <c r="H1368"/>
    </row>
    <row r="1369" spans="8:8" x14ac:dyDescent="0.25">
      <c r="H1369"/>
    </row>
    <row r="1370" spans="8:8" x14ac:dyDescent="0.25">
      <c r="H1370"/>
    </row>
    <row r="1371" spans="8:8" x14ac:dyDescent="0.25">
      <c r="H1371"/>
    </row>
    <row r="1372" spans="8:8" x14ac:dyDescent="0.25">
      <c r="H1372"/>
    </row>
    <row r="1373" spans="8:8" x14ac:dyDescent="0.25">
      <c r="H1373"/>
    </row>
    <row r="1374" spans="8:8" x14ac:dyDescent="0.25">
      <c r="H1374"/>
    </row>
    <row r="1375" spans="8:8" x14ac:dyDescent="0.25">
      <c r="H1375"/>
    </row>
    <row r="1376" spans="8:8" x14ac:dyDescent="0.25">
      <c r="H1376"/>
    </row>
    <row r="1377" spans="8:8" x14ac:dyDescent="0.25">
      <c r="H1377"/>
    </row>
    <row r="1378" spans="8:8" x14ac:dyDescent="0.25">
      <c r="H1378"/>
    </row>
    <row r="1379" spans="8:8" x14ac:dyDescent="0.25">
      <c r="H1379"/>
    </row>
    <row r="1380" spans="8:8" x14ac:dyDescent="0.25">
      <c r="H1380"/>
    </row>
    <row r="1381" spans="8:8" x14ac:dyDescent="0.25">
      <c r="H1381"/>
    </row>
    <row r="1382" spans="8:8" x14ac:dyDescent="0.25">
      <c r="H1382"/>
    </row>
    <row r="1383" spans="8:8" x14ac:dyDescent="0.25">
      <c r="H1383"/>
    </row>
    <row r="1384" spans="8:8" x14ac:dyDescent="0.25">
      <c r="H1384"/>
    </row>
    <row r="1385" spans="8:8" x14ac:dyDescent="0.25">
      <c r="H1385"/>
    </row>
    <row r="1386" spans="8:8" x14ac:dyDescent="0.25">
      <c r="H1386"/>
    </row>
    <row r="1387" spans="8:8" x14ac:dyDescent="0.25">
      <c r="H1387"/>
    </row>
    <row r="1388" spans="8:8" x14ac:dyDescent="0.25">
      <c r="H1388"/>
    </row>
    <row r="1389" spans="8:8" x14ac:dyDescent="0.25">
      <c r="H1389"/>
    </row>
    <row r="1390" spans="8:8" x14ac:dyDescent="0.25">
      <c r="H1390"/>
    </row>
    <row r="1391" spans="8:8" x14ac:dyDescent="0.25">
      <c r="H1391"/>
    </row>
    <row r="1392" spans="8:8" x14ac:dyDescent="0.25">
      <c r="H1392"/>
    </row>
    <row r="1393" spans="8:8" x14ac:dyDescent="0.25">
      <c r="H1393"/>
    </row>
    <row r="1394" spans="8:8" x14ac:dyDescent="0.25">
      <c r="H1394"/>
    </row>
    <row r="1395" spans="8:8" x14ac:dyDescent="0.25">
      <c r="H1395"/>
    </row>
    <row r="1396" spans="8:8" x14ac:dyDescent="0.25">
      <c r="H1396"/>
    </row>
    <row r="1397" spans="8:8" x14ac:dyDescent="0.25">
      <c r="H1397"/>
    </row>
    <row r="1398" spans="8:8" x14ac:dyDescent="0.25">
      <c r="H1398"/>
    </row>
    <row r="1399" spans="8:8" x14ac:dyDescent="0.25">
      <c r="H1399"/>
    </row>
    <row r="1400" spans="8:8" x14ac:dyDescent="0.25">
      <c r="H1400"/>
    </row>
    <row r="1401" spans="8:8" x14ac:dyDescent="0.25">
      <c r="H1401"/>
    </row>
    <row r="1402" spans="8:8" x14ac:dyDescent="0.25">
      <c r="H1402"/>
    </row>
    <row r="1403" spans="8:8" x14ac:dyDescent="0.25">
      <c r="H1403"/>
    </row>
    <row r="1404" spans="8:8" x14ac:dyDescent="0.25">
      <c r="H1404"/>
    </row>
    <row r="1405" spans="8:8" x14ac:dyDescent="0.25">
      <c r="H1405"/>
    </row>
    <row r="1406" spans="8:8" x14ac:dyDescent="0.25">
      <c r="H1406"/>
    </row>
    <row r="1407" spans="8:8" x14ac:dyDescent="0.25">
      <c r="H1407"/>
    </row>
    <row r="1408" spans="8:8" x14ac:dyDescent="0.25">
      <c r="H1408"/>
    </row>
    <row r="1409" spans="8:8" x14ac:dyDescent="0.25">
      <c r="H1409"/>
    </row>
    <row r="1410" spans="8:8" x14ac:dyDescent="0.25">
      <c r="H1410"/>
    </row>
    <row r="1411" spans="8:8" x14ac:dyDescent="0.25">
      <c r="H1411"/>
    </row>
    <row r="1412" spans="8:8" x14ac:dyDescent="0.25">
      <c r="H1412"/>
    </row>
    <row r="1413" spans="8:8" x14ac:dyDescent="0.25">
      <c r="H1413"/>
    </row>
    <row r="1414" spans="8:8" x14ac:dyDescent="0.25">
      <c r="H1414"/>
    </row>
    <row r="1415" spans="8:8" x14ac:dyDescent="0.25">
      <c r="H1415"/>
    </row>
    <row r="1416" spans="8:8" x14ac:dyDescent="0.25">
      <c r="H1416"/>
    </row>
    <row r="1417" spans="8:8" x14ac:dyDescent="0.25">
      <c r="H1417"/>
    </row>
    <row r="1418" spans="8:8" x14ac:dyDescent="0.25">
      <c r="H1418"/>
    </row>
    <row r="1419" spans="8:8" x14ac:dyDescent="0.25">
      <c r="H1419"/>
    </row>
    <row r="1420" spans="8:8" x14ac:dyDescent="0.25">
      <c r="H1420"/>
    </row>
    <row r="1421" spans="8:8" x14ac:dyDescent="0.25">
      <c r="H1421"/>
    </row>
    <row r="1422" spans="8:8" x14ac:dyDescent="0.25">
      <c r="H1422"/>
    </row>
    <row r="1423" spans="8:8" x14ac:dyDescent="0.25">
      <c r="H1423"/>
    </row>
    <row r="1424" spans="8:8" x14ac:dyDescent="0.25">
      <c r="H1424"/>
    </row>
    <row r="1425" spans="8:8" x14ac:dyDescent="0.25">
      <c r="H1425"/>
    </row>
    <row r="1426" spans="8:8" x14ac:dyDescent="0.25">
      <c r="H1426"/>
    </row>
    <row r="1427" spans="8:8" x14ac:dyDescent="0.25">
      <c r="H1427"/>
    </row>
    <row r="1428" spans="8:8" x14ac:dyDescent="0.25">
      <c r="H1428"/>
    </row>
    <row r="1429" spans="8:8" x14ac:dyDescent="0.25">
      <c r="H1429"/>
    </row>
    <row r="1430" spans="8:8" x14ac:dyDescent="0.25">
      <c r="H1430"/>
    </row>
    <row r="1431" spans="8:8" x14ac:dyDescent="0.25">
      <c r="H1431"/>
    </row>
    <row r="1432" spans="8:8" x14ac:dyDescent="0.25">
      <c r="H1432"/>
    </row>
    <row r="1433" spans="8:8" x14ac:dyDescent="0.25">
      <c r="H1433"/>
    </row>
    <row r="1434" spans="8:8" x14ac:dyDescent="0.25">
      <c r="H1434"/>
    </row>
    <row r="1435" spans="8:8" x14ac:dyDescent="0.25">
      <c r="H1435"/>
    </row>
    <row r="1436" spans="8:8" x14ac:dyDescent="0.25">
      <c r="H1436"/>
    </row>
    <row r="1437" spans="8:8" x14ac:dyDescent="0.25">
      <c r="H1437"/>
    </row>
    <row r="1438" spans="8:8" x14ac:dyDescent="0.25">
      <c r="H1438"/>
    </row>
    <row r="1439" spans="8:8" x14ac:dyDescent="0.25">
      <c r="H1439"/>
    </row>
    <row r="1440" spans="8:8" x14ac:dyDescent="0.25">
      <c r="H1440"/>
    </row>
    <row r="1441" spans="8:8" x14ac:dyDescent="0.25">
      <c r="H1441"/>
    </row>
    <row r="1442" spans="8:8" x14ac:dyDescent="0.25">
      <c r="H1442"/>
    </row>
    <row r="1443" spans="8:8" x14ac:dyDescent="0.25">
      <c r="H1443"/>
    </row>
    <row r="1444" spans="8:8" x14ac:dyDescent="0.25">
      <c r="H1444"/>
    </row>
    <row r="1445" spans="8:8" x14ac:dyDescent="0.25">
      <c r="H1445"/>
    </row>
    <row r="1446" spans="8:8" x14ac:dyDescent="0.25">
      <c r="H1446"/>
    </row>
    <row r="1447" spans="8:8" x14ac:dyDescent="0.25">
      <c r="H1447"/>
    </row>
    <row r="1448" spans="8:8" x14ac:dyDescent="0.25">
      <c r="H1448"/>
    </row>
    <row r="1449" spans="8:8" x14ac:dyDescent="0.25">
      <c r="H1449"/>
    </row>
    <row r="1450" spans="8:8" x14ac:dyDescent="0.25">
      <c r="H1450"/>
    </row>
    <row r="1451" spans="8:8" x14ac:dyDescent="0.25">
      <c r="H1451"/>
    </row>
    <row r="1452" spans="8:8" x14ac:dyDescent="0.25">
      <c r="H1452"/>
    </row>
    <row r="1453" spans="8:8" x14ac:dyDescent="0.25">
      <c r="H1453"/>
    </row>
    <row r="1454" spans="8:8" x14ac:dyDescent="0.25">
      <c r="H1454"/>
    </row>
    <row r="1455" spans="8:8" x14ac:dyDescent="0.25">
      <c r="H1455"/>
    </row>
    <row r="1456" spans="8:8" x14ac:dyDescent="0.25">
      <c r="H1456"/>
    </row>
    <row r="1457" spans="8:8" x14ac:dyDescent="0.25">
      <c r="H1457"/>
    </row>
    <row r="1458" spans="8:8" x14ac:dyDescent="0.25">
      <c r="H1458"/>
    </row>
    <row r="1459" spans="8:8" x14ac:dyDescent="0.25">
      <c r="H1459"/>
    </row>
    <row r="1460" spans="8:8" x14ac:dyDescent="0.25">
      <c r="H1460"/>
    </row>
    <row r="1461" spans="8:8" x14ac:dyDescent="0.25">
      <c r="H1461"/>
    </row>
    <row r="1462" spans="8:8" x14ac:dyDescent="0.25">
      <c r="H1462"/>
    </row>
    <row r="1463" spans="8:8" x14ac:dyDescent="0.25">
      <c r="H1463"/>
    </row>
    <row r="1464" spans="8:8" x14ac:dyDescent="0.25">
      <c r="H1464"/>
    </row>
    <row r="1465" spans="8:8" x14ac:dyDescent="0.25">
      <c r="H1465"/>
    </row>
    <row r="1466" spans="8:8" x14ac:dyDescent="0.25">
      <c r="H1466"/>
    </row>
    <row r="1467" spans="8:8" x14ac:dyDescent="0.25">
      <c r="H1467"/>
    </row>
    <row r="1468" spans="8:8" x14ac:dyDescent="0.25">
      <c r="H1468"/>
    </row>
    <row r="1469" spans="8:8" x14ac:dyDescent="0.25">
      <c r="H1469"/>
    </row>
    <row r="1470" spans="8:8" x14ac:dyDescent="0.25">
      <c r="H1470"/>
    </row>
    <row r="1471" spans="8:8" x14ac:dyDescent="0.25">
      <c r="H1471"/>
    </row>
    <row r="1472" spans="8:8" x14ac:dyDescent="0.25">
      <c r="H1472"/>
    </row>
    <row r="1473" spans="8:8" x14ac:dyDescent="0.25">
      <c r="H1473"/>
    </row>
    <row r="1474" spans="8:8" x14ac:dyDescent="0.25">
      <c r="H1474"/>
    </row>
    <row r="1475" spans="8:8" x14ac:dyDescent="0.25">
      <c r="H1475"/>
    </row>
    <row r="1476" spans="8:8" x14ac:dyDescent="0.25">
      <c r="H1476"/>
    </row>
    <row r="1477" spans="8:8" x14ac:dyDescent="0.25">
      <c r="H1477"/>
    </row>
    <row r="1478" spans="8:8" x14ac:dyDescent="0.25">
      <c r="H1478"/>
    </row>
    <row r="1479" spans="8:8" x14ac:dyDescent="0.25">
      <c r="H1479"/>
    </row>
    <row r="1480" spans="8:8" x14ac:dyDescent="0.25">
      <c r="H1480"/>
    </row>
    <row r="1481" spans="8:8" x14ac:dyDescent="0.25">
      <c r="H1481"/>
    </row>
    <row r="1482" spans="8:8" x14ac:dyDescent="0.25">
      <c r="H1482"/>
    </row>
    <row r="1483" spans="8:8" x14ac:dyDescent="0.25">
      <c r="H1483"/>
    </row>
    <row r="1484" spans="8:8" x14ac:dyDescent="0.25">
      <c r="H1484"/>
    </row>
    <row r="1485" spans="8:8" x14ac:dyDescent="0.25">
      <c r="H1485"/>
    </row>
    <row r="1486" spans="8:8" x14ac:dyDescent="0.25">
      <c r="H1486"/>
    </row>
    <row r="1487" spans="8:8" x14ac:dyDescent="0.25">
      <c r="H1487"/>
    </row>
    <row r="1488" spans="8:8" x14ac:dyDescent="0.25">
      <c r="H1488"/>
    </row>
    <row r="1489" spans="8:8" x14ac:dyDescent="0.25">
      <c r="H1489"/>
    </row>
    <row r="1490" spans="8:8" x14ac:dyDescent="0.25">
      <c r="H1490"/>
    </row>
    <row r="1491" spans="8:8" x14ac:dyDescent="0.25">
      <c r="H1491"/>
    </row>
    <row r="1492" spans="8:8" x14ac:dyDescent="0.25">
      <c r="H1492"/>
    </row>
    <row r="1493" spans="8:8" x14ac:dyDescent="0.25">
      <c r="H1493"/>
    </row>
    <row r="1494" spans="8:8" x14ac:dyDescent="0.25">
      <c r="H1494"/>
    </row>
    <row r="1495" spans="8:8" x14ac:dyDescent="0.25">
      <c r="H1495"/>
    </row>
    <row r="1496" spans="8:8" x14ac:dyDescent="0.25">
      <c r="H1496"/>
    </row>
    <row r="1497" spans="8:8" x14ac:dyDescent="0.25">
      <c r="H1497"/>
    </row>
    <row r="1498" spans="8:8" x14ac:dyDescent="0.25">
      <c r="H1498"/>
    </row>
    <row r="1499" spans="8:8" x14ac:dyDescent="0.25">
      <c r="H1499"/>
    </row>
    <row r="1500" spans="8:8" x14ac:dyDescent="0.25">
      <c r="H1500"/>
    </row>
    <row r="1501" spans="8:8" x14ac:dyDescent="0.25">
      <c r="H1501"/>
    </row>
    <row r="1502" spans="8:8" x14ac:dyDescent="0.25">
      <c r="H1502"/>
    </row>
    <row r="1503" spans="8:8" x14ac:dyDescent="0.25">
      <c r="H1503"/>
    </row>
    <row r="1504" spans="8:8" x14ac:dyDescent="0.25">
      <c r="H1504"/>
    </row>
    <row r="1505" spans="8:8" x14ac:dyDescent="0.25">
      <c r="H1505"/>
    </row>
    <row r="1506" spans="8:8" x14ac:dyDescent="0.25">
      <c r="H1506"/>
    </row>
    <row r="1507" spans="8:8" x14ac:dyDescent="0.25">
      <c r="H1507"/>
    </row>
    <row r="1508" spans="8:8" x14ac:dyDescent="0.25">
      <c r="H1508"/>
    </row>
    <row r="1509" spans="8:8" x14ac:dyDescent="0.25">
      <c r="H1509"/>
    </row>
    <row r="1510" spans="8:8" x14ac:dyDescent="0.25">
      <c r="H1510"/>
    </row>
    <row r="1511" spans="8:8" x14ac:dyDescent="0.25">
      <c r="H1511"/>
    </row>
    <row r="1512" spans="8:8" x14ac:dyDescent="0.25">
      <c r="H1512"/>
    </row>
    <row r="1513" spans="8:8" x14ac:dyDescent="0.25">
      <c r="H1513"/>
    </row>
    <row r="1514" spans="8:8" x14ac:dyDescent="0.25">
      <c r="H1514"/>
    </row>
    <row r="1515" spans="8:8" x14ac:dyDescent="0.25">
      <c r="H1515"/>
    </row>
    <row r="1516" spans="8:8" x14ac:dyDescent="0.25">
      <c r="H1516"/>
    </row>
    <row r="1517" spans="8:8" x14ac:dyDescent="0.25">
      <c r="H1517"/>
    </row>
    <row r="1518" spans="8:8" x14ac:dyDescent="0.25">
      <c r="H1518"/>
    </row>
    <row r="1519" spans="8:8" x14ac:dyDescent="0.25">
      <c r="H1519"/>
    </row>
    <row r="1520" spans="8:8" x14ac:dyDescent="0.25">
      <c r="H1520"/>
    </row>
    <row r="1521" spans="8:8" x14ac:dyDescent="0.25">
      <c r="H1521"/>
    </row>
    <row r="1522" spans="8:8" x14ac:dyDescent="0.25">
      <c r="H1522"/>
    </row>
    <row r="1523" spans="8:8" x14ac:dyDescent="0.25">
      <c r="H1523"/>
    </row>
    <row r="1524" spans="8:8" x14ac:dyDescent="0.25">
      <c r="H1524"/>
    </row>
    <row r="1525" spans="8:8" x14ac:dyDescent="0.25">
      <c r="H1525"/>
    </row>
    <row r="1526" spans="8:8" x14ac:dyDescent="0.25">
      <c r="H1526"/>
    </row>
    <row r="1527" spans="8:8" x14ac:dyDescent="0.25">
      <c r="H1527"/>
    </row>
    <row r="1528" spans="8:8" x14ac:dyDescent="0.25">
      <c r="H1528"/>
    </row>
    <row r="1529" spans="8:8" x14ac:dyDescent="0.25">
      <c r="H1529"/>
    </row>
    <row r="1530" spans="8:8" x14ac:dyDescent="0.25">
      <c r="H1530"/>
    </row>
    <row r="1531" spans="8:8" x14ac:dyDescent="0.25">
      <c r="H1531"/>
    </row>
    <row r="1532" spans="8:8" x14ac:dyDescent="0.25">
      <c r="H1532"/>
    </row>
    <row r="1533" spans="8:8" x14ac:dyDescent="0.25">
      <c r="H1533"/>
    </row>
    <row r="1534" spans="8:8" x14ac:dyDescent="0.25">
      <c r="H1534"/>
    </row>
    <row r="1535" spans="8:8" x14ac:dyDescent="0.25">
      <c r="H1535"/>
    </row>
    <row r="1536" spans="8:8" x14ac:dyDescent="0.25">
      <c r="H1536"/>
    </row>
    <row r="1537" spans="8:8" x14ac:dyDescent="0.25">
      <c r="H1537"/>
    </row>
    <row r="1538" spans="8:8" x14ac:dyDescent="0.25">
      <c r="H1538"/>
    </row>
    <row r="1539" spans="8:8" x14ac:dyDescent="0.25">
      <c r="H1539"/>
    </row>
    <row r="1540" spans="8:8" x14ac:dyDescent="0.25">
      <c r="H1540"/>
    </row>
    <row r="1541" spans="8:8" x14ac:dyDescent="0.25">
      <c r="H1541"/>
    </row>
    <row r="1542" spans="8:8" x14ac:dyDescent="0.25">
      <c r="H1542"/>
    </row>
    <row r="1543" spans="8:8" x14ac:dyDescent="0.25">
      <c r="H1543"/>
    </row>
    <row r="1544" spans="8:8" x14ac:dyDescent="0.25">
      <c r="H1544"/>
    </row>
    <row r="1545" spans="8:8" x14ac:dyDescent="0.25">
      <c r="H1545"/>
    </row>
    <row r="1546" spans="8:8" x14ac:dyDescent="0.25">
      <c r="H1546"/>
    </row>
    <row r="1547" spans="8:8" x14ac:dyDescent="0.25">
      <c r="H1547"/>
    </row>
    <row r="1548" spans="8:8" x14ac:dyDescent="0.25">
      <c r="H1548"/>
    </row>
    <row r="1549" spans="8:8" x14ac:dyDescent="0.25">
      <c r="H1549"/>
    </row>
    <row r="1550" spans="8:8" x14ac:dyDescent="0.25">
      <c r="H1550"/>
    </row>
    <row r="1551" spans="8:8" x14ac:dyDescent="0.25">
      <c r="H1551"/>
    </row>
    <row r="1552" spans="8:8" x14ac:dyDescent="0.25">
      <c r="H1552"/>
    </row>
    <row r="1553" spans="8:8" x14ac:dyDescent="0.25">
      <c r="H1553"/>
    </row>
    <row r="1554" spans="8:8" x14ac:dyDescent="0.25">
      <c r="H1554"/>
    </row>
    <row r="1555" spans="8:8" x14ac:dyDescent="0.25">
      <c r="H1555"/>
    </row>
    <row r="1556" spans="8:8" x14ac:dyDescent="0.25">
      <c r="H1556"/>
    </row>
    <row r="1557" spans="8:8" x14ac:dyDescent="0.25">
      <c r="H1557"/>
    </row>
    <row r="1558" spans="8:8" x14ac:dyDescent="0.25">
      <c r="H1558"/>
    </row>
    <row r="1559" spans="8:8" x14ac:dyDescent="0.25">
      <c r="H1559"/>
    </row>
    <row r="1560" spans="8:8" x14ac:dyDescent="0.25">
      <c r="H1560"/>
    </row>
    <row r="1561" spans="8:8" x14ac:dyDescent="0.25">
      <c r="H1561"/>
    </row>
    <row r="1562" spans="8:8" x14ac:dyDescent="0.25">
      <c r="H1562"/>
    </row>
    <row r="1563" spans="8:8" x14ac:dyDescent="0.25">
      <c r="H1563"/>
    </row>
    <row r="1564" spans="8:8" x14ac:dyDescent="0.25">
      <c r="H1564"/>
    </row>
    <row r="1565" spans="8:8" x14ac:dyDescent="0.25">
      <c r="H1565"/>
    </row>
    <row r="1566" spans="8:8" x14ac:dyDescent="0.25">
      <c r="H1566"/>
    </row>
    <row r="1567" spans="8:8" x14ac:dyDescent="0.25">
      <c r="H1567"/>
    </row>
    <row r="1568" spans="8:8" x14ac:dyDescent="0.25">
      <c r="H1568"/>
    </row>
    <row r="1569" spans="8:8" x14ac:dyDescent="0.25">
      <c r="H1569"/>
    </row>
    <row r="1570" spans="8:8" x14ac:dyDescent="0.25">
      <c r="H1570"/>
    </row>
    <row r="1571" spans="8:8" x14ac:dyDescent="0.25">
      <c r="H1571"/>
    </row>
    <row r="1572" spans="8:8" x14ac:dyDescent="0.25">
      <c r="H1572"/>
    </row>
    <row r="1573" spans="8:8" x14ac:dyDescent="0.25">
      <c r="H1573"/>
    </row>
    <row r="1574" spans="8:8" x14ac:dyDescent="0.25">
      <c r="H1574"/>
    </row>
    <row r="1575" spans="8:8" x14ac:dyDescent="0.25">
      <c r="H1575"/>
    </row>
    <row r="1576" spans="8:8" x14ac:dyDescent="0.25">
      <c r="H1576"/>
    </row>
    <row r="1577" spans="8:8" x14ac:dyDescent="0.25">
      <c r="H1577"/>
    </row>
    <row r="1578" spans="8:8" x14ac:dyDescent="0.25">
      <c r="H1578"/>
    </row>
    <row r="1579" spans="8:8" x14ac:dyDescent="0.25">
      <c r="H1579"/>
    </row>
    <row r="1580" spans="8:8" x14ac:dyDescent="0.25">
      <c r="H1580"/>
    </row>
    <row r="1581" spans="8:8" x14ac:dyDescent="0.25">
      <c r="H1581"/>
    </row>
    <row r="1582" spans="8:8" x14ac:dyDescent="0.25">
      <c r="H1582"/>
    </row>
    <row r="1583" spans="8:8" x14ac:dyDescent="0.25">
      <c r="H1583"/>
    </row>
    <row r="1584" spans="8:8" x14ac:dyDescent="0.25">
      <c r="H1584"/>
    </row>
    <row r="1585" spans="8:8" x14ac:dyDescent="0.25">
      <c r="H1585"/>
    </row>
    <row r="1586" spans="8:8" x14ac:dyDescent="0.25">
      <c r="H1586"/>
    </row>
    <row r="1587" spans="8:8" x14ac:dyDescent="0.25">
      <c r="H1587"/>
    </row>
    <row r="1588" spans="8:8" x14ac:dyDescent="0.25">
      <c r="H1588"/>
    </row>
    <row r="1589" spans="8:8" x14ac:dyDescent="0.25">
      <c r="H1589"/>
    </row>
    <row r="1590" spans="8:8" x14ac:dyDescent="0.25">
      <c r="H1590"/>
    </row>
    <row r="1591" spans="8:8" x14ac:dyDescent="0.25">
      <c r="H1591"/>
    </row>
    <row r="1592" spans="8:8" x14ac:dyDescent="0.25">
      <c r="H1592"/>
    </row>
    <row r="1593" spans="8:8" x14ac:dyDescent="0.25">
      <c r="H1593"/>
    </row>
    <row r="1594" spans="8:8" x14ac:dyDescent="0.25">
      <c r="H1594"/>
    </row>
    <row r="1595" spans="8:8" x14ac:dyDescent="0.25">
      <c r="H1595"/>
    </row>
    <row r="1596" spans="8:8" x14ac:dyDescent="0.25">
      <c r="H1596"/>
    </row>
    <row r="1597" spans="8:8" x14ac:dyDescent="0.25">
      <c r="H1597"/>
    </row>
    <row r="1598" spans="8:8" x14ac:dyDescent="0.25">
      <c r="H1598"/>
    </row>
    <row r="1599" spans="8:8" x14ac:dyDescent="0.25">
      <c r="H1599"/>
    </row>
    <row r="1600" spans="8:8" x14ac:dyDescent="0.25">
      <c r="H1600"/>
    </row>
    <row r="1601" spans="8:8" x14ac:dyDescent="0.25">
      <c r="H1601"/>
    </row>
    <row r="1602" spans="8:8" x14ac:dyDescent="0.25">
      <c r="H1602"/>
    </row>
    <row r="1603" spans="8:8" x14ac:dyDescent="0.25">
      <c r="H1603"/>
    </row>
    <row r="1604" spans="8:8" x14ac:dyDescent="0.25">
      <c r="H1604"/>
    </row>
    <row r="1605" spans="8:8" x14ac:dyDescent="0.25">
      <c r="H1605"/>
    </row>
    <row r="1606" spans="8:8" x14ac:dyDescent="0.25">
      <c r="H1606"/>
    </row>
    <row r="1607" spans="8:8" x14ac:dyDescent="0.25">
      <c r="H1607"/>
    </row>
    <row r="1608" spans="8:8" x14ac:dyDescent="0.25">
      <c r="H1608"/>
    </row>
    <row r="1609" spans="8:8" x14ac:dyDescent="0.25">
      <c r="H1609"/>
    </row>
    <row r="1610" spans="8:8" x14ac:dyDescent="0.25">
      <c r="H1610"/>
    </row>
    <row r="1611" spans="8:8" x14ac:dyDescent="0.25">
      <c r="H1611"/>
    </row>
    <row r="1612" spans="8:8" x14ac:dyDescent="0.25">
      <c r="H1612"/>
    </row>
    <row r="1613" spans="8:8" x14ac:dyDescent="0.25">
      <c r="H1613"/>
    </row>
    <row r="1614" spans="8:8" x14ac:dyDescent="0.25">
      <c r="H1614"/>
    </row>
    <row r="1615" spans="8:8" x14ac:dyDescent="0.25">
      <c r="H1615"/>
    </row>
    <row r="1616" spans="8:8" x14ac:dyDescent="0.25">
      <c r="H1616"/>
    </row>
    <row r="1617" spans="8:8" x14ac:dyDescent="0.25">
      <c r="H1617"/>
    </row>
    <row r="1618" spans="8:8" x14ac:dyDescent="0.25">
      <c r="H1618"/>
    </row>
    <row r="1619" spans="8:8" x14ac:dyDescent="0.25">
      <c r="H1619"/>
    </row>
    <row r="1620" spans="8:8" x14ac:dyDescent="0.25">
      <c r="H1620"/>
    </row>
    <row r="1621" spans="8:8" x14ac:dyDescent="0.25">
      <c r="H1621"/>
    </row>
    <row r="1622" spans="8:8" x14ac:dyDescent="0.25">
      <c r="H1622"/>
    </row>
    <row r="1623" spans="8:8" x14ac:dyDescent="0.25">
      <c r="H1623"/>
    </row>
    <row r="1624" spans="8:8" x14ac:dyDescent="0.25">
      <c r="H1624"/>
    </row>
    <row r="1625" spans="8:8" x14ac:dyDescent="0.25">
      <c r="H1625"/>
    </row>
    <row r="1626" spans="8:8" x14ac:dyDescent="0.25">
      <c r="H1626"/>
    </row>
    <row r="1627" spans="8:8" x14ac:dyDescent="0.25">
      <c r="H1627"/>
    </row>
    <row r="1628" spans="8:8" x14ac:dyDescent="0.25">
      <c r="H1628"/>
    </row>
    <row r="1629" spans="8:8" x14ac:dyDescent="0.25">
      <c r="H1629"/>
    </row>
    <row r="1630" spans="8:8" x14ac:dyDescent="0.25">
      <c r="H1630"/>
    </row>
    <row r="1631" spans="8:8" x14ac:dyDescent="0.25">
      <c r="H1631"/>
    </row>
    <row r="1632" spans="8:8" x14ac:dyDescent="0.25">
      <c r="H1632"/>
    </row>
    <row r="1633" spans="8:8" x14ac:dyDescent="0.25">
      <c r="H1633"/>
    </row>
    <row r="1634" spans="8:8" x14ac:dyDescent="0.25">
      <c r="H1634"/>
    </row>
    <row r="1635" spans="8:8" x14ac:dyDescent="0.25">
      <c r="H1635"/>
    </row>
    <row r="1636" spans="8:8" x14ac:dyDescent="0.25">
      <c r="H1636"/>
    </row>
    <row r="1637" spans="8:8" x14ac:dyDescent="0.25">
      <c r="H1637"/>
    </row>
    <row r="1638" spans="8:8" x14ac:dyDescent="0.25">
      <c r="H1638"/>
    </row>
    <row r="1639" spans="8:8" x14ac:dyDescent="0.25">
      <c r="H1639"/>
    </row>
    <row r="1640" spans="8:8" x14ac:dyDescent="0.25">
      <c r="H1640"/>
    </row>
    <row r="1641" spans="8:8" x14ac:dyDescent="0.25">
      <c r="H1641"/>
    </row>
    <row r="1642" spans="8:8" x14ac:dyDescent="0.25">
      <c r="H1642"/>
    </row>
    <row r="1643" spans="8:8" x14ac:dyDescent="0.25">
      <c r="H1643"/>
    </row>
    <row r="1644" spans="8:8" x14ac:dyDescent="0.25">
      <c r="H1644"/>
    </row>
    <row r="1645" spans="8:8" x14ac:dyDescent="0.25">
      <c r="H1645"/>
    </row>
    <row r="1646" spans="8:8" x14ac:dyDescent="0.25">
      <c r="H1646"/>
    </row>
    <row r="1647" spans="8:8" x14ac:dyDescent="0.25">
      <c r="H1647"/>
    </row>
    <row r="1648" spans="8:8" x14ac:dyDescent="0.25">
      <c r="H1648"/>
    </row>
    <row r="1649" spans="8:8" x14ac:dyDescent="0.25">
      <c r="H1649"/>
    </row>
    <row r="1650" spans="8:8" x14ac:dyDescent="0.25">
      <c r="H1650"/>
    </row>
    <row r="1651" spans="8:8" x14ac:dyDescent="0.25">
      <c r="H1651"/>
    </row>
    <row r="1652" spans="8:8" x14ac:dyDescent="0.25">
      <c r="H1652"/>
    </row>
    <row r="1653" spans="8:8" x14ac:dyDescent="0.25">
      <c r="H1653"/>
    </row>
    <row r="1654" spans="8:8" x14ac:dyDescent="0.25">
      <c r="H1654"/>
    </row>
    <row r="1655" spans="8:8" x14ac:dyDescent="0.25">
      <c r="H1655"/>
    </row>
    <row r="1656" spans="8:8" x14ac:dyDescent="0.25">
      <c r="H1656"/>
    </row>
    <row r="1657" spans="8:8" x14ac:dyDescent="0.25">
      <c r="H1657"/>
    </row>
    <row r="1658" spans="8:8" x14ac:dyDescent="0.25">
      <c r="H1658"/>
    </row>
    <row r="1659" spans="8:8" x14ac:dyDescent="0.25">
      <c r="H1659"/>
    </row>
    <row r="1660" spans="8:8" x14ac:dyDescent="0.25">
      <c r="H1660"/>
    </row>
    <row r="1661" spans="8:8" x14ac:dyDescent="0.25">
      <c r="H1661"/>
    </row>
    <row r="1662" spans="8:8" x14ac:dyDescent="0.25">
      <c r="H1662"/>
    </row>
    <row r="1663" spans="8:8" x14ac:dyDescent="0.25">
      <c r="H1663"/>
    </row>
    <row r="1664" spans="8:8" x14ac:dyDescent="0.25">
      <c r="H1664"/>
    </row>
    <row r="1665" spans="8:8" x14ac:dyDescent="0.25">
      <c r="H1665"/>
    </row>
    <row r="1666" spans="8:8" x14ac:dyDescent="0.25">
      <c r="H1666"/>
    </row>
    <row r="1667" spans="8:8" x14ac:dyDescent="0.25">
      <c r="H1667"/>
    </row>
    <row r="1668" spans="8:8" x14ac:dyDescent="0.25">
      <c r="H1668"/>
    </row>
    <row r="1669" spans="8:8" x14ac:dyDescent="0.25">
      <c r="H1669"/>
    </row>
    <row r="1670" spans="8:8" x14ac:dyDescent="0.25">
      <c r="H1670"/>
    </row>
    <row r="1671" spans="8:8" x14ac:dyDescent="0.25">
      <c r="H1671"/>
    </row>
    <row r="1672" spans="8:8" x14ac:dyDescent="0.25">
      <c r="H1672"/>
    </row>
    <row r="1673" spans="8:8" x14ac:dyDescent="0.25">
      <c r="H1673"/>
    </row>
    <row r="1674" spans="8:8" x14ac:dyDescent="0.25">
      <c r="H1674"/>
    </row>
    <row r="1675" spans="8:8" x14ac:dyDescent="0.25">
      <c r="H1675"/>
    </row>
    <row r="1676" spans="8:8" x14ac:dyDescent="0.25">
      <c r="H1676"/>
    </row>
    <row r="1677" spans="8:8" x14ac:dyDescent="0.25">
      <c r="H1677"/>
    </row>
    <row r="1678" spans="8:8" x14ac:dyDescent="0.25">
      <c r="H1678"/>
    </row>
    <row r="1679" spans="8:8" x14ac:dyDescent="0.25">
      <c r="H1679"/>
    </row>
    <row r="1680" spans="8:8" x14ac:dyDescent="0.25">
      <c r="H1680"/>
    </row>
    <row r="1681" spans="8:8" x14ac:dyDescent="0.25">
      <c r="H1681"/>
    </row>
    <row r="1682" spans="8:8" x14ac:dyDescent="0.25">
      <c r="H1682"/>
    </row>
    <row r="1683" spans="8:8" x14ac:dyDescent="0.25">
      <c r="H1683"/>
    </row>
    <row r="1684" spans="8:8" x14ac:dyDescent="0.25">
      <c r="H1684"/>
    </row>
    <row r="1685" spans="8:8" x14ac:dyDescent="0.25">
      <c r="H1685"/>
    </row>
    <row r="1686" spans="8:8" x14ac:dyDescent="0.25">
      <c r="H1686"/>
    </row>
    <row r="1687" spans="8:8" x14ac:dyDescent="0.25">
      <c r="H1687"/>
    </row>
    <row r="1688" spans="8:8" x14ac:dyDescent="0.25">
      <c r="H1688"/>
    </row>
    <row r="1689" spans="8:8" x14ac:dyDescent="0.25">
      <c r="H1689"/>
    </row>
    <row r="1690" spans="8:8" x14ac:dyDescent="0.25">
      <c r="H1690"/>
    </row>
    <row r="1691" spans="8:8" x14ac:dyDescent="0.25">
      <c r="H1691"/>
    </row>
    <row r="1692" spans="8:8" x14ac:dyDescent="0.25">
      <c r="H1692"/>
    </row>
    <row r="1693" spans="8:8" x14ac:dyDescent="0.25">
      <c r="H1693"/>
    </row>
    <row r="1694" spans="8:8" x14ac:dyDescent="0.25">
      <c r="H1694"/>
    </row>
    <row r="1695" spans="8:8" x14ac:dyDescent="0.25">
      <c r="H1695"/>
    </row>
    <row r="1696" spans="8:8" x14ac:dyDescent="0.25">
      <c r="H1696"/>
    </row>
    <row r="1697" spans="8:8" x14ac:dyDescent="0.25">
      <c r="H1697"/>
    </row>
    <row r="1698" spans="8:8" x14ac:dyDescent="0.25">
      <c r="H1698"/>
    </row>
    <row r="1699" spans="8:8" x14ac:dyDescent="0.25">
      <c r="H1699"/>
    </row>
    <row r="1700" spans="8:8" x14ac:dyDescent="0.25">
      <c r="H1700"/>
    </row>
    <row r="1701" spans="8:8" x14ac:dyDescent="0.25">
      <c r="H1701"/>
    </row>
    <row r="1702" spans="8:8" x14ac:dyDescent="0.25">
      <c r="H1702"/>
    </row>
    <row r="1703" spans="8:8" x14ac:dyDescent="0.25">
      <c r="H1703"/>
    </row>
    <row r="1704" spans="8:8" x14ac:dyDescent="0.25">
      <c r="H1704"/>
    </row>
    <row r="1705" spans="8:8" x14ac:dyDescent="0.25">
      <c r="H1705"/>
    </row>
    <row r="1706" spans="8:8" x14ac:dyDescent="0.25">
      <c r="H1706"/>
    </row>
    <row r="1707" spans="8:8" x14ac:dyDescent="0.25">
      <c r="H1707"/>
    </row>
    <row r="1708" spans="8:8" x14ac:dyDescent="0.25">
      <c r="H1708"/>
    </row>
    <row r="1709" spans="8:8" x14ac:dyDescent="0.25">
      <c r="H1709"/>
    </row>
    <row r="1710" spans="8:8" x14ac:dyDescent="0.25">
      <c r="H1710"/>
    </row>
    <row r="1711" spans="8:8" x14ac:dyDescent="0.25">
      <c r="H1711"/>
    </row>
    <row r="1712" spans="8:8" x14ac:dyDescent="0.25">
      <c r="H1712"/>
    </row>
    <row r="1713" spans="8:8" x14ac:dyDescent="0.25">
      <c r="H1713"/>
    </row>
    <row r="1714" spans="8:8" x14ac:dyDescent="0.25">
      <c r="H1714"/>
    </row>
    <row r="1715" spans="8:8" x14ac:dyDescent="0.25">
      <c r="H1715"/>
    </row>
    <row r="1716" spans="8:8" x14ac:dyDescent="0.25">
      <c r="H1716"/>
    </row>
    <row r="1717" spans="8:8" x14ac:dyDescent="0.25">
      <c r="H1717"/>
    </row>
    <row r="1718" spans="8:8" x14ac:dyDescent="0.25">
      <c r="H1718"/>
    </row>
    <row r="1719" spans="8:8" x14ac:dyDescent="0.25">
      <c r="H1719"/>
    </row>
    <row r="1720" spans="8:8" x14ac:dyDescent="0.25">
      <c r="H1720"/>
    </row>
    <row r="1721" spans="8:8" x14ac:dyDescent="0.25">
      <c r="H1721"/>
    </row>
    <row r="1722" spans="8:8" x14ac:dyDescent="0.25">
      <c r="H1722"/>
    </row>
    <row r="1723" spans="8:8" x14ac:dyDescent="0.25">
      <c r="H1723"/>
    </row>
    <row r="1724" spans="8:8" x14ac:dyDescent="0.25">
      <c r="H1724"/>
    </row>
    <row r="1725" spans="8:8" x14ac:dyDescent="0.25">
      <c r="H1725"/>
    </row>
    <row r="1726" spans="8:8" x14ac:dyDescent="0.25">
      <c r="H1726"/>
    </row>
    <row r="1727" spans="8:8" x14ac:dyDescent="0.25">
      <c r="H1727"/>
    </row>
    <row r="1728" spans="8:8" x14ac:dyDescent="0.25">
      <c r="H1728"/>
    </row>
    <row r="1729" spans="8:8" x14ac:dyDescent="0.25">
      <c r="H1729"/>
    </row>
    <row r="1730" spans="8:8" x14ac:dyDescent="0.25">
      <c r="H1730"/>
    </row>
    <row r="1731" spans="8:8" x14ac:dyDescent="0.25">
      <c r="H1731"/>
    </row>
    <row r="1732" spans="8:8" x14ac:dyDescent="0.25">
      <c r="H1732"/>
    </row>
    <row r="1733" spans="8:8" x14ac:dyDescent="0.25">
      <c r="H1733"/>
    </row>
    <row r="1734" spans="8:8" x14ac:dyDescent="0.25">
      <c r="H1734"/>
    </row>
    <row r="1735" spans="8:8" x14ac:dyDescent="0.25">
      <c r="H1735"/>
    </row>
    <row r="1736" spans="8:8" x14ac:dyDescent="0.25">
      <c r="H1736"/>
    </row>
    <row r="1737" spans="8:8" x14ac:dyDescent="0.25">
      <c r="H1737"/>
    </row>
    <row r="1738" spans="8:8" x14ac:dyDescent="0.25">
      <c r="H1738"/>
    </row>
    <row r="1739" spans="8:8" x14ac:dyDescent="0.25">
      <c r="H1739"/>
    </row>
    <row r="1740" spans="8:8" x14ac:dyDescent="0.25">
      <c r="H1740"/>
    </row>
    <row r="1741" spans="8:8" x14ac:dyDescent="0.25">
      <c r="H1741"/>
    </row>
    <row r="1742" spans="8:8" x14ac:dyDescent="0.25">
      <c r="H1742"/>
    </row>
    <row r="1743" spans="8:8" x14ac:dyDescent="0.25">
      <c r="H1743"/>
    </row>
    <row r="1744" spans="8:8" x14ac:dyDescent="0.25">
      <c r="H1744"/>
    </row>
    <row r="1745" spans="8:8" x14ac:dyDescent="0.25">
      <c r="H1745"/>
    </row>
    <row r="1746" spans="8:8" x14ac:dyDescent="0.25">
      <c r="H1746"/>
    </row>
    <row r="1747" spans="8:8" x14ac:dyDescent="0.25">
      <c r="H1747"/>
    </row>
    <row r="1748" spans="8:8" x14ac:dyDescent="0.25">
      <c r="H1748"/>
    </row>
    <row r="1749" spans="8:8" x14ac:dyDescent="0.25">
      <c r="H1749"/>
    </row>
    <row r="1750" spans="8:8" x14ac:dyDescent="0.25">
      <c r="H1750"/>
    </row>
    <row r="1751" spans="8:8" x14ac:dyDescent="0.25">
      <c r="H1751"/>
    </row>
    <row r="1752" spans="8:8" x14ac:dyDescent="0.25">
      <c r="H1752"/>
    </row>
    <row r="1753" spans="8:8" x14ac:dyDescent="0.25">
      <c r="H1753"/>
    </row>
    <row r="1754" spans="8:8" x14ac:dyDescent="0.25">
      <c r="H1754"/>
    </row>
    <row r="1755" spans="8:8" x14ac:dyDescent="0.25">
      <c r="H1755"/>
    </row>
    <row r="1756" spans="8:8" x14ac:dyDescent="0.25">
      <c r="H1756"/>
    </row>
    <row r="1757" spans="8:8" x14ac:dyDescent="0.25">
      <c r="H1757"/>
    </row>
    <row r="1758" spans="8:8" x14ac:dyDescent="0.25">
      <c r="H1758"/>
    </row>
    <row r="1759" spans="8:8" x14ac:dyDescent="0.25">
      <c r="H1759"/>
    </row>
    <row r="1760" spans="8:8" x14ac:dyDescent="0.25">
      <c r="H1760"/>
    </row>
    <row r="1761" spans="8:8" x14ac:dyDescent="0.25">
      <c r="H1761"/>
    </row>
    <row r="1762" spans="8:8" x14ac:dyDescent="0.25">
      <c r="H1762"/>
    </row>
    <row r="1763" spans="8:8" x14ac:dyDescent="0.25">
      <c r="H1763"/>
    </row>
    <row r="1764" spans="8:8" x14ac:dyDescent="0.25">
      <c r="H1764"/>
    </row>
    <row r="1765" spans="8:8" x14ac:dyDescent="0.25">
      <c r="H1765"/>
    </row>
    <row r="1766" spans="8:8" x14ac:dyDescent="0.25">
      <c r="H1766"/>
    </row>
    <row r="1767" spans="8:8" x14ac:dyDescent="0.25">
      <c r="H1767"/>
    </row>
    <row r="1768" spans="8:8" x14ac:dyDescent="0.25">
      <c r="H1768"/>
    </row>
    <row r="1769" spans="8:8" x14ac:dyDescent="0.25">
      <c r="H1769"/>
    </row>
    <row r="1770" spans="8:8" x14ac:dyDescent="0.25">
      <c r="H1770"/>
    </row>
    <row r="1771" spans="8:8" x14ac:dyDescent="0.25">
      <c r="H1771"/>
    </row>
    <row r="1772" spans="8:8" x14ac:dyDescent="0.25">
      <c r="H1772"/>
    </row>
    <row r="1773" spans="8:8" x14ac:dyDescent="0.25">
      <c r="H1773"/>
    </row>
    <row r="1774" spans="8:8" x14ac:dyDescent="0.25">
      <c r="H1774"/>
    </row>
    <row r="1775" spans="8:8" x14ac:dyDescent="0.25">
      <c r="H1775"/>
    </row>
    <row r="1776" spans="8:8" x14ac:dyDescent="0.25">
      <c r="H1776"/>
    </row>
    <row r="1777" spans="8:8" x14ac:dyDescent="0.25">
      <c r="H1777"/>
    </row>
    <row r="1778" spans="8:8" x14ac:dyDescent="0.25">
      <c r="H1778"/>
    </row>
    <row r="1779" spans="8:8" x14ac:dyDescent="0.25">
      <c r="H1779"/>
    </row>
    <row r="1780" spans="8:8" x14ac:dyDescent="0.25">
      <c r="H1780"/>
    </row>
    <row r="1781" spans="8:8" x14ac:dyDescent="0.25">
      <c r="H1781"/>
    </row>
    <row r="1782" spans="8:8" x14ac:dyDescent="0.25">
      <c r="H1782"/>
    </row>
    <row r="1783" spans="8:8" x14ac:dyDescent="0.25">
      <c r="H1783"/>
    </row>
    <row r="1784" spans="8:8" x14ac:dyDescent="0.25">
      <c r="H1784"/>
    </row>
    <row r="1785" spans="8:8" x14ac:dyDescent="0.25">
      <c r="H1785"/>
    </row>
    <row r="1786" spans="8:8" x14ac:dyDescent="0.25">
      <c r="H1786"/>
    </row>
    <row r="1787" spans="8:8" x14ac:dyDescent="0.25">
      <c r="H1787"/>
    </row>
    <row r="1788" spans="8:8" x14ac:dyDescent="0.25">
      <c r="H1788"/>
    </row>
    <row r="1789" spans="8:8" x14ac:dyDescent="0.25">
      <c r="H1789"/>
    </row>
    <row r="1790" spans="8:8" x14ac:dyDescent="0.25">
      <c r="H1790"/>
    </row>
    <row r="1791" spans="8:8" x14ac:dyDescent="0.25">
      <c r="H1791"/>
    </row>
    <row r="1792" spans="8:8" x14ac:dyDescent="0.25">
      <c r="H1792"/>
    </row>
    <row r="1793" spans="8:8" x14ac:dyDescent="0.25">
      <c r="H1793"/>
    </row>
    <row r="1794" spans="8:8" x14ac:dyDescent="0.25">
      <c r="H1794"/>
    </row>
    <row r="1795" spans="8:8" x14ac:dyDescent="0.25">
      <c r="H1795"/>
    </row>
    <row r="1796" spans="8:8" x14ac:dyDescent="0.25">
      <c r="H1796"/>
    </row>
    <row r="1797" spans="8:8" x14ac:dyDescent="0.25">
      <c r="H1797"/>
    </row>
    <row r="1798" spans="8:8" x14ac:dyDescent="0.25">
      <c r="H1798"/>
    </row>
    <row r="1799" spans="8:8" x14ac:dyDescent="0.25">
      <c r="H1799"/>
    </row>
    <row r="1800" spans="8:8" x14ac:dyDescent="0.25">
      <c r="H1800"/>
    </row>
    <row r="1801" spans="8:8" x14ac:dyDescent="0.25">
      <c r="H1801"/>
    </row>
    <row r="1802" spans="8:8" x14ac:dyDescent="0.25">
      <c r="H1802"/>
    </row>
    <row r="1803" spans="8:8" x14ac:dyDescent="0.25">
      <c r="H1803"/>
    </row>
    <row r="1804" spans="8:8" x14ac:dyDescent="0.25">
      <c r="H1804"/>
    </row>
    <row r="1805" spans="8:8" x14ac:dyDescent="0.25">
      <c r="H1805"/>
    </row>
    <row r="1806" spans="8:8" x14ac:dyDescent="0.25">
      <c r="H1806"/>
    </row>
    <row r="1807" spans="8:8" x14ac:dyDescent="0.25">
      <c r="H1807"/>
    </row>
    <row r="1808" spans="8:8" x14ac:dyDescent="0.25">
      <c r="H1808"/>
    </row>
    <row r="1809" spans="8:8" x14ac:dyDescent="0.25">
      <c r="H1809"/>
    </row>
    <row r="1810" spans="8:8" x14ac:dyDescent="0.25">
      <c r="H1810"/>
    </row>
    <row r="1811" spans="8:8" x14ac:dyDescent="0.25">
      <c r="H1811"/>
    </row>
    <row r="1812" spans="8:8" x14ac:dyDescent="0.25">
      <c r="H1812"/>
    </row>
    <row r="1813" spans="8:8" x14ac:dyDescent="0.25">
      <c r="H1813"/>
    </row>
    <row r="1814" spans="8:8" x14ac:dyDescent="0.25">
      <c r="H1814"/>
    </row>
    <row r="1815" spans="8:8" x14ac:dyDescent="0.25">
      <c r="H1815"/>
    </row>
    <row r="1816" spans="8:8" x14ac:dyDescent="0.25">
      <c r="H1816"/>
    </row>
    <row r="1817" spans="8:8" x14ac:dyDescent="0.25">
      <c r="H1817"/>
    </row>
    <row r="1818" spans="8:8" x14ac:dyDescent="0.25">
      <c r="H1818"/>
    </row>
    <row r="1819" spans="8:8" x14ac:dyDescent="0.25">
      <c r="H1819"/>
    </row>
    <row r="1820" spans="8:8" x14ac:dyDescent="0.25">
      <c r="H1820"/>
    </row>
    <row r="1821" spans="8:8" x14ac:dyDescent="0.25">
      <c r="H1821"/>
    </row>
    <row r="1822" spans="8:8" x14ac:dyDescent="0.25">
      <c r="H1822"/>
    </row>
    <row r="1823" spans="8:8" x14ac:dyDescent="0.25">
      <c r="H1823"/>
    </row>
    <row r="1824" spans="8:8" x14ac:dyDescent="0.25">
      <c r="H1824"/>
    </row>
    <row r="1825" spans="8:8" x14ac:dyDescent="0.25">
      <c r="H1825"/>
    </row>
    <row r="1826" spans="8:8" x14ac:dyDescent="0.25">
      <c r="H1826"/>
    </row>
    <row r="1827" spans="8:8" x14ac:dyDescent="0.25">
      <c r="H1827"/>
    </row>
    <row r="1828" spans="8:8" x14ac:dyDescent="0.25">
      <c r="H1828"/>
    </row>
    <row r="1829" spans="8:8" x14ac:dyDescent="0.25">
      <c r="H1829"/>
    </row>
    <row r="1830" spans="8:8" x14ac:dyDescent="0.25">
      <c r="H1830"/>
    </row>
    <row r="1831" spans="8:8" x14ac:dyDescent="0.25">
      <c r="H1831"/>
    </row>
    <row r="1832" spans="8:8" x14ac:dyDescent="0.25">
      <c r="H1832"/>
    </row>
    <row r="1833" spans="8:8" x14ac:dyDescent="0.25">
      <c r="H1833"/>
    </row>
    <row r="1834" spans="8:8" x14ac:dyDescent="0.25">
      <c r="H1834"/>
    </row>
    <row r="1835" spans="8:8" x14ac:dyDescent="0.25">
      <c r="H1835"/>
    </row>
    <row r="1836" spans="8:8" x14ac:dyDescent="0.25">
      <c r="H1836"/>
    </row>
    <row r="1837" spans="8:8" x14ac:dyDescent="0.25">
      <c r="H1837"/>
    </row>
    <row r="1838" spans="8:8" x14ac:dyDescent="0.25">
      <c r="H1838"/>
    </row>
    <row r="1839" spans="8:8" x14ac:dyDescent="0.25">
      <c r="H1839"/>
    </row>
    <row r="1840" spans="8:8" x14ac:dyDescent="0.25">
      <c r="H1840"/>
    </row>
    <row r="1841" spans="8:8" x14ac:dyDescent="0.25">
      <c r="H1841"/>
    </row>
    <row r="1842" spans="8:8" x14ac:dyDescent="0.25">
      <c r="H1842"/>
    </row>
    <row r="1843" spans="8:8" x14ac:dyDescent="0.25">
      <c r="H1843"/>
    </row>
    <row r="1844" spans="8:8" x14ac:dyDescent="0.25">
      <c r="H1844"/>
    </row>
    <row r="1845" spans="8:8" x14ac:dyDescent="0.25">
      <c r="H1845"/>
    </row>
    <row r="1846" spans="8:8" x14ac:dyDescent="0.25">
      <c r="H1846"/>
    </row>
    <row r="1847" spans="8:8" x14ac:dyDescent="0.25">
      <c r="H1847"/>
    </row>
    <row r="1848" spans="8:8" x14ac:dyDescent="0.25">
      <c r="H1848"/>
    </row>
    <row r="1849" spans="8:8" x14ac:dyDescent="0.25">
      <c r="H1849"/>
    </row>
    <row r="1850" spans="8:8" x14ac:dyDescent="0.25">
      <c r="H1850"/>
    </row>
    <row r="1851" spans="8:8" x14ac:dyDescent="0.25">
      <c r="H1851"/>
    </row>
    <row r="1852" spans="8:8" x14ac:dyDescent="0.25">
      <c r="H1852"/>
    </row>
    <row r="1853" spans="8:8" x14ac:dyDescent="0.25">
      <c r="H1853"/>
    </row>
    <row r="1854" spans="8:8" x14ac:dyDescent="0.25">
      <c r="H1854"/>
    </row>
    <row r="1855" spans="8:8" x14ac:dyDescent="0.25">
      <c r="H1855"/>
    </row>
    <row r="1856" spans="8:8" x14ac:dyDescent="0.25">
      <c r="H1856"/>
    </row>
    <row r="1857" spans="8:8" x14ac:dyDescent="0.25">
      <c r="H1857"/>
    </row>
    <row r="1858" spans="8:8" x14ac:dyDescent="0.25">
      <c r="H1858"/>
    </row>
    <row r="1859" spans="8:8" x14ac:dyDescent="0.25">
      <c r="H1859"/>
    </row>
    <row r="1860" spans="8:8" x14ac:dyDescent="0.25">
      <c r="H1860"/>
    </row>
    <row r="1861" spans="8:8" x14ac:dyDescent="0.25">
      <c r="H1861"/>
    </row>
    <row r="1862" spans="8:8" x14ac:dyDescent="0.25">
      <c r="H1862"/>
    </row>
    <row r="1863" spans="8:8" x14ac:dyDescent="0.25">
      <c r="H1863"/>
    </row>
    <row r="1864" spans="8:8" x14ac:dyDescent="0.25">
      <c r="H1864"/>
    </row>
    <row r="1865" spans="8:8" x14ac:dyDescent="0.25">
      <c r="H1865"/>
    </row>
    <row r="1866" spans="8:8" x14ac:dyDescent="0.25">
      <c r="H1866"/>
    </row>
    <row r="1867" spans="8:8" x14ac:dyDescent="0.25">
      <c r="H1867"/>
    </row>
    <row r="1868" spans="8:8" x14ac:dyDescent="0.25">
      <c r="H1868"/>
    </row>
    <row r="1869" spans="8:8" x14ac:dyDescent="0.25">
      <c r="H1869"/>
    </row>
    <row r="1870" spans="8:8" x14ac:dyDescent="0.25">
      <c r="H1870"/>
    </row>
    <row r="1871" spans="8:8" x14ac:dyDescent="0.25">
      <c r="H1871"/>
    </row>
    <row r="1872" spans="8:8" x14ac:dyDescent="0.25">
      <c r="H1872"/>
    </row>
    <row r="1873" spans="8:8" x14ac:dyDescent="0.25">
      <c r="H1873"/>
    </row>
    <row r="1874" spans="8:8" x14ac:dyDescent="0.25">
      <c r="H1874"/>
    </row>
    <row r="1875" spans="8:8" x14ac:dyDescent="0.25">
      <c r="H1875"/>
    </row>
    <row r="1876" spans="8:8" x14ac:dyDescent="0.25">
      <c r="H1876"/>
    </row>
    <row r="1877" spans="8:8" x14ac:dyDescent="0.25">
      <c r="H1877"/>
    </row>
    <row r="1878" spans="8:8" x14ac:dyDescent="0.25">
      <c r="H1878"/>
    </row>
    <row r="1879" spans="8:8" x14ac:dyDescent="0.25">
      <c r="H1879"/>
    </row>
    <row r="1880" spans="8:8" x14ac:dyDescent="0.25">
      <c r="H1880"/>
    </row>
    <row r="1881" spans="8:8" x14ac:dyDescent="0.25">
      <c r="H1881"/>
    </row>
    <row r="1882" spans="8:8" x14ac:dyDescent="0.25">
      <c r="H1882"/>
    </row>
    <row r="1883" spans="8:8" x14ac:dyDescent="0.25">
      <c r="H1883"/>
    </row>
    <row r="1884" spans="8:8" x14ac:dyDescent="0.25">
      <c r="H1884"/>
    </row>
    <row r="1885" spans="8:8" x14ac:dyDescent="0.25">
      <c r="H1885"/>
    </row>
    <row r="1886" spans="8:8" x14ac:dyDescent="0.25">
      <c r="H1886"/>
    </row>
    <row r="1887" spans="8:8" x14ac:dyDescent="0.25">
      <c r="H1887"/>
    </row>
    <row r="1888" spans="8:8" x14ac:dyDescent="0.25">
      <c r="H1888"/>
    </row>
    <row r="1889" spans="8:8" x14ac:dyDescent="0.25">
      <c r="H1889"/>
    </row>
    <row r="1890" spans="8:8" x14ac:dyDescent="0.25">
      <c r="H1890"/>
    </row>
    <row r="1891" spans="8:8" x14ac:dyDescent="0.25">
      <c r="H1891"/>
    </row>
    <row r="1892" spans="8:8" x14ac:dyDescent="0.25">
      <c r="H1892"/>
    </row>
    <row r="1893" spans="8:8" x14ac:dyDescent="0.25">
      <c r="H1893"/>
    </row>
    <row r="1894" spans="8:8" x14ac:dyDescent="0.25">
      <c r="H1894"/>
    </row>
    <row r="1895" spans="8:8" x14ac:dyDescent="0.25">
      <c r="H1895"/>
    </row>
    <row r="1896" spans="8:8" x14ac:dyDescent="0.25">
      <c r="H1896"/>
    </row>
    <row r="1897" spans="8:8" x14ac:dyDescent="0.25">
      <c r="H1897"/>
    </row>
    <row r="1898" spans="8:8" x14ac:dyDescent="0.25">
      <c r="H1898"/>
    </row>
    <row r="1899" spans="8:8" x14ac:dyDescent="0.25">
      <c r="H1899"/>
    </row>
    <row r="1900" spans="8:8" x14ac:dyDescent="0.25">
      <c r="H1900"/>
    </row>
    <row r="1901" spans="8:8" x14ac:dyDescent="0.25">
      <c r="H1901"/>
    </row>
    <row r="1902" spans="8:8" x14ac:dyDescent="0.25">
      <c r="H1902"/>
    </row>
    <row r="1903" spans="8:8" x14ac:dyDescent="0.25">
      <c r="H1903"/>
    </row>
    <row r="1904" spans="8:8" x14ac:dyDescent="0.25">
      <c r="H1904"/>
    </row>
    <row r="1905" spans="8:8" x14ac:dyDescent="0.25">
      <c r="H1905"/>
    </row>
    <row r="1906" spans="8:8" x14ac:dyDescent="0.25">
      <c r="H1906"/>
    </row>
    <row r="1907" spans="8:8" x14ac:dyDescent="0.25">
      <c r="H1907"/>
    </row>
    <row r="1908" spans="8:8" x14ac:dyDescent="0.25">
      <c r="H1908"/>
    </row>
    <row r="1909" spans="8:8" x14ac:dyDescent="0.25">
      <c r="H1909"/>
    </row>
    <row r="1910" spans="8:8" x14ac:dyDescent="0.25">
      <c r="H1910"/>
    </row>
    <row r="1911" spans="8:8" x14ac:dyDescent="0.25">
      <c r="H1911"/>
    </row>
    <row r="1912" spans="8:8" x14ac:dyDescent="0.25">
      <c r="H1912"/>
    </row>
    <row r="1913" spans="8:8" x14ac:dyDescent="0.25">
      <c r="H1913"/>
    </row>
    <row r="1914" spans="8:8" x14ac:dyDescent="0.25">
      <c r="H1914"/>
    </row>
    <row r="1915" spans="8:8" x14ac:dyDescent="0.25">
      <c r="H1915"/>
    </row>
    <row r="1916" spans="8:8" x14ac:dyDescent="0.25">
      <c r="H1916"/>
    </row>
    <row r="1917" spans="8:8" x14ac:dyDescent="0.25">
      <c r="H1917"/>
    </row>
    <row r="1918" spans="8:8" x14ac:dyDescent="0.25">
      <c r="H1918"/>
    </row>
    <row r="1919" spans="8:8" x14ac:dyDescent="0.25">
      <c r="H1919"/>
    </row>
    <row r="1920" spans="8:8" x14ac:dyDescent="0.25">
      <c r="H1920"/>
    </row>
    <row r="1921" spans="8:8" x14ac:dyDescent="0.25">
      <c r="H1921"/>
    </row>
    <row r="1922" spans="8:8" x14ac:dyDescent="0.25">
      <c r="H1922"/>
    </row>
    <row r="1923" spans="8:8" x14ac:dyDescent="0.25">
      <c r="H1923"/>
    </row>
    <row r="1924" spans="8:8" x14ac:dyDescent="0.25">
      <c r="H1924"/>
    </row>
    <row r="1925" spans="8:8" x14ac:dyDescent="0.25">
      <c r="H1925"/>
    </row>
    <row r="1926" spans="8:8" x14ac:dyDescent="0.25">
      <c r="H1926"/>
    </row>
    <row r="1927" spans="8:8" x14ac:dyDescent="0.25">
      <c r="H1927"/>
    </row>
    <row r="1928" spans="8:8" x14ac:dyDescent="0.25">
      <c r="H1928"/>
    </row>
    <row r="1929" spans="8:8" x14ac:dyDescent="0.25">
      <c r="H1929"/>
    </row>
    <row r="1930" spans="8:8" x14ac:dyDescent="0.25">
      <c r="H1930"/>
    </row>
    <row r="1931" spans="8:8" x14ac:dyDescent="0.25">
      <c r="H1931"/>
    </row>
    <row r="1932" spans="8:8" x14ac:dyDescent="0.25">
      <c r="H1932"/>
    </row>
    <row r="1933" spans="8:8" x14ac:dyDescent="0.25">
      <c r="H1933"/>
    </row>
    <row r="1934" spans="8:8" x14ac:dyDescent="0.25">
      <c r="H1934"/>
    </row>
    <row r="1935" spans="8:8" x14ac:dyDescent="0.25">
      <c r="H1935"/>
    </row>
    <row r="1936" spans="8:8" x14ac:dyDescent="0.25">
      <c r="H1936"/>
    </row>
    <row r="1937" spans="8:8" x14ac:dyDescent="0.25">
      <c r="H1937"/>
    </row>
    <row r="1938" spans="8:8" x14ac:dyDescent="0.25">
      <c r="H1938"/>
    </row>
    <row r="1939" spans="8:8" x14ac:dyDescent="0.25">
      <c r="H1939"/>
    </row>
    <row r="1940" spans="8:8" x14ac:dyDescent="0.25">
      <c r="H1940"/>
    </row>
    <row r="1941" spans="8:8" x14ac:dyDescent="0.25">
      <c r="H1941"/>
    </row>
    <row r="1942" spans="8:8" x14ac:dyDescent="0.25">
      <c r="H1942"/>
    </row>
    <row r="1943" spans="8:8" x14ac:dyDescent="0.25">
      <c r="H1943"/>
    </row>
    <row r="1944" spans="8:8" x14ac:dyDescent="0.25">
      <c r="H1944"/>
    </row>
    <row r="1945" spans="8:8" x14ac:dyDescent="0.25">
      <c r="H1945"/>
    </row>
    <row r="1946" spans="8:8" x14ac:dyDescent="0.25">
      <c r="H1946"/>
    </row>
    <row r="1947" spans="8:8" x14ac:dyDescent="0.25">
      <c r="H1947"/>
    </row>
    <row r="1948" spans="8:8" x14ac:dyDescent="0.25">
      <c r="H1948"/>
    </row>
    <row r="1949" spans="8:8" x14ac:dyDescent="0.25">
      <c r="H1949"/>
    </row>
    <row r="1950" spans="8:8" x14ac:dyDescent="0.25">
      <c r="H1950"/>
    </row>
    <row r="1951" spans="8:8" x14ac:dyDescent="0.25">
      <c r="H1951"/>
    </row>
    <row r="1952" spans="8:8" x14ac:dyDescent="0.25">
      <c r="H1952"/>
    </row>
    <row r="1953" spans="8:8" x14ac:dyDescent="0.25">
      <c r="H1953"/>
    </row>
    <row r="1954" spans="8:8" x14ac:dyDescent="0.25">
      <c r="H1954"/>
    </row>
    <row r="1955" spans="8:8" x14ac:dyDescent="0.25">
      <c r="H1955"/>
    </row>
    <row r="1956" spans="8:8" x14ac:dyDescent="0.25">
      <c r="H1956"/>
    </row>
    <row r="1957" spans="8:8" x14ac:dyDescent="0.25">
      <c r="H1957"/>
    </row>
    <row r="1958" spans="8:8" x14ac:dyDescent="0.25">
      <c r="H1958"/>
    </row>
    <row r="1959" spans="8:8" x14ac:dyDescent="0.25">
      <c r="H1959"/>
    </row>
    <row r="1960" spans="8:8" x14ac:dyDescent="0.25">
      <c r="H1960"/>
    </row>
    <row r="1961" spans="8:8" x14ac:dyDescent="0.25">
      <c r="H1961"/>
    </row>
    <row r="1962" spans="8:8" x14ac:dyDescent="0.25">
      <c r="H1962"/>
    </row>
    <row r="1963" spans="8:8" x14ac:dyDescent="0.25">
      <c r="H1963"/>
    </row>
    <row r="1964" spans="8:8" x14ac:dyDescent="0.25">
      <c r="H1964"/>
    </row>
    <row r="1965" spans="8:8" x14ac:dyDescent="0.25">
      <c r="H1965"/>
    </row>
    <row r="1966" spans="8:8" x14ac:dyDescent="0.25">
      <c r="H1966"/>
    </row>
    <row r="1967" spans="8:8" x14ac:dyDescent="0.25">
      <c r="H1967"/>
    </row>
    <row r="1968" spans="8:8" x14ac:dyDescent="0.25">
      <c r="H1968"/>
    </row>
    <row r="1969" spans="8:8" x14ac:dyDescent="0.25">
      <c r="H1969"/>
    </row>
    <row r="1970" spans="8:8" x14ac:dyDescent="0.25">
      <c r="H1970"/>
    </row>
    <row r="1971" spans="8:8" x14ac:dyDescent="0.25">
      <c r="H1971"/>
    </row>
    <row r="1972" spans="8:8" x14ac:dyDescent="0.25">
      <c r="H1972"/>
    </row>
    <row r="1973" spans="8:8" x14ac:dyDescent="0.25">
      <c r="H1973"/>
    </row>
    <row r="1974" spans="8:8" x14ac:dyDescent="0.25">
      <c r="H1974"/>
    </row>
    <row r="1975" spans="8:8" x14ac:dyDescent="0.25">
      <c r="H1975"/>
    </row>
    <row r="1976" spans="8:8" x14ac:dyDescent="0.25">
      <c r="H1976"/>
    </row>
    <row r="1977" spans="8:8" x14ac:dyDescent="0.25">
      <c r="H1977"/>
    </row>
    <row r="1978" spans="8:8" x14ac:dyDescent="0.25">
      <c r="H1978"/>
    </row>
    <row r="1979" spans="8:8" x14ac:dyDescent="0.25">
      <c r="H1979"/>
    </row>
    <row r="1980" spans="8:8" x14ac:dyDescent="0.25">
      <c r="H1980"/>
    </row>
    <row r="1981" spans="8:8" x14ac:dyDescent="0.25">
      <c r="H1981"/>
    </row>
    <row r="1982" spans="8:8" x14ac:dyDescent="0.25">
      <c r="H1982"/>
    </row>
    <row r="1983" spans="8:8" x14ac:dyDescent="0.25">
      <c r="H1983"/>
    </row>
    <row r="1984" spans="8:8" x14ac:dyDescent="0.25">
      <c r="H1984"/>
    </row>
    <row r="1985" spans="8:8" x14ac:dyDescent="0.25">
      <c r="H1985"/>
    </row>
    <row r="1986" spans="8:8" x14ac:dyDescent="0.25">
      <c r="H1986"/>
    </row>
    <row r="1987" spans="8:8" x14ac:dyDescent="0.25">
      <c r="H1987"/>
    </row>
    <row r="1988" spans="8:8" x14ac:dyDescent="0.25">
      <c r="H1988"/>
    </row>
    <row r="1989" spans="8:8" x14ac:dyDescent="0.25">
      <c r="H1989"/>
    </row>
    <row r="1990" spans="8:8" x14ac:dyDescent="0.25">
      <c r="H1990"/>
    </row>
    <row r="1991" spans="8:8" x14ac:dyDescent="0.25">
      <c r="H1991"/>
    </row>
    <row r="1992" spans="8:8" x14ac:dyDescent="0.25">
      <c r="H1992"/>
    </row>
    <row r="1993" spans="8:8" x14ac:dyDescent="0.25">
      <c r="H1993"/>
    </row>
    <row r="1994" spans="8:8" x14ac:dyDescent="0.25">
      <c r="H1994"/>
    </row>
    <row r="1995" spans="8:8" x14ac:dyDescent="0.25">
      <c r="H1995"/>
    </row>
    <row r="1996" spans="8:8" x14ac:dyDescent="0.25">
      <c r="H1996"/>
    </row>
    <row r="1997" spans="8:8" x14ac:dyDescent="0.25">
      <c r="H1997"/>
    </row>
    <row r="1998" spans="8:8" x14ac:dyDescent="0.25">
      <c r="H1998"/>
    </row>
    <row r="1999" spans="8:8" x14ac:dyDescent="0.25">
      <c r="H1999"/>
    </row>
    <row r="2000" spans="8:8" x14ac:dyDescent="0.25">
      <c r="H2000"/>
    </row>
    <row r="2001" spans="8:8" x14ac:dyDescent="0.25">
      <c r="H2001"/>
    </row>
    <row r="2002" spans="8:8" x14ac:dyDescent="0.25">
      <c r="H2002"/>
    </row>
    <row r="2003" spans="8:8" x14ac:dyDescent="0.25">
      <c r="H2003"/>
    </row>
    <row r="2004" spans="8:8" x14ac:dyDescent="0.25">
      <c r="H2004"/>
    </row>
    <row r="2005" spans="8:8" x14ac:dyDescent="0.25">
      <c r="H2005"/>
    </row>
    <row r="2006" spans="8:8" x14ac:dyDescent="0.25">
      <c r="H2006"/>
    </row>
    <row r="2007" spans="8:8" x14ac:dyDescent="0.25">
      <c r="H2007"/>
    </row>
    <row r="2008" spans="8:8" x14ac:dyDescent="0.25">
      <c r="H2008"/>
    </row>
    <row r="2009" spans="8:8" x14ac:dyDescent="0.25">
      <c r="H2009"/>
    </row>
    <row r="2010" spans="8:8" x14ac:dyDescent="0.25">
      <c r="H2010"/>
    </row>
    <row r="2011" spans="8:8" x14ac:dyDescent="0.25">
      <c r="H2011"/>
    </row>
    <row r="2012" spans="8:8" x14ac:dyDescent="0.25">
      <c r="H2012"/>
    </row>
    <row r="2013" spans="8:8" x14ac:dyDescent="0.25">
      <c r="H2013"/>
    </row>
    <row r="2014" spans="8:8" x14ac:dyDescent="0.25">
      <c r="H2014"/>
    </row>
    <row r="2015" spans="8:8" x14ac:dyDescent="0.25">
      <c r="H2015"/>
    </row>
    <row r="2016" spans="8:8" x14ac:dyDescent="0.25">
      <c r="H2016"/>
    </row>
    <row r="2017" spans="8:8" x14ac:dyDescent="0.25">
      <c r="H2017"/>
    </row>
    <row r="2018" spans="8:8" x14ac:dyDescent="0.25">
      <c r="H2018"/>
    </row>
    <row r="2019" spans="8:8" x14ac:dyDescent="0.25">
      <c r="H2019"/>
    </row>
    <row r="2020" spans="8:8" x14ac:dyDescent="0.25">
      <c r="H2020"/>
    </row>
    <row r="2021" spans="8:8" x14ac:dyDescent="0.25">
      <c r="H2021"/>
    </row>
    <row r="2022" spans="8:8" x14ac:dyDescent="0.25">
      <c r="H2022"/>
    </row>
    <row r="2023" spans="8:8" x14ac:dyDescent="0.25">
      <c r="H2023"/>
    </row>
    <row r="2024" spans="8:8" x14ac:dyDescent="0.25">
      <c r="H2024"/>
    </row>
    <row r="2025" spans="8:8" x14ac:dyDescent="0.25">
      <c r="H2025"/>
    </row>
    <row r="2026" spans="8:8" x14ac:dyDescent="0.25">
      <c r="H2026"/>
    </row>
    <row r="2027" spans="8:8" x14ac:dyDescent="0.25">
      <c r="H2027"/>
    </row>
    <row r="2028" spans="8:8" x14ac:dyDescent="0.25">
      <c r="H2028"/>
    </row>
    <row r="2029" spans="8:8" x14ac:dyDescent="0.25">
      <c r="H2029"/>
    </row>
    <row r="2030" spans="8:8" x14ac:dyDescent="0.25">
      <c r="H2030"/>
    </row>
    <row r="2031" spans="8:8" x14ac:dyDescent="0.25">
      <c r="H2031"/>
    </row>
    <row r="2032" spans="8:8" x14ac:dyDescent="0.25">
      <c r="H2032"/>
    </row>
    <row r="2033" spans="8:8" x14ac:dyDescent="0.25">
      <c r="H2033"/>
    </row>
    <row r="2034" spans="8:8" x14ac:dyDescent="0.25">
      <c r="H2034"/>
    </row>
    <row r="2035" spans="8:8" x14ac:dyDescent="0.25">
      <c r="H2035"/>
    </row>
    <row r="2036" spans="8:8" x14ac:dyDescent="0.25">
      <c r="H2036"/>
    </row>
    <row r="2037" spans="8:8" x14ac:dyDescent="0.25">
      <c r="H2037"/>
    </row>
    <row r="2038" spans="8:8" x14ac:dyDescent="0.25">
      <c r="H2038"/>
    </row>
    <row r="2039" spans="8:8" x14ac:dyDescent="0.25">
      <c r="H2039"/>
    </row>
    <row r="2040" spans="8:8" x14ac:dyDescent="0.25">
      <c r="H2040"/>
    </row>
    <row r="2041" spans="8:8" x14ac:dyDescent="0.25">
      <c r="H2041"/>
    </row>
    <row r="2042" spans="8:8" x14ac:dyDescent="0.25">
      <c r="H2042"/>
    </row>
    <row r="2043" spans="8:8" x14ac:dyDescent="0.25">
      <c r="H2043"/>
    </row>
    <row r="2044" spans="8:8" x14ac:dyDescent="0.25">
      <c r="H2044"/>
    </row>
    <row r="2045" spans="8:8" x14ac:dyDescent="0.25">
      <c r="H2045"/>
    </row>
    <row r="2046" spans="8:8" x14ac:dyDescent="0.25">
      <c r="H2046"/>
    </row>
    <row r="2047" spans="8:8" x14ac:dyDescent="0.25">
      <c r="H2047"/>
    </row>
    <row r="2048" spans="8:8" x14ac:dyDescent="0.25">
      <c r="H2048"/>
    </row>
    <row r="2049" spans="8:8" x14ac:dyDescent="0.25">
      <c r="H2049"/>
    </row>
    <row r="2050" spans="8:8" x14ac:dyDescent="0.25">
      <c r="H2050"/>
    </row>
    <row r="2051" spans="8:8" x14ac:dyDescent="0.25">
      <c r="H2051"/>
    </row>
    <row r="2052" spans="8:8" x14ac:dyDescent="0.25">
      <c r="H2052"/>
    </row>
    <row r="2053" spans="8:8" x14ac:dyDescent="0.25">
      <c r="H2053"/>
    </row>
    <row r="2054" spans="8:8" x14ac:dyDescent="0.25">
      <c r="H2054"/>
    </row>
    <row r="2055" spans="8:8" x14ac:dyDescent="0.25">
      <c r="H2055"/>
    </row>
    <row r="2056" spans="8:8" x14ac:dyDescent="0.25">
      <c r="H2056"/>
    </row>
    <row r="2057" spans="8:8" x14ac:dyDescent="0.25">
      <c r="H2057"/>
    </row>
    <row r="2058" spans="8:8" x14ac:dyDescent="0.25">
      <c r="H2058"/>
    </row>
    <row r="2059" spans="8:8" x14ac:dyDescent="0.25">
      <c r="H2059"/>
    </row>
    <row r="2060" spans="8:8" x14ac:dyDescent="0.25">
      <c r="H2060"/>
    </row>
    <row r="2061" spans="8:8" x14ac:dyDescent="0.25">
      <c r="H2061"/>
    </row>
    <row r="2062" spans="8:8" x14ac:dyDescent="0.25">
      <c r="H2062"/>
    </row>
    <row r="2063" spans="8:8" x14ac:dyDescent="0.25">
      <c r="H2063"/>
    </row>
    <row r="2064" spans="8:8" x14ac:dyDescent="0.25">
      <c r="H2064"/>
    </row>
    <row r="2065" spans="8:8" x14ac:dyDescent="0.25">
      <c r="H2065"/>
    </row>
    <row r="2066" spans="8:8" x14ac:dyDescent="0.25">
      <c r="H2066"/>
    </row>
    <row r="2067" spans="8:8" x14ac:dyDescent="0.25">
      <c r="H2067"/>
    </row>
    <row r="2068" spans="8:8" x14ac:dyDescent="0.25">
      <c r="H2068"/>
    </row>
    <row r="2069" spans="8:8" x14ac:dyDescent="0.25">
      <c r="H2069"/>
    </row>
    <row r="2070" spans="8:8" x14ac:dyDescent="0.25">
      <c r="H2070"/>
    </row>
    <row r="2071" spans="8:8" x14ac:dyDescent="0.25">
      <c r="H2071"/>
    </row>
    <row r="2072" spans="8:8" x14ac:dyDescent="0.25">
      <c r="H2072"/>
    </row>
    <row r="2073" spans="8:8" x14ac:dyDescent="0.25">
      <c r="H2073"/>
    </row>
    <row r="2074" spans="8:8" x14ac:dyDescent="0.25">
      <c r="H2074"/>
    </row>
    <row r="2075" spans="8:8" x14ac:dyDescent="0.25">
      <c r="H2075"/>
    </row>
    <row r="2076" spans="8:8" x14ac:dyDescent="0.25">
      <c r="H2076"/>
    </row>
  </sheetData>
  <conditionalFormatting sqref="D4:D6">
    <cfRule type="notContainsText" dxfId="1" priority="1" operator="notContains" text="All">
      <formula>ISERROR(SEARCH("All",D4))</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sheetPr>
  <dimension ref="A1:DI946"/>
  <sheetViews>
    <sheetView zoomScale="70" zoomScaleNormal="70" workbookViewId="0">
      <pane xSplit="2" ySplit="1" topLeftCell="C2" activePane="bottomRight" state="frozen"/>
      <selection activeCell="A3" sqref="A3:I13"/>
      <selection pane="topRight" activeCell="A3" sqref="A3:I13"/>
      <selection pane="bottomLeft" activeCell="A3" sqref="A3:I13"/>
      <selection pane="bottomRight" activeCell="E203" sqref="E203"/>
    </sheetView>
  </sheetViews>
  <sheetFormatPr defaultRowHeight="15" x14ac:dyDescent="0.25"/>
  <cols>
    <col min="1" max="1" width="81" bestFit="1" customWidth="1"/>
    <col min="2" max="2" width="16.140625" customWidth="1"/>
    <col min="3" max="3" width="14.42578125" bestFit="1" customWidth="1"/>
    <col min="4" max="4" width="22" bestFit="1" customWidth="1"/>
    <col min="5" max="5" width="35.7109375" bestFit="1" customWidth="1"/>
    <col min="6" max="6" width="12.42578125" bestFit="1" customWidth="1"/>
    <col min="7" max="7" width="10.7109375" bestFit="1" customWidth="1"/>
    <col min="8" max="8" width="12" bestFit="1" customWidth="1"/>
    <col min="9" max="9" width="17.42578125" bestFit="1" customWidth="1"/>
    <col min="10" max="10" width="11.5703125" bestFit="1" customWidth="1"/>
    <col min="11" max="11" width="13.5703125" bestFit="1" customWidth="1"/>
    <col min="12" max="12" width="12.7109375" bestFit="1" customWidth="1"/>
    <col min="13" max="13" width="13" bestFit="1" customWidth="1"/>
    <col min="14" max="14" width="12.28515625" style="11" bestFit="1" customWidth="1"/>
    <col min="15" max="15" width="14.7109375" style="13" bestFit="1" customWidth="1"/>
    <col min="16" max="16" width="16.7109375" bestFit="1" customWidth="1"/>
    <col min="17" max="17" width="16.140625" bestFit="1" customWidth="1"/>
    <col min="18" max="50" width="13.28515625" bestFit="1" customWidth="1"/>
    <col min="51" max="65" width="13.42578125" bestFit="1" customWidth="1"/>
    <col min="66" max="74" width="13.85546875" bestFit="1" customWidth="1"/>
    <col min="75" max="89" width="14.7109375" bestFit="1" customWidth="1"/>
    <col min="90" max="98" width="15.7109375" bestFit="1" customWidth="1"/>
    <col min="99" max="113" width="16.7109375" bestFit="1" customWidth="1"/>
  </cols>
  <sheetData>
    <row r="1" spans="1:113" ht="14.25" customHeight="1" x14ac:dyDescent="0.25">
      <c r="A1" s="73" t="s">
        <v>179</v>
      </c>
      <c r="B1" s="73" t="s">
        <v>67</v>
      </c>
      <c r="C1" s="73" t="s">
        <v>68</v>
      </c>
      <c r="D1" s="73" t="s">
        <v>69</v>
      </c>
      <c r="E1" s="73" t="s">
        <v>70</v>
      </c>
      <c r="F1" s="73" t="s">
        <v>71</v>
      </c>
      <c r="G1" s="73" t="s">
        <v>72</v>
      </c>
      <c r="H1" s="73" t="s">
        <v>73</v>
      </c>
      <c r="I1" s="73" t="s">
        <v>74</v>
      </c>
      <c r="J1" s="73" t="s">
        <v>56</v>
      </c>
      <c r="K1" s="73" t="s">
        <v>75</v>
      </c>
      <c r="L1" s="73" t="s">
        <v>76</v>
      </c>
      <c r="M1" s="73" t="s">
        <v>31</v>
      </c>
      <c r="N1" s="73" t="s">
        <v>77</v>
      </c>
      <c r="O1" s="73" t="s">
        <v>78</v>
      </c>
      <c r="P1" s="73" t="s">
        <v>79</v>
      </c>
      <c r="Q1" s="73" t="s">
        <v>80</v>
      </c>
      <c r="R1" s="73" t="s">
        <v>81</v>
      </c>
      <c r="S1" s="73" t="s">
        <v>82</v>
      </c>
      <c r="T1" s="73" t="s">
        <v>83</v>
      </c>
      <c r="U1" s="73" t="s">
        <v>84</v>
      </c>
      <c r="V1" s="73" t="s">
        <v>85</v>
      </c>
      <c r="W1" s="73" t="s">
        <v>86</v>
      </c>
      <c r="X1" s="73" t="s">
        <v>87</v>
      </c>
      <c r="Y1" s="73" t="s">
        <v>88</v>
      </c>
      <c r="Z1" s="73" t="s">
        <v>89</v>
      </c>
      <c r="AA1" s="73" t="s">
        <v>90</v>
      </c>
      <c r="AB1" s="73" t="s">
        <v>91</v>
      </c>
      <c r="AC1" s="73" t="s">
        <v>92</v>
      </c>
      <c r="AD1" s="73" t="s">
        <v>93</v>
      </c>
      <c r="AE1" s="73" t="s">
        <v>94</v>
      </c>
      <c r="AF1" s="73" t="s">
        <v>95</v>
      </c>
      <c r="AG1" s="73" t="s">
        <v>96</v>
      </c>
      <c r="AH1" s="73" t="s">
        <v>97</v>
      </c>
      <c r="AI1" s="73" t="s">
        <v>98</v>
      </c>
      <c r="AJ1" s="73" t="s">
        <v>99</v>
      </c>
      <c r="AK1" s="73" t="s">
        <v>100</v>
      </c>
      <c r="AL1" s="73" t="s">
        <v>101</v>
      </c>
      <c r="AM1" s="73" t="s">
        <v>102</v>
      </c>
      <c r="AN1" s="73" t="s">
        <v>103</v>
      </c>
      <c r="AO1" s="73" t="s">
        <v>104</v>
      </c>
      <c r="AP1" s="73" t="s">
        <v>105</v>
      </c>
      <c r="AQ1" s="73" t="s">
        <v>106</v>
      </c>
      <c r="AR1" s="73" t="s">
        <v>107</v>
      </c>
      <c r="AS1" s="73" t="s">
        <v>108</v>
      </c>
      <c r="AT1" s="73" t="s">
        <v>109</v>
      </c>
      <c r="AU1" s="73" t="s">
        <v>110</v>
      </c>
      <c r="AV1" s="73" t="s">
        <v>111</v>
      </c>
      <c r="AW1" s="73" t="s">
        <v>112</v>
      </c>
      <c r="AX1" s="73" t="s">
        <v>113</v>
      </c>
      <c r="AY1" s="73" t="s">
        <v>114</v>
      </c>
      <c r="AZ1" s="73" t="s">
        <v>115</v>
      </c>
      <c r="BA1" s="73" t="s">
        <v>116</v>
      </c>
      <c r="BB1" s="73" t="s">
        <v>117</v>
      </c>
      <c r="BC1" s="73" t="s">
        <v>118</v>
      </c>
      <c r="BD1" s="73" t="s">
        <v>119</v>
      </c>
      <c r="BE1" s="73" t="s">
        <v>120</v>
      </c>
      <c r="BF1" s="73" t="s">
        <v>121</v>
      </c>
      <c r="BG1" s="73" t="s">
        <v>122</v>
      </c>
      <c r="BH1" s="73" t="s">
        <v>123</v>
      </c>
      <c r="BI1" s="73" t="s">
        <v>124</v>
      </c>
      <c r="BJ1" s="73" t="s">
        <v>125</v>
      </c>
      <c r="BK1" s="73" t="s">
        <v>126</v>
      </c>
      <c r="BL1" s="73" t="s">
        <v>127</v>
      </c>
      <c r="BM1" s="73" t="s">
        <v>128</v>
      </c>
      <c r="BN1" s="73" t="s">
        <v>129</v>
      </c>
      <c r="BO1" s="73" t="s">
        <v>130</v>
      </c>
      <c r="BP1" s="73" t="s">
        <v>131</v>
      </c>
      <c r="BQ1" s="73" t="s">
        <v>132</v>
      </c>
      <c r="BR1" s="73" t="s">
        <v>133</v>
      </c>
      <c r="BS1" s="73" t="s">
        <v>134</v>
      </c>
      <c r="BT1" s="73" t="s">
        <v>135</v>
      </c>
      <c r="BU1" s="73" t="s">
        <v>136</v>
      </c>
      <c r="BV1" s="73" t="s">
        <v>137</v>
      </c>
      <c r="BW1" s="73" t="s">
        <v>138</v>
      </c>
      <c r="BX1" s="73" t="s">
        <v>139</v>
      </c>
      <c r="BY1" s="73" t="s">
        <v>140</v>
      </c>
      <c r="BZ1" s="73" t="s">
        <v>141</v>
      </c>
      <c r="CA1" s="73" t="s">
        <v>142</v>
      </c>
      <c r="CB1" s="73" t="s">
        <v>143</v>
      </c>
      <c r="CC1" s="73" t="s">
        <v>144</v>
      </c>
      <c r="CD1" s="73" t="s">
        <v>145</v>
      </c>
      <c r="CE1" s="73" t="s">
        <v>146</v>
      </c>
      <c r="CF1" s="73" t="s">
        <v>147</v>
      </c>
      <c r="CG1" s="73" t="s">
        <v>148</v>
      </c>
      <c r="CH1" s="73" t="s">
        <v>149</v>
      </c>
      <c r="CI1" s="73" t="s">
        <v>150</v>
      </c>
      <c r="CJ1" s="73" t="s">
        <v>151</v>
      </c>
      <c r="CK1" s="73" t="s">
        <v>152</v>
      </c>
      <c r="CL1" s="73" t="s">
        <v>153</v>
      </c>
      <c r="CM1" s="73" t="s">
        <v>154</v>
      </c>
      <c r="CN1" s="73" t="s">
        <v>155</v>
      </c>
      <c r="CO1" s="73" t="s">
        <v>156</v>
      </c>
      <c r="CP1" s="73" t="s">
        <v>157</v>
      </c>
      <c r="CQ1" s="73" t="s">
        <v>158</v>
      </c>
      <c r="CR1" s="73" t="s">
        <v>159</v>
      </c>
      <c r="CS1" s="73" t="s">
        <v>160</v>
      </c>
      <c r="CT1" s="73" t="s">
        <v>161</v>
      </c>
      <c r="CU1" s="73" t="s">
        <v>162</v>
      </c>
      <c r="CV1" s="73" t="s">
        <v>163</v>
      </c>
      <c r="CW1" s="73" t="s">
        <v>164</v>
      </c>
      <c r="CX1" s="73" t="s">
        <v>165</v>
      </c>
      <c r="CY1" s="73" t="s">
        <v>166</v>
      </c>
      <c r="CZ1" s="73" t="s">
        <v>167</v>
      </c>
      <c r="DA1" s="73" t="s">
        <v>168</v>
      </c>
      <c r="DB1" s="73" t="s">
        <v>169</v>
      </c>
      <c r="DC1" s="73" t="s">
        <v>170</v>
      </c>
      <c r="DD1" s="73" t="s">
        <v>171</v>
      </c>
      <c r="DE1" s="73" t="s">
        <v>172</v>
      </c>
      <c r="DF1" s="73" t="s">
        <v>173</v>
      </c>
      <c r="DG1" s="73" t="s">
        <v>174</v>
      </c>
      <c r="DH1" s="73" t="s">
        <v>175</v>
      </c>
      <c r="DI1" s="73" t="s">
        <v>176</v>
      </c>
    </row>
    <row r="2" spans="1:113" x14ac:dyDescent="0.25">
      <c r="A2" t="str">
        <f t="shared" ref="A2:A60" si="0">D2&amp;"_"&amp;E2&amp;"_"&amp;F2&amp;"_"&amp;G2&amp;"_"&amp;H2&amp;"_"&amp;I2&amp;"_"&amp;J2</f>
        <v>LCA_Industry_Type_AutoDR_OtherDR_Notify_Size_Grp_date</v>
      </c>
      <c r="B2" t="s">
        <v>67</v>
      </c>
      <c r="C2" t="s">
        <v>68</v>
      </c>
      <c r="D2" t="s">
        <v>16</v>
      </c>
      <c r="E2" t="s">
        <v>300</v>
      </c>
      <c r="F2" t="s">
        <v>301</v>
      </c>
      <c r="G2" t="s">
        <v>302</v>
      </c>
      <c r="H2" t="s">
        <v>303</v>
      </c>
      <c r="I2" t="s">
        <v>304</v>
      </c>
      <c r="J2" s="11" t="s">
        <v>56</v>
      </c>
      <c r="K2" t="s">
        <v>305</v>
      </c>
      <c r="L2" t="s">
        <v>306</v>
      </c>
      <c r="M2" t="s">
        <v>307</v>
      </c>
      <c r="N2" t="s">
        <v>77</v>
      </c>
      <c r="O2" t="s">
        <v>78</v>
      </c>
      <c r="P2" t="s">
        <v>79</v>
      </c>
      <c r="Q2" t="s">
        <v>80</v>
      </c>
      <c r="R2" t="s">
        <v>81</v>
      </c>
      <c r="S2" t="s">
        <v>82</v>
      </c>
      <c r="T2" t="s">
        <v>83</v>
      </c>
      <c r="U2" t="s">
        <v>84</v>
      </c>
      <c r="V2" t="s">
        <v>85</v>
      </c>
      <c r="W2" t="s">
        <v>86</v>
      </c>
      <c r="X2" t="s">
        <v>87</v>
      </c>
      <c r="Y2" t="s">
        <v>88</v>
      </c>
      <c r="Z2" t="s">
        <v>89</v>
      </c>
      <c r="AA2" t="s">
        <v>90</v>
      </c>
      <c r="AB2" t="s">
        <v>91</v>
      </c>
      <c r="AC2" t="s">
        <v>92</v>
      </c>
      <c r="AD2" t="s">
        <v>93</v>
      </c>
      <c r="AE2" t="s">
        <v>94</v>
      </c>
      <c r="AF2" t="s">
        <v>95</v>
      </c>
      <c r="AG2" t="s">
        <v>96</v>
      </c>
      <c r="AH2" t="s">
        <v>97</v>
      </c>
      <c r="AI2" t="s">
        <v>98</v>
      </c>
      <c r="AJ2" t="s">
        <v>99</v>
      </c>
      <c r="AK2" t="s">
        <v>100</v>
      </c>
      <c r="AL2" t="s">
        <v>101</v>
      </c>
      <c r="AM2" t="s">
        <v>102</v>
      </c>
      <c r="AN2" t="s">
        <v>103</v>
      </c>
      <c r="AO2" t="s">
        <v>104</v>
      </c>
      <c r="AP2" t="s">
        <v>105</v>
      </c>
      <c r="AQ2" t="s">
        <v>106</v>
      </c>
      <c r="AR2" t="s">
        <v>107</v>
      </c>
      <c r="AS2" t="s">
        <v>108</v>
      </c>
      <c r="AT2" t="s">
        <v>109</v>
      </c>
      <c r="AU2" t="s">
        <v>110</v>
      </c>
      <c r="AV2" t="s">
        <v>111</v>
      </c>
      <c r="AW2" t="s">
        <v>112</v>
      </c>
      <c r="AX2" t="s">
        <v>113</v>
      </c>
      <c r="AY2" t="s">
        <v>114</v>
      </c>
      <c r="AZ2" t="s">
        <v>115</v>
      </c>
      <c r="BA2" t="s">
        <v>116</v>
      </c>
      <c r="BB2" t="s">
        <v>117</v>
      </c>
      <c r="BC2" t="s">
        <v>118</v>
      </c>
      <c r="BD2" t="s">
        <v>119</v>
      </c>
      <c r="BE2" t="s">
        <v>120</v>
      </c>
      <c r="BF2" t="s">
        <v>121</v>
      </c>
      <c r="BG2" t="s">
        <v>122</v>
      </c>
      <c r="BH2" t="s">
        <v>123</v>
      </c>
      <c r="BI2" t="s">
        <v>124</v>
      </c>
      <c r="BJ2" t="s">
        <v>125</v>
      </c>
      <c r="BK2" t="s">
        <v>126</v>
      </c>
      <c r="BL2" t="s">
        <v>127</v>
      </c>
      <c r="BM2" t="s">
        <v>128</v>
      </c>
      <c r="BN2" t="s">
        <v>129</v>
      </c>
      <c r="BO2" t="s">
        <v>130</v>
      </c>
      <c r="BP2" t="s">
        <v>131</v>
      </c>
      <c r="BQ2" t="s">
        <v>132</v>
      </c>
      <c r="BR2" t="s">
        <v>133</v>
      </c>
      <c r="BS2" t="s">
        <v>134</v>
      </c>
      <c r="BT2" t="s">
        <v>135</v>
      </c>
      <c r="BU2" t="s">
        <v>136</v>
      </c>
      <c r="BV2" t="s">
        <v>137</v>
      </c>
      <c r="BW2" t="s">
        <v>138</v>
      </c>
      <c r="BX2" t="s">
        <v>139</v>
      </c>
      <c r="BY2" t="s">
        <v>140</v>
      </c>
      <c r="BZ2" t="s">
        <v>141</v>
      </c>
      <c r="CA2" t="s">
        <v>142</v>
      </c>
      <c r="CB2" t="s">
        <v>143</v>
      </c>
      <c r="CC2" t="s">
        <v>144</v>
      </c>
      <c r="CD2" t="s">
        <v>145</v>
      </c>
      <c r="CE2" t="s">
        <v>146</v>
      </c>
      <c r="CF2" t="s">
        <v>147</v>
      </c>
      <c r="CG2" t="s">
        <v>148</v>
      </c>
      <c r="CH2" t="s">
        <v>149</v>
      </c>
      <c r="CI2" t="s">
        <v>150</v>
      </c>
      <c r="CJ2" t="s">
        <v>151</v>
      </c>
      <c r="CK2" t="s">
        <v>152</v>
      </c>
      <c r="CL2" s="76" t="s">
        <v>153</v>
      </c>
      <c r="CM2" s="76" t="s">
        <v>154</v>
      </c>
      <c r="CN2" s="76" t="s">
        <v>155</v>
      </c>
      <c r="CO2" s="76" t="s">
        <v>156</v>
      </c>
      <c r="CP2" s="76" t="s">
        <v>157</v>
      </c>
      <c r="CQ2" s="76" t="s">
        <v>158</v>
      </c>
      <c r="CR2" s="76" t="s">
        <v>159</v>
      </c>
      <c r="CS2" s="76" t="s">
        <v>160</v>
      </c>
      <c r="CT2" s="76" t="s">
        <v>161</v>
      </c>
      <c r="CU2" s="76" t="s">
        <v>162</v>
      </c>
      <c r="CV2" s="76" t="s">
        <v>163</v>
      </c>
      <c r="CW2" s="76" t="s">
        <v>164</v>
      </c>
      <c r="CX2" s="76" t="s">
        <v>165</v>
      </c>
      <c r="CY2" s="76" t="s">
        <v>166</v>
      </c>
      <c r="CZ2" s="76" t="s">
        <v>167</v>
      </c>
      <c r="DA2" s="76" t="s">
        <v>168</v>
      </c>
      <c r="DB2" s="76" t="s">
        <v>169</v>
      </c>
      <c r="DC2" s="76" t="s">
        <v>170</v>
      </c>
      <c r="DD2" s="76" t="s">
        <v>171</v>
      </c>
      <c r="DE2" s="76" t="s">
        <v>172</v>
      </c>
      <c r="DF2" s="76" t="s">
        <v>173</v>
      </c>
      <c r="DG2" s="76" t="s">
        <v>174</v>
      </c>
      <c r="DH2" s="76" t="s">
        <v>175</v>
      </c>
      <c r="DI2" s="76" t="s">
        <v>176</v>
      </c>
    </row>
    <row r="3" spans="1:113" x14ac:dyDescent="0.25">
      <c r="A3" t="str">
        <f t="shared" si="0"/>
        <v>All_1. Agriculture, Mining &amp; Construction_All_All_All_0 to 20 kW_43627</v>
      </c>
      <c r="B3" t="s">
        <v>177</v>
      </c>
      <c r="C3" t="s">
        <v>205</v>
      </c>
      <c r="D3" t="s">
        <v>19</v>
      </c>
      <c r="E3" t="s">
        <v>57</v>
      </c>
      <c r="F3" t="s">
        <v>19</v>
      </c>
      <c r="G3" t="s">
        <v>19</v>
      </c>
      <c r="H3" t="s">
        <v>19</v>
      </c>
      <c r="I3" t="s">
        <v>41</v>
      </c>
      <c r="J3" s="11">
        <v>43627</v>
      </c>
      <c r="K3">
        <v>15</v>
      </c>
      <c r="L3">
        <v>18</v>
      </c>
      <c r="M3">
        <v>5491</v>
      </c>
      <c r="N3">
        <v>0</v>
      </c>
      <c r="O3">
        <v>0</v>
      </c>
      <c r="P3">
        <v>0</v>
      </c>
      <c r="Q3">
        <v>0</v>
      </c>
      <c r="R3">
        <v>0.75251294999999996</v>
      </c>
      <c r="S3">
        <v>0.73223311000000002</v>
      </c>
      <c r="T3">
        <v>0.71464411000000005</v>
      </c>
      <c r="U3">
        <v>0.69737996000000002</v>
      </c>
      <c r="V3">
        <v>0.71436122999999996</v>
      </c>
      <c r="W3">
        <v>0.76836340000000003</v>
      </c>
      <c r="X3">
        <v>0.88090683999999997</v>
      </c>
      <c r="Y3">
        <v>1.0472032</v>
      </c>
      <c r="Z3">
        <v>1.2205153</v>
      </c>
      <c r="AA3">
        <v>1.3223114</v>
      </c>
      <c r="AB3">
        <v>1.3958564</v>
      </c>
      <c r="AC3">
        <v>1.4759652999999999</v>
      </c>
      <c r="AD3">
        <v>1.5326133</v>
      </c>
      <c r="AE3">
        <v>1.5934098999999999</v>
      </c>
      <c r="AF3">
        <v>1.6037032</v>
      </c>
      <c r="AG3">
        <v>1.5426679999999999</v>
      </c>
      <c r="AH3">
        <v>1.3966080000000001</v>
      </c>
      <c r="AI3">
        <v>1.132099</v>
      </c>
      <c r="AJ3">
        <v>1.025191</v>
      </c>
      <c r="AK3">
        <v>0.98698920000000001</v>
      </c>
      <c r="AL3">
        <v>0.98235059999999996</v>
      </c>
      <c r="AM3">
        <v>0.96108990000000005</v>
      </c>
      <c r="AN3">
        <v>0.89878899999999995</v>
      </c>
      <c r="AO3">
        <v>0.81777690000000003</v>
      </c>
      <c r="AP3">
        <v>78.498320000000007</v>
      </c>
      <c r="AQ3">
        <v>75.825890000000001</v>
      </c>
      <c r="AR3">
        <v>74.014399999999995</v>
      </c>
      <c r="AS3">
        <v>72.887050000000002</v>
      </c>
      <c r="AT3">
        <v>71.142219999999995</v>
      </c>
      <c r="AU3">
        <v>70.476690000000005</v>
      </c>
      <c r="AV3">
        <v>70.155500000000004</v>
      </c>
      <c r="AW3">
        <v>72.759209999999996</v>
      </c>
      <c r="AX3">
        <v>77.468879999999999</v>
      </c>
      <c r="AY3">
        <v>81.981030000000004</v>
      </c>
      <c r="AZ3">
        <v>85.761309999999995</v>
      </c>
      <c r="BA3">
        <v>89.925269999999998</v>
      </c>
      <c r="BB3">
        <v>93.201049999999995</v>
      </c>
      <c r="BC3">
        <v>95.509240000000005</v>
      </c>
      <c r="BD3">
        <v>97.510670000000005</v>
      </c>
      <c r="BE3">
        <v>98.603650000000002</v>
      </c>
      <c r="BF3">
        <v>99.511759999999995</v>
      </c>
      <c r="BG3">
        <v>99.040800000000004</v>
      </c>
      <c r="BH3">
        <v>97.775790000000001</v>
      </c>
      <c r="BI3">
        <v>95.482129999999998</v>
      </c>
      <c r="BJ3">
        <v>91.990520000000004</v>
      </c>
      <c r="BK3">
        <v>86.950429999999997</v>
      </c>
      <c r="BL3">
        <v>83.765330000000006</v>
      </c>
      <c r="BM3">
        <v>81.753060000000005</v>
      </c>
      <c r="BN3">
        <v>-2.0016000000000001E-3</v>
      </c>
      <c r="BO3">
        <v>4.2681999999999998E-3</v>
      </c>
      <c r="BP3">
        <v>1.17051E-2</v>
      </c>
      <c r="BQ3">
        <v>2.2263499999999999E-2</v>
      </c>
      <c r="BR3">
        <v>1.9962899999999999E-2</v>
      </c>
      <c r="BS3">
        <v>1.9564600000000001E-2</v>
      </c>
      <c r="BT3">
        <v>1.53729E-2</v>
      </c>
      <c r="BU3">
        <v>1.4919399999999999E-2</v>
      </c>
      <c r="BV3">
        <v>-1.17568E-2</v>
      </c>
      <c r="BW3">
        <v>-1.6823399999999999E-2</v>
      </c>
      <c r="BX3">
        <v>-2.3474700000000001E-2</v>
      </c>
      <c r="BY3">
        <v>-3.48201E-2</v>
      </c>
      <c r="BZ3">
        <v>-3.9883500000000002E-2</v>
      </c>
      <c r="CA3">
        <v>-3.2176200000000002E-2</v>
      </c>
      <c r="CB3">
        <v>-1.6256400000000001E-2</v>
      </c>
      <c r="CC3">
        <v>6.8552999999999999E-3</v>
      </c>
      <c r="CD3">
        <v>-2.232E-4</v>
      </c>
      <c r="CE3">
        <v>7.8902999999999994E-3</v>
      </c>
      <c r="CF3">
        <v>6.198E-4</v>
      </c>
      <c r="CG3">
        <v>-6.5141000000000001E-3</v>
      </c>
      <c r="CH3">
        <v>-1.3281899999999999E-2</v>
      </c>
      <c r="CI3">
        <v>-1.7305000000000001E-2</v>
      </c>
      <c r="CJ3">
        <v>-3.9083E-2</v>
      </c>
      <c r="CK3">
        <v>-2.1407800000000001E-2</v>
      </c>
      <c r="CL3" s="76">
        <v>4.7599999999999998E-5</v>
      </c>
      <c r="CM3" s="76">
        <v>7.25E-5</v>
      </c>
      <c r="CN3" s="76">
        <v>6.0399999999999998E-5</v>
      </c>
      <c r="CO3" s="76">
        <v>6.5199999999999999E-5</v>
      </c>
      <c r="CP3" s="76">
        <v>4.6400000000000003E-5</v>
      </c>
      <c r="CQ3" s="76">
        <v>2.8099999999999999E-5</v>
      </c>
      <c r="CR3" s="76">
        <v>1.6200000000000001E-5</v>
      </c>
      <c r="CS3" s="76">
        <v>1.2E-5</v>
      </c>
      <c r="CT3" s="76">
        <v>4.5099999999999998E-5</v>
      </c>
      <c r="CU3" s="76">
        <v>3.3899999999999997E-5</v>
      </c>
      <c r="CV3" s="76">
        <v>5.5000000000000002E-5</v>
      </c>
      <c r="CW3" s="76">
        <v>5.1999999999999997E-5</v>
      </c>
      <c r="CX3" s="76">
        <v>6.8899999999999994E-5</v>
      </c>
      <c r="CY3" s="76">
        <v>6.02E-5</v>
      </c>
      <c r="CZ3" s="76">
        <v>5.8799999999999999E-5</v>
      </c>
      <c r="DA3" s="76">
        <v>5.6199999999999997E-5</v>
      </c>
      <c r="DB3" s="76">
        <v>5.8999999999999998E-5</v>
      </c>
      <c r="DC3" s="76">
        <v>9.4500000000000007E-5</v>
      </c>
      <c r="DD3" s="76">
        <v>8.92E-5</v>
      </c>
      <c r="DE3" s="76">
        <v>8.3599999999999999E-5</v>
      </c>
      <c r="DF3" s="76">
        <v>1.2530000000000001E-4</v>
      </c>
      <c r="DG3" s="76">
        <v>1.437E-4</v>
      </c>
      <c r="DH3" s="76">
        <v>1.3300000000000001E-4</v>
      </c>
      <c r="DI3" s="76">
        <v>1.3909999999999999E-4</v>
      </c>
    </row>
    <row r="4" spans="1:113" x14ac:dyDescent="0.25">
      <c r="A4" t="str">
        <f t="shared" si="0"/>
        <v>All_1. Agriculture, Mining &amp; Construction_All_All_All_0 to 20 kW_43670</v>
      </c>
      <c r="B4" t="s">
        <v>177</v>
      </c>
      <c r="C4" t="s">
        <v>205</v>
      </c>
      <c r="D4" t="s">
        <v>19</v>
      </c>
      <c r="E4" t="s">
        <v>57</v>
      </c>
      <c r="F4" t="s">
        <v>19</v>
      </c>
      <c r="G4" t="s">
        <v>19</v>
      </c>
      <c r="H4" t="s">
        <v>19</v>
      </c>
      <c r="I4" t="s">
        <v>41</v>
      </c>
      <c r="J4" s="11">
        <v>43670</v>
      </c>
      <c r="K4">
        <v>15</v>
      </c>
      <c r="L4">
        <v>18</v>
      </c>
      <c r="M4">
        <v>5329</v>
      </c>
      <c r="N4">
        <v>0</v>
      </c>
      <c r="O4">
        <v>0</v>
      </c>
      <c r="P4">
        <v>0</v>
      </c>
      <c r="Q4">
        <v>0</v>
      </c>
      <c r="R4">
        <v>0.77241861000000001</v>
      </c>
      <c r="S4">
        <v>0.74809062000000004</v>
      </c>
      <c r="T4">
        <v>0.72219480999999996</v>
      </c>
      <c r="U4">
        <v>0.71517090000000005</v>
      </c>
      <c r="V4">
        <v>0.73606903000000001</v>
      </c>
      <c r="W4">
        <v>0.82018723999999998</v>
      </c>
      <c r="X4">
        <v>0.90410380000000001</v>
      </c>
      <c r="Y4">
        <v>1.0694680000000001</v>
      </c>
      <c r="Z4">
        <v>1.2009737</v>
      </c>
      <c r="AA4">
        <v>1.290618</v>
      </c>
      <c r="AB4">
        <v>1.3830150000000001</v>
      </c>
      <c r="AC4">
        <v>1.4653761000000001</v>
      </c>
      <c r="AD4">
        <v>1.5077567000000001</v>
      </c>
      <c r="AE4">
        <v>1.5826903000000001</v>
      </c>
      <c r="AF4">
        <v>1.6084153000000001</v>
      </c>
      <c r="AG4">
        <v>1.5713509999999999</v>
      </c>
      <c r="AH4">
        <v>1.4466909999999999</v>
      </c>
      <c r="AI4">
        <v>1.2040850000000001</v>
      </c>
      <c r="AJ4">
        <v>1.1175759999999999</v>
      </c>
      <c r="AK4">
        <v>1.06887</v>
      </c>
      <c r="AL4">
        <v>1.0531090000000001</v>
      </c>
      <c r="AM4">
        <v>1.022805</v>
      </c>
      <c r="AN4">
        <v>0.95303570000000004</v>
      </c>
      <c r="AO4">
        <v>0.89519700000000002</v>
      </c>
      <c r="AP4">
        <v>77.066410000000005</v>
      </c>
      <c r="AQ4">
        <v>74.238349999999997</v>
      </c>
      <c r="AR4">
        <v>72.087950000000006</v>
      </c>
      <c r="AS4">
        <v>70.996930000000006</v>
      </c>
      <c r="AT4">
        <v>70.210489999999993</v>
      </c>
      <c r="AU4">
        <v>69.368099999999998</v>
      </c>
      <c r="AV4">
        <v>68.284189999999995</v>
      </c>
      <c r="AW4">
        <v>69.712479999999999</v>
      </c>
      <c r="AX4">
        <v>73.836690000000004</v>
      </c>
      <c r="AY4">
        <v>78.525350000000003</v>
      </c>
      <c r="AZ4">
        <v>83.235429999999994</v>
      </c>
      <c r="BA4">
        <v>86.831059999999994</v>
      </c>
      <c r="BB4">
        <v>89.427480000000003</v>
      </c>
      <c r="BC4">
        <v>92.841399999999993</v>
      </c>
      <c r="BD4">
        <v>95.425079999999994</v>
      </c>
      <c r="BE4">
        <v>96.822559999999996</v>
      </c>
      <c r="BF4">
        <v>97.153329999999997</v>
      </c>
      <c r="BG4">
        <v>97.127830000000003</v>
      </c>
      <c r="BH4">
        <v>96.36345</v>
      </c>
      <c r="BI4">
        <v>94.104029999999995</v>
      </c>
      <c r="BJ4">
        <v>89.850470000000001</v>
      </c>
      <c r="BK4">
        <v>85.548259999999999</v>
      </c>
      <c r="BL4">
        <v>82.50376</v>
      </c>
      <c r="BM4">
        <v>80.252020000000002</v>
      </c>
      <c r="BN4">
        <v>9.0358000000000001E-3</v>
      </c>
      <c r="BO4">
        <v>7.8291000000000003E-3</v>
      </c>
      <c r="BP4">
        <v>8.3637999999999994E-3</v>
      </c>
      <c r="BQ4">
        <v>6.2770999999999999E-3</v>
      </c>
      <c r="BR4">
        <v>8.9023000000000001E-3</v>
      </c>
      <c r="BS4">
        <v>-2.3E-5</v>
      </c>
      <c r="BT4">
        <v>-2.3056999999999999E-3</v>
      </c>
      <c r="BU4">
        <v>1.06988E-2</v>
      </c>
      <c r="BV4">
        <v>1.1142000000000001E-3</v>
      </c>
      <c r="BW4">
        <v>-1.20357E-2</v>
      </c>
      <c r="BX4">
        <v>-2.0543599999999999E-2</v>
      </c>
      <c r="BY4">
        <v>-3.5790500000000003E-2</v>
      </c>
      <c r="BZ4">
        <v>-2.5325799999999999E-2</v>
      </c>
      <c r="CA4">
        <v>-1.45013E-2</v>
      </c>
      <c r="CB4">
        <v>9.0570000000000008E-3</v>
      </c>
      <c r="CC4">
        <v>2.4626499999999999E-2</v>
      </c>
      <c r="CD4">
        <v>1.54301E-2</v>
      </c>
      <c r="CE4">
        <v>1.26883E-2</v>
      </c>
      <c r="CF4">
        <v>-5.1050999999999996E-3</v>
      </c>
      <c r="CG4">
        <v>-8.9692999999999995E-3</v>
      </c>
      <c r="CH4">
        <v>-1.49465E-2</v>
      </c>
      <c r="CI4">
        <v>-8.6379000000000004E-3</v>
      </c>
      <c r="CJ4">
        <v>-1.33128E-2</v>
      </c>
      <c r="CK4">
        <v>-1.6037200000000001E-2</v>
      </c>
      <c r="CL4" s="76">
        <v>3.2499999999999997E-5</v>
      </c>
      <c r="CM4" s="76">
        <v>5.6100000000000002E-5</v>
      </c>
      <c r="CN4" s="76">
        <v>4.4100000000000001E-5</v>
      </c>
      <c r="CO4" s="76">
        <v>4.71E-5</v>
      </c>
      <c r="CP4" s="76">
        <v>3.4400000000000003E-5</v>
      </c>
      <c r="CQ4" s="76">
        <v>1.9700000000000001E-5</v>
      </c>
      <c r="CR4" s="76">
        <v>1.38E-5</v>
      </c>
      <c r="CS4" s="76">
        <v>8.7399999999999993E-6</v>
      </c>
      <c r="CT4" s="76">
        <v>3.2499999999999997E-5</v>
      </c>
      <c r="CU4" s="76">
        <v>1.9000000000000001E-5</v>
      </c>
      <c r="CV4" s="76">
        <v>4.8300000000000002E-5</v>
      </c>
      <c r="CW4" s="76">
        <v>3.8600000000000003E-5</v>
      </c>
      <c r="CX4" s="76">
        <v>4.4499999999999997E-5</v>
      </c>
      <c r="CY4" s="76">
        <v>4.6199999999999998E-5</v>
      </c>
      <c r="CZ4" s="76">
        <v>5.0599999999999997E-5</v>
      </c>
      <c r="DA4" s="76">
        <v>5.3699999999999997E-5</v>
      </c>
      <c r="DB4" s="76">
        <v>1.137E-4</v>
      </c>
      <c r="DC4" s="76">
        <v>1.571E-4</v>
      </c>
      <c r="DD4" s="76">
        <v>1.4760000000000001E-4</v>
      </c>
      <c r="DE4" s="76">
        <v>1.36E-4</v>
      </c>
      <c r="DF4" s="76">
        <v>1.76E-4</v>
      </c>
      <c r="DG4" s="76">
        <v>1.9330000000000001E-4</v>
      </c>
      <c r="DH4" s="76">
        <v>1.7139999999999999E-4</v>
      </c>
      <c r="DI4" s="76">
        <v>1.716E-4</v>
      </c>
    </row>
    <row r="5" spans="1:113" x14ac:dyDescent="0.25">
      <c r="A5" t="str">
        <f t="shared" si="0"/>
        <v>All_1. Agriculture, Mining &amp; Construction_All_All_All_0 to 20 kW_43672</v>
      </c>
      <c r="B5" t="s">
        <v>177</v>
      </c>
      <c r="C5" t="s">
        <v>205</v>
      </c>
      <c r="D5" t="s">
        <v>19</v>
      </c>
      <c r="E5" t="s">
        <v>57</v>
      </c>
      <c r="F5" t="s">
        <v>19</v>
      </c>
      <c r="G5" t="s">
        <v>19</v>
      </c>
      <c r="H5" t="s">
        <v>19</v>
      </c>
      <c r="I5" t="s">
        <v>41</v>
      </c>
      <c r="J5" s="11">
        <v>43672</v>
      </c>
      <c r="K5">
        <v>15</v>
      </c>
      <c r="L5">
        <v>18</v>
      </c>
      <c r="M5">
        <v>5327</v>
      </c>
      <c r="N5">
        <v>0</v>
      </c>
      <c r="O5">
        <v>0</v>
      </c>
      <c r="P5">
        <v>0</v>
      </c>
      <c r="Q5">
        <v>0</v>
      </c>
      <c r="R5">
        <v>0.78036583000000004</v>
      </c>
      <c r="S5">
        <v>0.75878513000000003</v>
      </c>
      <c r="T5">
        <v>0.74751235999999999</v>
      </c>
      <c r="U5">
        <v>0.73848937999999997</v>
      </c>
      <c r="V5">
        <v>0.75501872000000003</v>
      </c>
      <c r="W5">
        <v>0.83733782999999995</v>
      </c>
      <c r="X5">
        <v>0.93052601999999995</v>
      </c>
      <c r="Y5">
        <v>1.0609864</v>
      </c>
      <c r="Z5">
        <v>1.195627</v>
      </c>
      <c r="AA5">
        <v>1.2856006</v>
      </c>
      <c r="AB5">
        <v>1.3629599999999999</v>
      </c>
      <c r="AC5">
        <v>1.4183565</v>
      </c>
      <c r="AD5">
        <v>1.4373602999999999</v>
      </c>
      <c r="AE5">
        <v>1.4967185000000001</v>
      </c>
      <c r="AF5">
        <v>1.5058180000000001</v>
      </c>
      <c r="AG5">
        <v>1.4501809999999999</v>
      </c>
      <c r="AH5">
        <v>1.300333</v>
      </c>
      <c r="AI5">
        <v>1.081574</v>
      </c>
      <c r="AJ5">
        <v>1.001312</v>
      </c>
      <c r="AK5">
        <v>0.95198039999999995</v>
      </c>
      <c r="AL5">
        <v>0.96051869999999995</v>
      </c>
      <c r="AM5">
        <v>0.93712300000000004</v>
      </c>
      <c r="AN5">
        <v>0.8644442</v>
      </c>
      <c r="AO5">
        <v>0.81425080000000005</v>
      </c>
      <c r="AP5">
        <v>76.237949999999998</v>
      </c>
      <c r="AQ5">
        <v>76.234309999999994</v>
      </c>
      <c r="AR5">
        <v>74.882760000000005</v>
      </c>
      <c r="AS5">
        <v>73.201819999999998</v>
      </c>
      <c r="AT5">
        <v>71.682090000000002</v>
      </c>
      <c r="AU5">
        <v>70.349239999999995</v>
      </c>
      <c r="AV5">
        <v>69.370630000000006</v>
      </c>
      <c r="AW5">
        <v>70.59769</v>
      </c>
      <c r="AX5">
        <v>73.330089999999998</v>
      </c>
      <c r="AY5">
        <v>77.157939999999996</v>
      </c>
      <c r="AZ5">
        <v>81.769170000000003</v>
      </c>
      <c r="BA5">
        <v>85.565669999999997</v>
      </c>
      <c r="BB5">
        <v>88.774590000000003</v>
      </c>
      <c r="BC5">
        <v>91.116209999999995</v>
      </c>
      <c r="BD5">
        <v>93.224329999999995</v>
      </c>
      <c r="BE5">
        <v>94.639269999999996</v>
      </c>
      <c r="BF5">
        <v>95.025469999999999</v>
      </c>
      <c r="BG5">
        <v>94.532880000000006</v>
      </c>
      <c r="BH5">
        <v>93.039429999999996</v>
      </c>
      <c r="BI5">
        <v>90.394289999999998</v>
      </c>
      <c r="BJ5">
        <v>86.340620000000001</v>
      </c>
      <c r="BK5">
        <v>82.199269999999999</v>
      </c>
      <c r="BL5">
        <v>79.429469999999995</v>
      </c>
      <c r="BM5">
        <v>77.046449999999993</v>
      </c>
      <c r="BN5">
        <v>8.9221000000000005E-3</v>
      </c>
      <c r="BO5">
        <v>7.7099000000000004E-3</v>
      </c>
      <c r="BP5">
        <v>8.2418000000000005E-3</v>
      </c>
      <c r="BQ5" s="76">
        <v>6.156E-3</v>
      </c>
      <c r="BR5">
        <v>8.7752999999999998E-3</v>
      </c>
      <c r="BS5">
        <v>-1.507E-4</v>
      </c>
      <c r="BT5">
        <v>-2.3514999999999999E-3</v>
      </c>
      <c r="BU5">
        <v>1.0707599999999999E-2</v>
      </c>
      <c r="BV5">
        <v>1.2044E-3</v>
      </c>
      <c r="BW5">
        <v>-1.1848600000000001E-2</v>
      </c>
      <c r="BX5">
        <v>-2.0291799999999999E-2</v>
      </c>
      <c r="BY5">
        <v>-3.5493499999999997E-2</v>
      </c>
      <c r="BZ5">
        <v>-2.50388E-2</v>
      </c>
      <c r="CA5">
        <v>-1.41849E-2</v>
      </c>
      <c r="CB5">
        <v>9.4246E-3</v>
      </c>
      <c r="CC5">
        <v>2.5005400000000001E-2</v>
      </c>
      <c r="CD5">
        <v>1.5673300000000001E-2</v>
      </c>
      <c r="CE5">
        <v>1.2874099999999999E-2</v>
      </c>
      <c r="CF5">
        <v>-4.9364999999999999E-3</v>
      </c>
      <c r="CG5">
        <v>-8.8895999999999992E-3</v>
      </c>
      <c r="CH5">
        <v>-1.4919699999999999E-2</v>
      </c>
      <c r="CI5">
        <v>-8.5920000000000007E-3</v>
      </c>
      <c r="CJ5">
        <v>-1.3305000000000001E-2</v>
      </c>
      <c r="CK5">
        <v>-1.60444E-2</v>
      </c>
      <c r="CL5" s="76">
        <v>4.0299999999999997E-5</v>
      </c>
      <c r="CM5" s="76">
        <v>5.9599999999999999E-5</v>
      </c>
      <c r="CN5" s="76">
        <v>5.0099999999999998E-5</v>
      </c>
      <c r="CO5" s="76">
        <v>5.8499999999999999E-5</v>
      </c>
      <c r="CP5" s="76">
        <v>4.3099999999999997E-5</v>
      </c>
      <c r="CQ5" s="76">
        <v>2.48E-5</v>
      </c>
      <c r="CR5" s="76">
        <v>1.5800000000000001E-5</v>
      </c>
      <c r="CS5" s="76">
        <v>1.11E-5</v>
      </c>
      <c r="CT5" s="76">
        <v>3.6100000000000003E-5</v>
      </c>
      <c r="CU5" s="76">
        <v>2.0000000000000002E-5</v>
      </c>
      <c r="CV5" s="76">
        <v>4.7500000000000003E-5</v>
      </c>
      <c r="CW5" s="76">
        <v>3.8399999999999998E-5</v>
      </c>
      <c r="CX5" s="76">
        <v>4.3900000000000003E-5</v>
      </c>
      <c r="CY5" s="76">
        <v>4.57E-5</v>
      </c>
      <c r="CZ5" s="76">
        <v>4.8600000000000002E-5</v>
      </c>
      <c r="DA5" s="76">
        <v>5.0500000000000001E-5</v>
      </c>
      <c r="DB5" s="76">
        <v>1.105E-4</v>
      </c>
      <c r="DC5" s="76">
        <v>1.5559999999999999E-4</v>
      </c>
      <c r="DD5" s="76">
        <v>1.4359999999999999E-4</v>
      </c>
      <c r="DE5" s="76">
        <v>1.3219999999999999E-4</v>
      </c>
      <c r="DF5" s="76">
        <v>1.739E-4</v>
      </c>
      <c r="DG5" s="76">
        <v>1.92E-4</v>
      </c>
      <c r="DH5" s="76">
        <v>1.6919999999999999E-4</v>
      </c>
      <c r="DI5" s="76">
        <v>1.6339999999999999E-4</v>
      </c>
    </row>
    <row r="6" spans="1:113" x14ac:dyDescent="0.25">
      <c r="A6" t="str">
        <f t="shared" si="0"/>
        <v>All_1. Agriculture, Mining &amp; Construction_All_All_All_0 to 20 kW_43690</v>
      </c>
      <c r="B6" t="s">
        <v>177</v>
      </c>
      <c r="C6" t="s">
        <v>205</v>
      </c>
      <c r="D6" t="s">
        <v>19</v>
      </c>
      <c r="E6" t="s">
        <v>57</v>
      </c>
      <c r="F6" t="s">
        <v>19</v>
      </c>
      <c r="G6" t="s">
        <v>19</v>
      </c>
      <c r="H6" t="s">
        <v>19</v>
      </c>
      <c r="I6" t="s">
        <v>41</v>
      </c>
      <c r="J6" s="11">
        <v>43690</v>
      </c>
      <c r="K6">
        <v>15</v>
      </c>
      <c r="L6">
        <v>18</v>
      </c>
      <c r="M6">
        <v>5300</v>
      </c>
      <c r="N6">
        <v>0</v>
      </c>
      <c r="O6">
        <v>0</v>
      </c>
      <c r="P6">
        <v>0</v>
      </c>
      <c r="Q6">
        <v>0</v>
      </c>
      <c r="R6">
        <v>0.72939295999999998</v>
      </c>
      <c r="S6">
        <v>0.70874884000000005</v>
      </c>
      <c r="T6">
        <v>0.69223562999999999</v>
      </c>
      <c r="U6">
        <v>0.67244192000000003</v>
      </c>
      <c r="V6">
        <v>0.69513086000000002</v>
      </c>
      <c r="W6">
        <v>0.77689436999999995</v>
      </c>
      <c r="X6">
        <v>0.89048126999999999</v>
      </c>
      <c r="Y6">
        <v>1.0171231999999999</v>
      </c>
      <c r="Z6">
        <v>1.1391992</v>
      </c>
      <c r="AA6">
        <v>1.2335533000000001</v>
      </c>
      <c r="AB6">
        <v>1.3268091</v>
      </c>
      <c r="AC6">
        <v>1.3886049</v>
      </c>
      <c r="AD6">
        <v>1.4276437</v>
      </c>
      <c r="AE6">
        <v>1.5249543000000001</v>
      </c>
      <c r="AF6">
        <v>1.5498871999999999</v>
      </c>
      <c r="AG6">
        <v>1.527406</v>
      </c>
      <c r="AH6">
        <v>1.392347</v>
      </c>
      <c r="AI6">
        <v>1.1484730000000001</v>
      </c>
      <c r="AJ6">
        <v>1.0230170000000001</v>
      </c>
      <c r="AK6">
        <v>0.95211990000000002</v>
      </c>
      <c r="AL6">
        <v>0.96510689999999999</v>
      </c>
      <c r="AM6">
        <v>0.90832429999999997</v>
      </c>
      <c r="AN6">
        <v>0.83787869999999998</v>
      </c>
      <c r="AO6">
        <v>0.78606549999999997</v>
      </c>
      <c r="AP6">
        <v>74.54598</v>
      </c>
      <c r="AQ6">
        <v>72.239069999999998</v>
      </c>
      <c r="AR6">
        <v>70.747</v>
      </c>
      <c r="AS6">
        <v>69.415980000000005</v>
      </c>
      <c r="AT6">
        <v>68.412459999999996</v>
      </c>
      <c r="AU6">
        <v>66.959400000000002</v>
      </c>
      <c r="AV6">
        <v>66.114339999999999</v>
      </c>
      <c r="AW6">
        <v>66.961449999999999</v>
      </c>
      <c r="AX6">
        <v>71.186850000000007</v>
      </c>
      <c r="AY6">
        <v>76.069599999999994</v>
      </c>
      <c r="AZ6">
        <v>80.417860000000005</v>
      </c>
      <c r="BA6">
        <v>84.741640000000004</v>
      </c>
      <c r="BB6">
        <v>88.478980000000007</v>
      </c>
      <c r="BC6">
        <v>91.275559999999999</v>
      </c>
      <c r="BD6">
        <v>93.096580000000003</v>
      </c>
      <c r="BE6">
        <v>94.471310000000003</v>
      </c>
      <c r="BF6">
        <v>95.256469999999993</v>
      </c>
      <c r="BG6">
        <v>95.019549999999995</v>
      </c>
      <c r="BH6">
        <v>94.084950000000006</v>
      </c>
      <c r="BI6">
        <v>91.403869999999998</v>
      </c>
      <c r="BJ6">
        <v>87.454269999999994</v>
      </c>
      <c r="BK6">
        <v>83.819829999999996</v>
      </c>
      <c r="BL6">
        <v>80.370050000000006</v>
      </c>
      <c r="BM6">
        <v>77.693809999999999</v>
      </c>
      <c r="BN6">
        <v>1.5435600000000001E-2</v>
      </c>
      <c r="BO6">
        <v>1.62664E-2</v>
      </c>
      <c r="BP6">
        <v>1.5909800000000002E-2</v>
      </c>
      <c r="BQ6" s="76">
        <v>2.1607000000000001E-2</v>
      </c>
      <c r="BR6">
        <v>2.16107E-2</v>
      </c>
      <c r="BS6">
        <v>2.4794199999999999E-2</v>
      </c>
      <c r="BT6">
        <v>1.00391E-2</v>
      </c>
      <c r="BU6">
        <v>2.1197E-3</v>
      </c>
      <c r="BV6">
        <v>-8.6759000000000003E-3</v>
      </c>
      <c r="BW6">
        <v>-3.0108300000000001E-2</v>
      </c>
      <c r="BX6">
        <v>-3.75517E-2</v>
      </c>
      <c r="BY6">
        <v>-4.1632700000000002E-2</v>
      </c>
      <c r="BZ6">
        <v>-4.9730299999999998E-2</v>
      </c>
      <c r="CA6">
        <v>-5.8851599999999997E-2</v>
      </c>
      <c r="CB6">
        <v>-3.58353E-2</v>
      </c>
      <c r="CC6">
        <v>-3.48949E-2</v>
      </c>
      <c r="CD6">
        <v>-1.84355E-2</v>
      </c>
      <c r="CE6">
        <v>1.5087E-3</v>
      </c>
      <c r="CF6">
        <v>5.4136000000000002E-3</v>
      </c>
      <c r="CG6">
        <v>-1.84E-4</v>
      </c>
      <c r="CH6">
        <v>-1.1724999999999999E-3</v>
      </c>
      <c r="CI6">
        <v>-2.9779999999999997E-4</v>
      </c>
      <c r="CJ6">
        <v>1.7482000000000001E-3</v>
      </c>
      <c r="CK6">
        <v>2.9694000000000001E-3</v>
      </c>
      <c r="CL6" s="76">
        <v>2.83E-5</v>
      </c>
      <c r="CM6" s="76">
        <v>4.8699999999999998E-5</v>
      </c>
      <c r="CN6" s="76">
        <v>3.6900000000000002E-5</v>
      </c>
      <c r="CO6" s="76">
        <v>4.2299999999999998E-5</v>
      </c>
      <c r="CP6" s="76">
        <v>2.97E-5</v>
      </c>
      <c r="CQ6" s="76">
        <v>1.5800000000000001E-5</v>
      </c>
      <c r="CR6" s="76">
        <v>1.03E-5</v>
      </c>
      <c r="CS6" s="76">
        <v>6.3799999999999999E-6</v>
      </c>
      <c r="CT6" s="76">
        <v>2.8E-5</v>
      </c>
      <c r="CU6" s="76">
        <v>1.5299999999999999E-5</v>
      </c>
      <c r="CV6" s="76">
        <v>3.8000000000000002E-5</v>
      </c>
      <c r="CW6" s="76">
        <v>3.0899999999999999E-5</v>
      </c>
      <c r="CX6" s="76">
        <v>3.6699999999999998E-5</v>
      </c>
      <c r="CY6" s="76">
        <v>4.2500000000000003E-5</v>
      </c>
      <c r="CZ6" s="76">
        <v>4.5399999999999999E-5</v>
      </c>
      <c r="DA6" s="76">
        <v>4.7700000000000001E-5</v>
      </c>
      <c r="DB6" s="76">
        <v>5.1100000000000002E-5</v>
      </c>
      <c r="DC6" s="76">
        <v>8.3999999999999995E-5</v>
      </c>
      <c r="DD6" s="76">
        <v>7.2200000000000007E-5</v>
      </c>
      <c r="DE6" s="76">
        <v>6.0900000000000003E-5</v>
      </c>
      <c r="DF6" s="76">
        <v>1.019E-4</v>
      </c>
      <c r="DG6" s="76">
        <v>1.1739999999999999E-4</v>
      </c>
      <c r="DH6" s="76">
        <v>9.6199999999999994E-5</v>
      </c>
      <c r="DI6" s="76">
        <v>9.1000000000000003E-5</v>
      </c>
    </row>
    <row r="7" spans="1:113" x14ac:dyDescent="0.25">
      <c r="A7" t="str">
        <f t="shared" si="0"/>
        <v>All_1. Agriculture, Mining &amp; Construction_All_All_All_0 to 20 kW_43691</v>
      </c>
      <c r="B7" t="s">
        <v>177</v>
      </c>
      <c r="C7" t="s">
        <v>205</v>
      </c>
      <c r="D7" t="s">
        <v>19</v>
      </c>
      <c r="E7" t="s">
        <v>57</v>
      </c>
      <c r="F7" t="s">
        <v>19</v>
      </c>
      <c r="G7" t="s">
        <v>19</v>
      </c>
      <c r="H7" t="s">
        <v>19</v>
      </c>
      <c r="I7" t="s">
        <v>41</v>
      </c>
      <c r="J7" s="11">
        <v>43691</v>
      </c>
      <c r="K7">
        <v>15</v>
      </c>
      <c r="L7">
        <v>18</v>
      </c>
      <c r="M7">
        <v>5298</v>
      </c>
      <c r="N7">
        <v>0</v>
      </c>
      <c r="O7">
        <v>0</v>
      </c>
      <c r="P7">
        <v>0</v>
      </c>
      <c r="Q7">
        <v>0</v>
      </c>
      <c r="R7">
        <v>0.74612944999999997</v>
      </c>
      <c r="S7">
        <v>0.71905167999999997</v>
      </c>
      <c r="T7">
        <v>0.69835656000000002</v>
      </c>
      <c r="U7">
        <v>0.68473757000000002</v>
      </c>
      <c r="V7">
        <v>0.70812748000000003</v>
      </c>
      <c r="W7">
        <v>0.79567195000000002</v>
      </c>
      <c r="X7">
        <v>0.91055808000000005</v>
      </c>
      <c r="Y7">
        <v>1.0453581000000001</v>
      </c>
      <c r="Z7">
        <v>1.1860831000000001</v>
      </c>
      <c r="AA7">
        <v>1.2929383999999999</v>
      </c>
      <c r="AB7">
        <v>1.3831112999999999</v>
      </c>
      <c r="AC7">
        <v>1.4555901</v>
      </c>
      <c r="AD7">
        <v>1.5272142</v>
      </c>
      <c r="AE7">
        <v>1.6174012</v>
      </c>
      <c r="AF7">
        <v>1.6424557</v>
      </c>
      <c r="AG7">
        <v>1.629724</v>
      </c>
      <c r="AH7">
        <v>1.446191</v>
      </c>
      <c r="AI7">
        <v>1.1922680000000001</v>
      </c>
      <c r="AJ7">
        <v>1.083062</v>
      </c>
      <c r="AK7">
        <v>1.03363</v>
      </c>
      <c r="AL7">
        <v>1.0432429999999999</v>
      </c>
      <c r="AM7">
        <v>0.98624750000000005</v>
      </c>
      <c r="AN7">
        <v>0.90807789999999999</v>
      </c>
      <c r="AO7">
        <v>0.85832109999999995</v>
      </c>
      <c r="AP7">
        <v>77.202659999999995</v>
      </c>
      <c r="AQ7">
        <v>73.976259999999996</v>
      </c>
      <c r="AR7">
        <v>72.87724</v>
      </c>
      <c r="AS7">
        <v>70.941999999999993</v>
      </c>
      <c r="AT7">
        <v>69.532589999999999</v>
      </c>
      <c r="AU7">
        <v>68.766819999999996</v>
      </c>
      <c r="AV7">
        <v>67.950550000000007</v>
      </c>
      <c r="AW7">
        <v>68.409570000000002</v>
      </c>
      <c r="AX7">
        <v>72.969059999999999</v>
      </c>
      <c r="AY7">
        <v>77.945819999999998</v>
      </c>
      <c r="AZ7">
        <v>83.045749999999998</v>
      </c>
      <c r="BA7">
        <v>87.694999999999993</v>
      </c>
      <c r="BB7">
        <v>91.46266</v>
      </c>
      <c r="BC7">
        <v>94.781170000000003</v>
      </c>
      <c r="BD7">
        <v>96.790850000000006</v>
      </c>
      <c r="BE7">
        <v>98.034779999999998</v>
      </c>
      <c r="BF7">
        <v>98.569630000000004</v>
      </c>
      <c r="BG7">
        <v>98.612570000000005</v>
      </c>
      <c r="BH7">
        <v>97.597430000000003</v>
      </c>
      <c r="BI7">
        <v>95.146140000000003</v>
      </c>
      <c r="BJ7">
        <v>90.369640000000004</v>
      </c>
      <c r="BK7">
        <v>86.299180000000007</v>
      </c>
      <c r="BL7">
        <v>83.056460000000001</v>
      </c>
      <c r="BM7">
        <v>80.326859999999996</v>
      </c>
      <c r="BN7">
        <v>1.56764E-2</v>
      </c>
      <c r="BO7">
        <v>1.6519099999999998E-2</v>
      </c>
      <c r="BP7">
        <v>1.61683E-2</v>
      </c>
      <c r="BQ7" s="76">
        <v>2.18636E-2</v>
      </c>
      <c r="BR7">
        <v>2.1879900000000001E-2</v>
      </c>
      <c r="BS7">
        <v>2.5064800000000002E-2</v>
      </c>
      <c r="BT7">
        <v>1.0136300000000001E-2</v>
      </c>
      <c r="BU7">
        <v>2.1010999999999998E-3</v>
      </c>
      <c r="BV7">
        <v>-8.8669999999999999E-3</v>
      </c>
      <c r="BW7">
        <v>-3.0504799999999999E-2</v>
      </c>
      <c r="BX7">
        <v>-3.8085300000000002E-2</v>
      </c>
      <c r="BY7">
        <v>-4.2262099999999997E-2</v>
      </c>
      <c r="BZ7">
        <v>-5.0338300000000002E-2</v>
      </c>
      <c r="CA7">
        <v>-5.9521900000000003E-2</v>
      </c>
      <c r="CB7">
        <v>-3.6614099999999997E-2</v>
      </c>
      <c r="CC7">
        <v>-3.5697399999999997E-2</v>
      </c>
      <c r="CD7">
        <v>-1.89508E-2</v>
      </c>
      <c r="CE7">
        <v>1.1150000000000001E-3</v>
      </c>
      <c r="CF7">
        <v>5.0565000000000002E-3</v>
      </c>
      <c r="CG7">
        <v>-3.5290000000000001E-4</v>
      </c>
      <c r="CH7">
        <v>-1.2292E-3</v>
      </c>
      <c r="CI7">
        <v>-3.9500000000000001E-4</v>
      </c>
      <c r="CJ7">
        <v>1.7316E-3</v>
      </c>
      <c r="CK7">
        <v>2.9846E-3</v>
      </c>
      <c r="CL7" s="76">
        <v>3.7599999999999999E-5</v>
      </c>
      <c r="CM7" s="76">
        <v>5.8999999999999998E-5</v>
      </c>
      <c r="CN7" s="76">
        <v>4.4199999999999997E-5</v>
      </c>
      <c r="CO7" s="76">
        <v>5.2800000000000003E-5</v>
      </c>
      <c r="CP7" s="76">
        <v>3.4999999999999997E-5</v>
      </c>
      <c r="CQ7" s="76">
        <v>1.7600000000000001E-5</v>
      </c>
      <c r="CR7" s="76">
        <v>1.1399999999999999E-5</v>
      </c>
      <c r="CS7" s="76">
        <v>7.79E-6</v>
      </c>
      <c r="CT7" s="76">
        <v>3.4100000000000002E-5</v>
      </c>
      <c r="CU7" s="76">
        <v>2.05E-5</v>
      </c>
      <c r="CV7" s="76">
        <v>4.5300000000000003E-5</v>
      </c>
      <c r="CW7" s="76">
        <v>3.7299999999999999E-5</v>
      </c>
      <c r="CX7" s="76">
        <v>4.4400000000000002E-5</v>
      </c>
      <c r="CY7" s="76">
        <v>5.1600000000000001E-5</v>
      </c>
      <c r="CZ7" s="76">
        <v>5.5500000000000001E-5</v>
      </c>
      <c r="DA7" s="76">
        <v>5.7899999999999998E-5</v>
      </c>
      <c r="DB7" s="76">
        <v>6.1299999999999999E-5</v>
      </c>
      <c r="DC7" s="76">
        <v>9.59E-5</v>
      </c>
      <c r="DD7" s="76">
        <v>8.4599999999999996E-5</v>
      </c>
      <c r="DE7" s="76">
        <v>7.3899999999999994E-5</v>
      </c>
      <c r="DF7" s="76">
        <v>1.1519999999999999E-4</v>
      </c>
      <c r="DG7" s="76">
        <v>1.304E-4</v>
      </c>
      <c r="DH7" s="76">
        <v>1.066E-4</v>
      </c>
      <c r="DI7" s="76">
        <v>1.039E-4</v>
      </c>
    </row>
    <row r="8" spans="1:113" x14ac:dyDescent="0.25">
      <c r="A8" t="str">
        <f t="shared" si="0"/>
        <v>All_1. Agriculture, Mining &amp; Construction_All_All_All_0 to 20 kW_43693</v>
      </c>
      <c r="B8" t="s">
        <v>177</v>
      </c>
      <c r="C8" t="s">
        <v>205</v>
      </c>
      <c r="D8" t="s">
        <v>19</v>
      </c>
      <c r="E8" t="s">
        <v>57</v>
      </c>
      <c r="F8" t="s">
        <v>19</v>
      </c>
      <c r="G8" t="s">
        <v>19</v>
      </c>
      <c r="H8" t="s">
        <v>19</v>
      </c>
      <c r="I8" t="s">
        <v>41</v>
      </c>
      <c r="J8" s="11">
        <v>43693</v>
      </c>
      <c r="K8">
        <v>15</v>
      </c>
      <c r="L8">
        <v>18</v>
      </c>
      <c r="M8">
        <v>5297</v>
      </c>
      <c r="N8">
        <v>0</v>
      </c>
      <c r="O8">
        <v>0</v>
      </c>
      <c r="P8">
        <v>0</v>
      </c>
      <c r="Q8">
        <v>0</v>
      </c>
      <c r="R8">
        <v>0.82332464000000005</v>
      </c>
      <c r="S8">
        <v>0.78940832000000005</v>
      </c>
      <c r="T8">
        <v>0.77098761999999998</v>
      </c>
      <c r="U8">
        <v>0.75839071999999996</v>
      </c>
      <c r="V8">
        <v>0.77147337000000005</v>
      </c>
      <c r="W8">
        <v>0.85970663000000003</v>
      </c>
      <c r="X8">
        <v>0.99098788000000004</v>
      </c>
      <c r="Y8">
        <v>1.1294382000000001</v>
      </c>
      <c r="Z8">
        <v>1.2779208</v>
      </c>
      <c r="AA8">
        <v>1.3798272</v>
      </c>
      <c r="AB8">
        <v>1.4635513</v>
      </c>
      <c r="AC8">
        <v>1.5214494999999999</v>
      </c>
      <c r="AD8">
        <v>1.556524</v>
      </c>
      <c r="AE8">
        <v>1.6332819000000001</v>
      </c>
      <c r="AF8">
        <v>1.6306863</v>
      </c>
      <c r="AG8">
        <v>1.5742910000000001</v>
      </c>
      <c r="AH8">
        <v>1.403329</v>
      </c>
      <c r="AI8">
        <v>1.161394</v>
      </c>
      <c r="AJ8">
        <v>1.06518</v>
      </c>
      <c r="AK8">
        <v>1.0327729999999999</v>
      </c>
      <c r="AL8">
        <v>1.046843</v>
      </c>
      <c r="AM8">
        <v>0.98478140000000003</v>
      </c>
      <c r="AN8">
        <v>0.91623049999999995</v>
      </c>
      <c r="AO8">
        <v>0.85231539999999995</v>
      </c>
      <c r="AP8">
        <v>78.238650000000007</v>
      </c>
      <c r="AQ8">
        <v>77.856809999999996</v>
      </c>
      <c r="AR8">
        <v>75.950779999999995</v>
      </c>
      <c r="AS8">
        <v>74.466610000000003</v>
      </c>
      <c r="AT8">
        <v>73.259479999999996</v>
      </c>
      <c r="AU8">
        <v>72.017189999999999</v>
      </c>
      <c r="AV8">
        <v>70.742400000000004</v>
      </c>
      <c r="AW8">
        <v>70.861850000000004</v>
      </c>
      <c r="AX8">
        <v>74.768839999999997</v>
      </c>
      <c r="AY8">
        <v>80.324169999999995</v>
      </c>
      <c r="AZ8">
        <v>85.366519999999994</v>
      </c>
      <c r="BA8">
        <v>89.414810000000003</v>
      </c>
      <c r="BB8">
        <v>92.338589999999996</v>
      </c>
      <c r="BC8">
        <v>94.780799999999999</v>
      </c>
      <c r="BD8">
        <v>97.20438</v>
      </c>
      <c r="BE8">
        <v>98.118319999999997</v>
      </c>
      <c r="BF8">
        <v>98.490970000000004</v>
      </c>
      <c r="BG8">
        <v>97.89743</v>
      </c>
      <c r="BH8">
        <v>96.379750000000001</v>
      </c>
      <c r="BI8">
        <v>93.075609999999998</v>
      </c>
      <c r="BJ8">
        <v>88.109139999999996</v>
      </c>
      <c r="BK8">
        <v>84.300460000000001</v>
      </c>
      <c r="BL8">
        <v>81.204580000000007</v>
      </c>
      <c r="BM8">
        <v>78.750609999999995</v>
      </c>
      <c r="BN8">
        <v>1.7151E-2</v>
      </c>
      <c r="BO8">
        <v>1.8066200000000001E-2</v>
      </c>
      <c r="BP8" s="76">
        <v>1.77504E-2</v>
      </c>
      <c r="BQ8">
        <v>2.3434799999999999E-2</v>
      </c>
      <c r="BR8">
        <v>2.35281E-2</v>
      </c>
      <c r="BS8">
        <v>2.6721600000000002E-2</v>
      </c>
      <c r="BT8">
        <v>1.07311E-2</v>
      </c>
      <c r="BU8">
        <v>1.9870999999999999E-3</v>
      </c>
      <c r="BV8">
        <v>-1.00366E-2</v>
      </c>
      <c r="BW8">
        <v>-3.2932000000000003E-2</v>
      </c>
      <c r="BX8">
        <v>-4.1352E-2</v>
      </c>
      <c r="BY8">
        <v>-4.6115499999999997E-2</v>
      </c>
      <c r="BZ8">
        <v>-5.4059900000000001E-2</v>
      </c>
      <c r="CA8">
        <v>-6.3625699999999993E-2</v>
      </c>
      <c r="CB8">
        <v>-4.1382200000000001E-2</v>
      </c>
      <c r="CC8">
        <v>-4.06107E-2</v>
      </c>
      <c r="CD8">
        <v>-2.2105199999999998E-2</v>
      </c>
      <c r="CE8">
        <v>-1.2951E-3</v>
      </c>
      <c r="CF8">
        <v>2.8704999999999998E-3</v>
      </c>
      <c r="CG8">
        <v>-1.3868999999999999E-3</v>
      </c>
      <c r="CH8">
        <v>-1.5765E-3</v>
      </c>
      <c r="CI8">
        <v>-9.904E-4</v>
      </c>
      <c r="CJ8">
        <v>1.6299000000000001E-3</v>
      </c>
      <c r="CK8">
        <v>3.0780999999999998E-3</v>
      </c>
      <c r="CL8" s="76">
        <v>3.8800000000000001E-5</v>
      </c>
      <c r="CM8" s="76">
        <v>6.2100000000000005E-5</v>
      </c>
      <c r="CN8" s="76">
        <v>5.0699999999999999E-5</v>
      </c>
      <c r="CO8" s="76">
        <v>5.5899999999999997E-5</v>
      </c>
      <c r="CP8" s="76">
        <v>4.3000000000000002E-5</v>
      </c>
      <c r="CQ8" s="76">
        <v>2.4199999999999999E-5</v>
      </c>
      <c r="CR8" s="76">
        <v>1.6099999999999998E-5</v>
      </c>
      <c r="CS8" s="76">
        <v>9.8600000000000005E-6</v>
      </c>
      <c r="CT8" s="76">
        <v>3.6100000000000003E-5</v>
      </c>
      <c r="CU8" s="76">
        <v>2.27E-5</v>
      </c>
      <c r="CV8" s="76">
        <v>5.13E-5</v>
      </c>
      <c r="CW8" s="76">
        <v>4.2599999999999999E-5</v>
      </c>
      <c r="CX8" s="76">
        <v>4.99E-5</v>
      </c>
      <c r="CY8" s="76">
        <v>5.4700000000000001E-5</v>
      </c>
      <c r="CZ8" s="76">
        <v>5.9299999999999998E-5</v>
      </c>
      <c r="DA8" s="76">
        <v>6.1699999999999995E-5</v>
      </c>
      <c r="DB8" s="76">
        <v>6.4599999999999998E-5</v>
      </c>
      <c r="DC8" s="76">
        <v>1.014E-4</v>
      </c>
      <c r="DD8" s="76">
        <v>8.81E-5</v>
      </c>
      <c r="DE8" s="76">
        <v>7.4400000000000006E-5</v>
      </c>
      <c r="DF8" s="76">
        <v>1.1959999999999999E-4</v>
      </c>
      <c r="DG8" s="76">
        <v>1.3970000000000001E-4</v>
      </c>
      <c r="DH8" s="76">
        <v>1.171E-4</v>
      </c>
      <c r="DI8" s="76">
        <v>1.133E-4</v>
      </c>
    </row>
    <row r="9" spans="1:113" x14ac:dyDescent="0.25">
      <c r="A9" t="str">
        <f t="shared" si="0"/>
        <v>All_1. Agriculture, Mining &amp; Construction_All_All_All_0 to 20 kW_43703</v>
      </c>
      <c r="B9" t="s">
        <v>177</v>
      </c>
      <c r="C9" t="s">
        <v>205</v>
      </c>
      <c r="D9" t="s">
        <v>19</v>
      </c>
      <c r="E9" t="s">
        <v>57</v>
      </c>
      <c r="F9" t="s">
        <v>19</v>
      </c>
      <c r="G9" t="s">
        <v>19</v>
      </c>
      <c r="H9" t="s">
        <v>19</v>
      </c>
      <c r="I9" t="s">
        <v>41</v>
      </c>
      <c r="J9" s="11">
        <v>43703</v>
      </c>
      <c r="K9">
        <v>15</v>
      </c>
      <c r="L9">
        <v>18</v>
      </c>
      <c r="M9">
        <v>5286</v>
      </c>
      <c r="N9">
        <v>0</v>
      </c>
      <c r="O9">
        <v>0</v>
      </c>
      <c r="P9">
        <v>0</v>
      </c>
      <c r="Q9">
        <v>0</v>
      </c>
      <c r="R9">
        <v>0.80864844999999996</v>
      </c>
      <c r="S9">
        <v>0.79319468000000004</v>
      </c>
      <c r="T9">
        <v>0.78733238000000005</v>
      </c>
      <c r="U9">
        <v>0.77336947</v>
      </c>
      <c r="V9">
        <v>0.79358751000000005</v>
      </c>
      <c r="W9">
        <v>0.87731384000000001</v>
      </c>
      <c r="X9">
        <v>1.0159153000000001</v>
      </c>
      <c r="Y9">
        <v>1.1732796000000001</v>
      </c>
      <c r="Z9">
        <v>1.2956392999999999</v>
      </c>
      <c r="AA9">
        <v>1.3942786</v>
      </c>
      <c r="AB9">
        <v>1.4805915000000001</v>
      </c>
      <c r="AC9">
        <v>1.5561301999999999</v>
      </c>
      <c r="AD9">
        <v>1.6049983999999999</v>
      </c>
      <c r="AE9">
        <v>1.6936133</v>
      </c>
      <c r="AF9">
        <v>1.7143944</v>
      </c>
      <c r="AG9">
        <v>1.6681699999999999</v>
      </c>
      <c r="AH9">
        <v>1.497539</v>
      </c>
      <c r="AI9">
        <v>1.238245</v>
      </c>
      <c r="AJ9">
        <v>1.1328670000000001</v>
      </c>
      <c r="AK9">
        <v>1.0942210000000001</v>
      </c>
      <c r="AL9">
        <v>1.1029679999999999</v>
      </c>
      <c r="AM9">
        <v>1.0246740000000001</v>
      </c>
      <c r="AN9">
        <v>0.94708639999999999</v>
      </c>
      <c r="AO9">
        <v>0.90570499999999998</v>
      </c>
      <c r="AP9">
        <v>76.519279999999995</v>
      </c>
      <c r="AQ9">
        <v>74.680109999999999</v>
      </c>
      <c r="AR9">
        <v>73.486339999999998</v>
      </c>
      <c r="AS9">
        <v>72.126339999999999</v>
      </c>
      <c r="AT9">
        <v>71.015810000000002</v>
      </c>
      <c r="AU9">
        <v>69.808090000000007</v>
      </c>
      <c r="AV9">
        <v>69.094089999999994</v>
      </c>
      <c r="AW9">
        <v>69.47448</v>
      </c>
      <c r="AX9">
        <v>73.638080000000002</v>
      </c>
      <c r="AY9">
        <v>77.775850000000005</v>
      </c>
      <c r="AZ9">
        <v>82.192300000000003</v>
      </c>
      <c r="BA9">
        <v>85.89761</v>
      </c>
      <c r="BB9">
        <v>89.554410000000004</v>
      </c>
      <c r="BC9">
        <v>92.857609999999994</v>
      </c>
      <c r="BD9">
        <v>95.014560000000003</v>
      </c>
      <c r="BE9">
        <v>96.276809999999998</v>
      </c>
      <c r="BF9">
        <v>96.541659999999993</v>
      </c>
      <c r="BG9">
        <v>96.43383</v>
      </c>
      <c r="BH9">
        <v>94.897859999999994</v>
      </c>
      <c r="BI9">
        <v>91.625410000000002</v>
      </c>
      <c r="BJ9">
        <v>87.324389999999994</v>
      </c>
      <c r="BK9">
        <v>84.089870000000005</v>
      </c>
      <c r="BL9">
        <v>81.477270000000004</v>
      </c>
      <c r="BM9">
        <v>78.993300000000005</v>
      </c>
      <c r="BN9">
        <v>1.8063300000000001E-2</v>
      </c>
      <c r="BO9">
        <v>1.9023399999999999E-2</v>
      </c>
      <c r="BP9" s="76">
        <v>1.8729200000000001E-2</v>
      </c>
      <c r="BQ9">
        <v>2.4406899999999999E-2</v>
      </c>
      <c r="BR9">
        <v>2.4547800000000002E-2</v>
      </c>
      <c r="BS9">
        <v>2.7746699999999999E-2</v>
      </c>
      <c r="BT9">
        <v>1.1099100000000001E-2</v>
      </c>
      <c r="BU9">
        <v>1.9166000000000001E-3</v>
      </c>
      <c r="BV9">
        <v>-1.0760199999999999E-2</v>
      </c>
      <c r="BW9">
        <v>-3.4433800000000001E-2</v>
      </c>
      <c r="BX9">
        <v>-4.3373000000000002E-2</v>
      </c>
      <c r="BY9">
        <v>-4.8499500000000001E-2</v>
      </c>
      <c r="BZ9">
        <v>-5.63624E-2</v>
      </c>
      <c r="CA9">
        <v>-6.6164700000000007E-2</v>
      </c>
      <c r="CB9">
        <v>-4.4332200000000002E-2</v>
      </c>
      <c r="CC9">
        <v>-4.3650599999999998E-2</v>
      </c>
      <c r="CD9">
        <v>-2.4056899999999999E-2</v>
      </c>
      <c r="CE9">
        <v>-2.7862E-3</v>
      </c>
      <c r="CF9">
        <v>1.518E-3</v>
      </c>
      <c r="CG9">
        <v>-2.0268E-3</v>
      </c>
      <c r="CH9">
        <v>-1.7914999999999999E-3</v>
      </c>
      <c r="CI9">
        <v>-1.3588000000000001E-3</v>
      </c>
      <c r="CJ9">
        <v>1.567E-3</v>
      </c>
      <c r="CK9">
        <v>3.1359000000000001E-3</v>
      </c>
      <c r="CL9" s="76">
        <v>5.4700000000000001E-5</v>
      </c>
      <c r="CM9" s="76">
        <v>8.4300000000000003E-5</v>
      </c>
      <c r="CN9" s="76">
        <v>7.4499999999999995E-5</v>
      </c>
      <c r="CO9" s="76">
        <v>7.6199999999999995E-5</v>
      </c>
      <c r="CP9" s="76">
        <v>5.52E-5</v>
      </c>
      <c r="CQ9" s="76">
        <v>2.6800000000000001E-5</v>
      </c>
      <c r="CR9" s="76">
        <v>1.5099999999999999E-5</v>
      </c>
      <c r="CS9" s="76">
        <v>1.0699999999999999E-5</v>
      </c>
      <c r="CT9" s="76">
        <v>4.8600000000000002E-5</v>
      </c>
      <c r="CU9" s="76">
        <v>3.1900000000000003E-5</v>
      </c>
      <c r="CV9" s="76">
        <v>6.0099999999999997E-5</v>
      </c>
      <c r="CW9" s="76">
        <v>4.1E-5</v>
      </c>
      <c r="CX9" s="76">
        <v>4.6900000000000002E-5</v>
      </c>
      <c r="CY9" s="76">
        <v>5.2500000000000002E-5</v>
      </c>
      <c r="CZ9" s="76">
        <v>5.5600000000000003E-5</v>
      </c>
      <c r="DA9" s="76">
        <v>6.2000000000000003E-5</v>
      </c>
      <c r="DB9" s="76">
        <v>7.7700000000000005E-5</v>
      </c>
      <c r="DC9" s="76">
        <v>1.3999999999999999E-4</v>
      </c>
      <c r="DD9" s="76">
        <v>1.461E-4</v>
      </c>
      <c r="DE9" s="76">
        <v>1.338E-4</v>
      </c>
      <c r="DF9" s="76">
        <v>1.851E-4</v>
      </c>
      <c r="DG9" s="76">
        <v>2.0809999999999999E-4</v>
      </c>
      <c r="DH9" s="76">
        <v>1.7589999999999999E-4</v>
      </c>
      <c r="DI9" s="76">
        <v>1.6860000000000001E-4</v>
      </c>
    </row>
    <row r="10" spans="1:113" x14ac:dyDescent="0.25">
      <c r="A10" t="str">
        <f t="shared" si="0"/>
        <v>All_1. Agriculture, Mining &amp; Construction_All_All_All_0 to 20 kW_43704</v>
      </c>
      <c r="B10" t="s">
        <v>177</v>
      </c>
      <c r="C10" t="s">
        <v>205</v>
      </c>
      <c r="D10" t="s">
        <v>19</v>
      </c>
      <c r="E10" t="s">
        <v>57</v>
      </c>
      <c r="F10" t="s">
        <v>19</v>
      </c>
      <c r="G10" t="s">
        <v>19</v>
      </c>
      <c r="H10" t="s">
        <v>19</v>
      </c>
      <c r="I10" t="s">
        <v>41</v>
      </c>
      <c r="J10" s="11">
        <v>43704</v>
      </c>
      <c r="K10">
        <v>15</v>
      </c>
      <c r="L10">
        <v>18</v>
      </c>
      <c r="M10">
        <v>5282</v>
      </c>
      <c r="N10">
        <v>0</v>
      </c>
      <c r="O10">
        <v>0</v>
      </c>
      <c r="P10">
        <v>0</v>
      </c>
      <c r="Q10">
        <v>0</v>
      </c>
      <c r="R10">
        <v>0.85875360999999995</v>
      </c>
      <c r="S10">
        <v>0.84183737999999997</v>
      </c>
      <c r="T10">
        <v>0.82661183999999999</v>
      </c>
      <c r="U10">
        <v>0.80849671000000001</v>
      </c>
      <c r="V10">
        <v>0.82205010999999995</v>
      </c>
      <c r="W10">
        <v>0.91684087999999997</v>
      </c>
      <c r="X10">
        <v>1.0509761</v>
      </c>
      <c r="Y10">
        <v>1.1926966000000001</v>
      </c>
      <c r="Z10">
        <v>1.3183388</v>
      </c>
      <c r="AA10">
        <v>1.4120953000000001</v>
      </c>
      <c r="AB10">
        <v>1.4854483999999999</v>
      </c>
      <c r="AC10">
        <v>1.5513688999999999</v>
      </c>
      <c r="AD10">
        <v>1.6282338999999999</v>
      </c>
      <c r="AE10">
        <v>1.7240576999999999</v>
      </c>
      <c r="AF10">
        <v>1.7329739</v>
      </c>
      <c r="AG10">
        <v>1.6882379999999999</v>
      </c>
      <c r="AH10">
        <v>1.528025</v>
      </c>
      <c r="AI10">
        <v>1.2572300000000001</v>
      </c>
      <c r="AJ10">
        <v>1.121299</v>
      </c>
      <c r="AK10">
        <v>1.081078</v>
      </c>
      <c r="AL10">
        <v>1.094665</v>
      </c>
      <c r="AM10">
        <v>1.0238769999999999</v>
      </c>
      <c r="AN10">
        <v>0.94771589999999994</v>
      </c>
      <c r="AO10">
        <v>0.88601980000000002</v>
      </c>
      <c r="AP10">
        <v>77.176349999999999</v>
      </c>
      <c r="AQ10">
        <v>75.749189999999999</v>
      </c>
      <c r="AR10">
        <v>74.668430000000001</v>
      </c>
      <c r="AS10">
        <v>73.300420000000003</v>
      </c>
      <c r="AT10">
        <v>71.957170000000005</v>
      </c>
      <c r="AU10">
        <v>71.116399999999999</v>
      </c>
      <c r="AV10">
        <v>69.902100000000004</v>
      </c>
      <c r="AW10">
        <v>70.216909999999999</v>
      </c>
      <c r="AX10">
        <v>73.675880000000006</v>
      </c>
      <c r="AY10">
        <v>77.825850000000003</v>
      </c>
      <c r="AZ10">
        <v>82.705550000000002</v>
      </c>
      <c r="BA10">
        <v>86.634259999999998</v>
      </c>
      <c r="BB10">
        <v>90.252160000000003</v>
      </c>
      <c r="BC10">
        <v>93.004450000000006</v>
      </c>
      <c r="BD10">
        <v>94.955470000000005</v>
      </c>
      <c r="BE10">
        <v>96.187359999999998</v>
      </c>
      <c r="BF10">
        <v>96.336240000000004</v>
      </c>
      <c r="BG10">
        <v>95.706180000000003</v>
      </c>
      <c r="BH10">
        <v>93.836910000000003</v>
      </c>
      <c r="BI10">
        <v>90.821600000000004</v>
      </c>
      <c r="BJ10">
        <v>86.693680000000001</v>
      </c>
      <c r="BK10">
        <v>83.574020000000004</v>
      </c>
      <c r="BL10">
        <v>81.225830000000002</v>
      </c>
      <c r="BM10">
        <v>79.05986</v>
      </c>
      <c r="BN10">
        <v>-4.7818000000000001E-3</v>
      </c>
      <c r="BO10">
        <v>-4.9458999999999996E-3</v>
      </c>
      <c r="BP10">
        <v>-5.7819999999999998E-3</v>
      </c>
      <c r="BQ10">
        <v>6.4300000000000004E-5</v>
      </c>
      <c r="BR10">
        <v>-9.8729999999999998E-4</v>
      </c>
      <c r="BS10">
        <v>2.0779000000000001E-3</v>
      </c>
      <c r="BT10">
        <v>1.8837000000000001E-3</v>
      </c>
      <c r="BU10">
        <v>3.6819999999999999E-3</v>
      </c>
      <c r="BV10">
        <v>7.3603999999999996E-3</v>
      </c>
      <c r="BW10">
        <v>3.1721000000000002E-3</v>
      </c>
      <c r="BX10">
        <v>7.2376999999999997E-3</v>
      </c>
      <c r="BY10">
        <v>1.12003E-2</v>
      </c>
      <c r="BZ10">
        <v>1.2976999999999999E-3</v>
      </c>
      <c r="CA10">
        <v>-2.5844000000000002E-3</v>
      </c>
      <c r="CB10">
        <v>2.9539800000000001E-2</v>
      </c>
      <c r="CC10">
        <v>3.2472099999999997E-2</v>
      </c>
      <c r="CD10">
        <v>2.48162E-2</v>
      </c>
      <c r="CE10">
        <v>3.45537E-2</v>
      </c>
      <c r="CF10">
        <v>3.5386599999999997E-2</v>
      </c>
      <c r="CG10">
        <v>1.3994599999999999E-2</v>
      </c>
      <c r="CH10">
        <v>3.5899E-3</v>
      </c>
      <c r="CI10">
        <v>7.8662000000000003E-3</v>
      </c>
      <c r="CJ10">
        <v>3.1421000000000001E-3</v>
      </c>
      <c r="CK10">
        <v>1.688E-3</v>
      </c>
      <c r="CL10" s="76">
        <v>6.3200000000000005E-5</v>
      </c>
      <c r="CM10" s="76">
        <v>9.0000000000000006E-5</v>
      </c>
      <c r="CN10" s="76">
        <v>7.9900000000000004E-5</v>
      </c>
      <c r="CO10" s="76">
        <v>8.3300000000000005E-5</v>
      </c>
      <c r="CP10" s="76">
        <v>6.2100000000000005E-5</v>
      </c>
      <c r="CQ10" s="76">
        <v>3.1699999999999998E-5</v>
      </c>
      <c r="CR10" s="76">
        <v>1.7E-5</v>
      </c>
      <c r="CS10" s="76">
        <v>1.1600000000000001E-5</v>
      </c>
      <c r="CT10" s="76">
        <v>5.6100000000000002E-5</v>
      </c>
      <c r="CU10" s="76">
        <v>3.8500000000000001E-5</v>
      </c>
      <c r="CV10" s="76">
        <v>7.0400000000000004E-5</v>
      </c>
      <c r="CW10" s="76">
        <v>4.7800000000000003E-5</v>
      </c>
      <c r="CX10" s="76">
        <v>5.5399999999999998E-5</v>
      </c>
      <c r="CY10" s="76">
        <v>6.4999999999999994E-5</v>
      </c>
      <c r="CZ10" s="76">
        <v>6.6500000000000004E-5</v>
      </c>
      <c r="DA10" s="76">
        <v>7.1000000000000005E-5</v>
      </c>
      <c r="DB10" s="76">
        <v>9.0699999999999996E-5</v>
      </c>
      <c r="DC10" s="76">
        <v>1.5210000000000001E-4</v>
      </c>
      <c r="DD10" s="76">
        <v>1.5750000000000001E-4</v>
      </c>
      <c r="DE10" s="76">
        <v>1.5430000000000001E-4</v>
      </c>
      <c r="DF10" s="76">
        <v>2.1159999999999999E-4</v>
      </c>
      <c r="DG10" s="76">
        <v>2.3829999999999999E-4</v>
      </c>
      <c r="DH10" s="76">
        <v>2.065E-4</v>
      </c>
      <c r="DI10" s="76">
        <v>1.861E-4</v>
      </c>
    </row>
    <row r="11" spans="1:113" x14ac:dyDescent="0.25">
      <c r="A11" t="str">
        <f t="shared" si="0"/>
        <v>All_1. Agriculture, Mining &amp; Construction_All_All_All_0 to 20 kW_43721</v>
      </c>
      <c r="B11" t="s">
        <v>177</v>
      </c>
      <c r="C11" t="s">
        <v>205</v>
      </c>
      <c r="D11" t="s">
        <v>19</v>
      </c>
      <c r="E11" t="s">
        <v>57</v>
      </c>
      <c r="F11" t="s">
        <v>19</v>
      </c>
      <c r="G11" t="s">
        <v>19</v>
      </c>
      <c r="H11" t="s">
        <v>19</v>
      </c>
      <c r="I11" t="s">
        <v>41</v>
      </c>
      <c r="J11" s="11">
        <v>43721</v>
      </c>
      <c r="K11">
        <v>15</v>
      </c>
      <c r="L11">
        <v>18</v>
      </c>
      <c r="M11">
        <v>5258</v>
      </c>
      <c r="N11">
        <v>0</v>
      </c>
      <c r="O11">
        <v>0</v>
      </c>
      <c r="P11">
        <v>0</v>
      </c>
      <c r="Q11">
        <v>0</v>
      </c>
      <c r="R11">
        <v>0.75374750999999995</v>
      </c>
      <c r="S11">
        <v>0.73334204000000003</v>
      </c>
      <c r="T11">
        <v>0.72028718999999997</v>
      </c>
      <c r="U11">
        <v>0.71349351000000005</v>
      </c>
      <c r="V11">
        <v>0.74155762000000003</v>
      </c>
      <c r="W11">
        <v>0.82721769999999994</v>
      </c>
      <c r="X11">
        <v>0.95470767999999995</v>
      </c>
      <c r="Y11">
        <v>1.0344252</v>
      </c>
      <c r="Z11">
        <v>1.1228629999999999</v>
      </c>
      <c r="AA11">
        <v>1.1881539000000001</v>
      </c>
      <c r="AB11">
        <v>1.2763583000000001</v>
      </c>
      <c r="AC11">
        <v>1.3543381999999999</v>
      </c>
      <c r="AD11">
        <v>1.4066558</v>
      </c>
      <c r="AE11">
        <v>1.4863462000000001</v>
      </c>
      <c r="AF11">
        <v>1.5208766</v>
      </c>
      <c r="AG11">
        <v>1.470734</v>
      </c>
      <c r="AH11">
        <v>1.330856</v>
      </c>
      <c r="AI11">
        <v>1.0997920000000001</v>
      </c>
      <c r="AJ11">
        <v>1.004308</v>
      </c>
      <c r="AK11">
        <v>1.0004679999999999</v>
      </c>
      <c r="AL11">
        <v>0.9726764</v>
      </c>
      <c r="AM11">
        <v>0.92489560000000004</v>
      </c>
      <c r="AN11">
        <v>0.87505480000000002</v>
      </c>
      <c r="AO11">
        <v>0.81948529999999997</v>
      </c>
      <c r="AP11">
        <v>72.131330000000005</v>
      </c>
      <c r="AQ11">
        <v>69.811449999999994</v>
      </c>
      <c r="AR11">
        <v>68.166870000000003</v>
      </c>
      <c r="AS11">
        <v>66.432069999999996</v>
      </c>
      <c r="AT11">
        <v>65.342730000000003</v>
      </c>
      <c r="AU11">
        <v>64.263050000000007</v>
      </c>
      <c r="AV11">
        <v>63.690109999999997</v>
      </c>
      <c r="AW11">
        <v>63.79242</v>
      </c>
      <c r="AX11">
        <v>67.607280000000003</v>
      </c>
      <c r="AY11">
        <v>73.411420000000007</v>
      </c>
      <c r="AZ11">
        <v>78.878240000000005</v>
      </c>
      <c r="BA11">
        <v>84.013080000000002</v>
      </c>
      <c r="BB11">
        <v>88.107609999999994</v>
      </c>
      <c r="BC11">
        <v>91.112409999999997</v>
      </c>
      <c r="BD11">
        <v>93.342250000000007</v>
      </c>
      <c r="BE11">
        <v>95.020780000000002</v>
      </c>
      <c r="BF11">
        <v>95.559929999999994</v>
      </c>
      <c r="BG11">
        <v>94.948070000000001</v>
      </c>
      <c r="BH11">
        <v>93.076620000000005</v>
      </c>
      <c r="BI11">
        <v>89.311040000000006</v>
      </c>
      <c r="BJ11">
        <v>84.553690000000003</v>
      </c>
      <c r="BK11">
        <v>80.831360000000004</v>
      </c>
      <c r="BL11">
        <v>78.029830000000004</v>
      </c>
      <c r="BM11">
        <v>75.556929999999994</v>
      </c>
      <c r="BN11">
        <v>-1.1793999999999999E-3</v>
      </c>
      <c r="BO11">
        <v>5.1320000000000003E-3</v>
      </c>
      <c r="BP11">
        <v>1.2589700000000001E-2</v>
      </c>
      <c r="BQ11">
        <v>2.3143899999999999E-2</v>
      </c>
      <c r="BR11">
        <v>2.08858E-2</v>
      </c>
      <c r="BS11">
        <v>2.0492300000000001E-2</v>
      </c>
      <c r="BT11">
        <v>1.57074E-2</v>
      </c>
      <c r="BU11">
        <v>1.48585E-2</v>
      </c>
      <c r="BV11">
        <v>-1.24113E-2</v>
      </c>
      <c r="BW11">
        <v>-1.8180399999999999E-2</v>
      </c>
      <c r="BX11">
        <v>-2.5301199999999999E-2</v>
      </c>
      <c r="BY11">
        <v>-3.6975899999999999E-2</v>
      </c>
      <c r="BZ11">
        <v>-4.1966700000000003E-2</v>
      </c>
      <c r="CA11">
        <v>-3.44712E-2</v>
      </c>
      <c r="CB11">
        <v>-1.8918999999999998E-2</v>
      </c>
      <c r="CC11">
        <v>4.1158000000000002E-3</v>
      </c>
      <c r="CD11">
        <v>-1.9827999999999998E-3</v>
      </c>
      <c r="CE11">
        <v>6.5472999999999998E-3</v>
      </c>
      <c r="CF11">
        <v>-5.9949999999999999E-4</v>
      </c>
      <c r="CG11">
        <v>-7.0920999999999996E-3</v>
      </c>
      <c r="CH11">
        <v>-1.3478E-2</v>
      </c>
      <c r="CI11">
        <v>-1.7640300000000001E-2</v>
      </c>
      <c r="CJ11">
        <v>-3.9146800000000002E-2</v>
      </c>
      <c r="CK11">
        <v>-2.1359599999999999E-2</v>
      </c>
      <c r="CL11" s="76">
        <v>5.4700000000000001E-5</v>
      </c>
      <c r="CM11" s="76">
        <v>8.0400000000000003E-5</v>
      </c>
      <c r="CN11" s="76">
        <v>6.7799999999999995E-5</v>
      </c>
      <c r="CO11" s="76">
        <v>7.9099999999999998E-5</v>
      </c>
      <c r="CP11" s="76">
        <v>6.0900000000000003E-5</v>
      </c>
      <c r="CQ11" s="76">
        <v>2.9499999999999999E-5</v>
      </c>
      <c r="CR11" s="76">
        <v>2.02E-5</v>
      </c>
      <c r="CS11" s="76">
        <v>1.56E-5</v>
      </c>
      <c r="CT11" s="76">
        <v>5.2500000000000002E-5</v>
      </c>
      <c r="CU11" s="76">
        <v>3.43E-5</v>
      </c>
      <c r="CV11" s="76">
        <v>5.6499999999999998E-5</v>
      </c>
      <c r="CW11" s="76">
        <v>4.5099999999999998E-5</v>
      </c>
      <c r="CX11" s="76">
        <v>6.0800000000000001E-5</v>
      </c>
      <c r="CY11" s="76">
        <v>5.7899999999999998E-5</v>
      </c>
      <c r="CZ11" s="76">
        <v>6.2000000000000003E-5</v>
      </c>
      <c r="DA11" s="76">
        <v>6.0800000000000001E-5</v>
      </c>
      <c r="DB11" s="76">
        <v>6.2100000000000005E-5</v>
      </c>
      <c r="DC11" s="76">
        <v>9.8599999999999998E-5</v>
      </c>
      <c r="DD11" s="76">
        <v>8.8300000000000005E-5</v>
      </c>
      <c r="DE11" s="76">
        <v>7.5400000000000003E-5</v>
      </c>
      <c r="DF11" s="76">
        <v>1.17E-4</v>
      </c>
      <c r="DG11" s="76">
        <v>1.3860000000000001E-4</v>
      </c>
      <c r="DH11" s="76">
        <v>1.3019999999999999E-4</v>
      </c>
      <c r="DI11" s="76">
        <v>1.3239999999999999E-4</v>
      </c>
    </row>
    <row r="12" spans="1:113" x14ac:dyDescent="0.25">
      <c r="A12" t="str">
        <f t="shared" si="0"/>
        <v>All_1. Agriculture, Mining &amp; Construction_All_All_All_0 to 20 kW_2958465</v>
      </c>
      <c r="B12" t="s">
        <v>204</v>
      </c>
      <c r="C12" t="s">
        <v>205</v>
      </c>
      <c r="D12" t="s">
        <v>19</v>
      </c>
      <c r="E12" t="s">
        <v>57</v>
      </c>
      <c r="F12" t="s">
        <v>19</v>
      </c>
      <c r="G12" t="s">
        <v>19</v>
      </c>
      <c r="H12" t="s">
        <v>19</v>
      </c>
      <c r="I12" t="s">
        <v>41</v>
      </c>
      <c r="J12" s="11">
        <v>2958465</v>
      </c>
      <c r="K12">
        <v>15</v>
      </c>
      <c r="L12">
        <v>18</v>
      </c>
      <c r="M12">
        <v>5318.6670000000004</v>
      </c>
      <c r="N12">
        <v>0</v>
      </c>
      <c r="O12">
        <v>0</v>
      </c>
      <c r="P12">
        <v>0</v>
      </c>
      <c r="Q12">
        <v>0</v>
      </c>
      <c r="R12">
        <v>0.78045584000000001</v>
      </c>
      <c r="S12">
        <v>0.75816914000000002</v>
      </c>
      <c r="T12">
        <v>0.74209537000000003</v>
      </c>
      <c r="U12">
        <v>0.72894895999999998</v>
      </c>
      <c r="V12">
        <v>0.74842240999999998</v>
      </c>
      <c r="W12">
        <v>0.83076337</v>
      </c>
      <c r="X12">
        <v>0.94731611000000004</v>
      </c>
      <c r="Y12">
        <v>1.0853543999999999</v>
      </c>
      <c r="Z12">
        <v>1.2174718</v>
      </c>
      <c r="AA12">
        <v>1.311102</v>
      </c>
      <c r="AB12">
        <v>1.3953184000000001</v>
      </c>
      <c r="AC12">
        <v>1.4652938</v>
      </c>
      <c r="AD12">
        <v>1.5143808000000001</v>
      </c>
      <c r="AE12">
        <v>1.5946655999999999</v>
      </c>
      <c r="AF12">
        <v>1.6120409</v>
      </c>
      <c r="AG12">
        <v>1.569034</v>
      </c>
      <c r="AH12">
        <v>1.415654</v>
      </c>
      <c r="AI12">
        <v>1.168185</v>
      </c>
      <c r="AJ12">
        <v>1.0636099999999999</v>
      </c>
      <c r="AK12">
        <v>1.022281</v>
      </c>
      <c r="AL12">
        <v>1.024416</v>
      </c>
      <c r="AM12">
        <v>0.97483120000000001</v>
      </c>
      <c r="AN12">
        <v>0.90534530000000002</v>
      </c>
      <c r="AO12">
        <v>0.84822940000000002</v>
      </c>
      <c r="AP12">
        <v>76.401880000000006</v>
      </c>
      <c r="AQ12">
        <v>74.512379999999993</v>
      </c>
      <c r="AR12">
        <v>72.986859999999993</v>
      </c>
      <c r="AS12">
        <v>71.529910000000001</v>
      </c>
      <c r="AT12">
        <v>70.28389</v>
      </c>
      <c r="AU12">
        <v>69.236109999999996</v>
      </c>
      <c r="AV12">
        <v>68.367099999999994</v>
      </c>
      <c r="AW12">
        <v>69.198449999999994</v>
      </c>
      <c r="AX12">
        <v>73.164630000000002</v>
      </c>
      <c r="AY12">
        <v>77.890780000000007</v>
      </c>
      <c r="AZ12">
        <v>82.596900000000005</v>
      </c>
      <c r="BA12">
        <v>86.746489999999994</v>
      </c>
      <c r="BB12">
        <v>90.177509999999998</v>
      </c>
      <c r="BC12">
        <v>93.03098</v>
      </c>
      <c r="BD12">
        <v>95.1738</v>
      </c>
      <c r="BE12">
        <v>96.46387</v>
      </c>
      <c r="BF12">
        <v>96.938389999999998</v>
      </c>
      <c r="BG12">
        <v>96.59102</v>
      </c>
      <c r="BH12">
        <v>95.228020000000001</v>
      </c>
      <c r="BI12">
        <v>92.37379</v>
      </c>
      <c r="BJ12">
        <v>88.076269999999994</v>
      </c>
      <c r="BK12">
        <v>84.179180000000002</v>
      </c>
      <c r="BL12">
        <v>81.229179999999999</v>
      </c>
      <c r="BM12">
        <v>78.825869999999995</v>
      </c>
      <c r="BN12">
        <v>8.4487E-3</v>
      </c>
      <c r="BO12">
        <v>9.9664000000000003E-3</v>
      </c>
      <c r="BP12">
        <v>1.1519400000000001E-2</v>
      </c>
      <c r="BQ12">
        <v>1.65878E-2</v>
      </c>
      <c r="BR12">
        <v>1.6571599999999999E-2</v>
      </c>
      <c r="BS12">
        <v>1.6245599999999999E-2</v>
      </c>
      <c r="BT12">
        <v>7.8248999999999992E-3</v>
      </c>
      <c r="BU12">
        <v>7.0312999999999999E-3</v>
      </c>
      <c r="BV12">
        <v>-5.8824999999999997E-3</v>
      </c>
      <c r="BW12">
        <v>-2.0391800000000002E-2</v>
      </c>
      <c r="BX12">
        <v>-2.6957200000000001E-2</v>
      </c>
      <c r="BY12">
        <v>-3.4500299999999998E-2</v>
      </c>
      <c r="BZ12">
        <v>-3.7931399999999997E-2</v>
      </c>
      <c r="CA12">
        <v>-3.8406700000000002E-2</v>
      </c>
      <c r="CB12">
        <v>-1.6121199999999999E-2</v>
      </c>
      <c r="CC12">
        <v>-6.7828000000000003E-3</v>
      </c>
      <c r="CD12">
        <v>-3.2843999999999998E-3</v>
      </c>
      <c r="CE12">
        <v>8.1218000000000002E-3</v>
      </c>
      <c r="CF12">
        <v>4.4365999999999997E-3</v>
      </c>
      <c r="CG12">
        <v>-2.4064999999999998E-3</v>
      </c>
      <c r="CH12">
        <v>-6.5703999999999997E-3</v>
      </c>
      <c r="CI12">
        <v>-5.3089000000000001E-3</v>
      </c>
      <c r="CJ12">
        <v>-1.06607E-2</v>
      </c>
      <c r="CK12">
        <v>-6.8405000000000002E-3</v>
      </c>
      <c r="CL12" s="76">
        <v>4.9100000000000004E-6</v>
      </c>
      <c r="CM12" s="76">
        <v>7.5599999999999996E-6</v>
      </c>
      <c r="CN12" s="76">
        <v>6.28E-6</v>
      </c>
      <c r="CO12" s="76">
        <v>6.9099999999999999E-6</v>
      </c>
      <c r="CP12" s="76">
        <v>5.0499999999999999E-6</v>
      </c>
      <c r="CQ12" s="76">
        <v>2.7E-6</v>
      </c>
      <c r="CR12" s="76">
        <v>1.68E-6</v>
      </c>
      <c r="CS12" s="76">
        <v>1.1599999999999999E-6</v>
      </c>
      <c r="CT12" s="76">
        <v>4.5600000000000004E-6</v>
      </c>
      <c r="CU12" s="76">
        <v>2.92E-6</v>
      </c>
      <c r="CV12" s="76">
        <v>5.8300000000000001E-6</v>
      </c>
      <c r="CW12" s="76">
        <v>4.6199999999999998E-6</v>
      </c>
      <c r="CX12" s="76">
        <v>5.5899999999999998E-6</v>
      </c>
      <c r="CY12" s="76">
        <v>5.8900000000000004E-6</v>
      </c>
      <c r="CZ12" s="76">
        <v>6.1999999999999999E-6</v>
      </c>
      <c r="DA12" s="76">
        <v>6.4300000000000003E-6</v>
      </c>
      <c r="DB12" s="76">
        <v>8.5199999999999997E-6</v>
      </c>
      <c r="DC12" s="76">
        <v>1.33E-5</v>
      </c>
      <c r="DD12" s="76">
        <v>1.2500000000000001E-5</v>
      </c>
      <c r="DE12" s="76">
        <v>1.1399999999999999E-5</v>
      </c>
      <c r="DF12" s="76">
        <v>1.6399999999999999E-5</v>
      </c>
      <c r="DG12" s="76">
        <v>1.8499999999999999E-5</v>
      </c>
      <c r="DH12" s="76">
        <v>1.6099999999999998E-5</v>
      </c>
      <c r="DI12" s="76">
        <v>1.5699999999999999E-5</v>
      </c>
    </row>
    <row r="13" spans="1:113" x14ac:dyDescent="0.25">
      <c r="A13" t="str">
        <f t="shared" si="0"/>
        <v>All_2. Manufacturing_All_All_All_0 to 20 kW_43627</v>
      </c>
      <c r="B13" t="s">
        <v>177</v>
      </c>
      <c r="C13" t="s">
        <v>206</v>
      </c>
      <c r="D13" t="s">
        <v>19</v>
      </c>
      <c r="E13" t="s">
        <v>58</v>
      </c>
      <c r="F13" t="s">
        <v>19</v>
      </c>
      <c r="G13" t="s">
        <v>19</v>
      </c>
      <c r="H13" t="s">
        <v>19</v>
      </c>
      <c r="I13" t="s">
        <v>41</v>
      </c>
      <c r="J13" s="11">
        <v>43627</v>
      </c>
      <c r="K13">
        <v>15</v>
      </c>
      <c r="L13">
        <v>18</v>
      </c>
      <c r="M13">
        <v>3473</v>
      </c>
      <c r="N13">
        <v>0</v>
      </c>
      <c r="O13">
        <v>0</v>
      </c>
      <c r="P13">
        <v>0</v>
      </c>
      <c r="Q13">
        <v>0</v>
      </c>
      <c r="R13">
        <v>0.73902243000000001</v>
      </c>
      <c r="S13">
        <v>0.71640400000000004</v>
      </c>
      <c r="T13">
        <v>0.70090204</v>
      </c>
      <c r="U13">
        <v>0.70618899000000002</v>
      </c>
      <c r="V13">
        <v>0.75085745999999998</v>
      </c>
      <c r="W13">
        <v>0.88204925999999995</v>
      </c>
      <c r="X13">
        <v>1.1725402</v>
      </c>
      <c r="Y13">
        <v>1.6396978</v>
      </c>
      <c r="Z13">
        <v>2.1340750000000002</v>
      </c>
      <c r="AA13">
        <v>2.3781827999999998</v>
      </c>
      <c r="AB13">
        <v>2.5593341000000001</v>
      </c>
      <c r="AC13">
        <v>2.6572776999999999</v>
      </c>
      <c r="AD13">
        <v>2.6495753999999998</v>
      </c>
      <c r="AE13">
        <v>2.7639594999999999</v>
      </c>
      <c r="AF13">
        <v>2.6551290000000001</v>
      </c>
      <c r="AG13">
        <v>2.438993</v>
      </c>
      <c r="AH13">
        <v>1.957916</v>
      </c>
      <c r="AI13">
        <v>1.401675</v>
      </c>
      <c r="AJ13">
        <v>1.161027</v>
      </c>
      <c r="AK13">
        <v>1.054276</v>
      </c>
      <c r="AL13">
        <v>1.0004059999999999</v>
      </c>
      <c r="AM13">
        <v>0.95082789999999995</v>
      </c>
      <c r="AN13">
        <v>0.89101620000000004</v>
      </c>
      <c r="AO13">
        <v>0.82641180000000003</v>
      </c>
      <c r="AP13">
        <v>75.610439999999997</v>
      </c>
      <c r="AQ13">
        <v>72.783420000000007</v>
      </c>
      <c r="AR13">
        <v>71.093779999999995</v>
      </c>
      <c r="AS13">
        <v>70.124420000000001</v>
      </c>
      <c r="AT13">
        <v>68.298739999999995</v>
      </c>
      <c r="AU13">
        <v>67.796400000000006</v>
      </c>
      <c r="AV13">
        <v>67.548869999999994</v>
      </c>
      <c r="AW13">
        <v>70.720119999999994</v>
      </c>
      <c r="AX13">
        <v>75.611490000000003</v>
      </c>
      <c r="AY13">
        <v>80.467640000000003</v>
      </c>
      <c r="AZ13">
        <v>84.868859999999998</v>
      </c>
      <c r="BA13">
        <v>89.329160000000002</v>
      </c>
      <c r="BB13">
        <v>92.751599999999996</v>
      </c>
      <c r="BC13">
        <v>95.12997</v>
      </c>
      <c r="BD13">
        <v>96.95111</v>
      </c>
      <c r="BE13">
        <v>97.989909999999995</v>
      </c>
      <c r="BF13">
        <v>98.877260000000007</v>
      </c>
      <c r="BG13">
        <v>97.979230000000001</v>
      </c>
      <c r="BH13">
        <v>96.626530000000002</v>
      </c>
      <c r="BI13">
        <v>93.73603</v>
      </c>
      <c r="BJ13">
        <v>89.522840000000002</v>
      </c>
      <c r="BK13">
        <v>83.884230000000002</v>
      </c>
      <c r="BL13">
        <v>80.513919999999999</v>
      </c>
      <c r="BM13">
        <v>78.525409999999994</v>
      </c>
      <c r="BN13">
        <v>-1.5716999999999998E-2</v>
      </c>
      <c r="BO13">
        <v>-7.3185999999999998E-3</v>
      </c>
      <c r="BP13">
        <v>1.6509999999999999E-3</v>
      </c>
      <c r="BQ13">
        <v>4.4311000000000003E-3</v>
      </c>
      <c r="BR13">
        <v>4.3463E-3</v>
      </c>
      <c r="BS13">
        <v>1.0635E-3</v>
      </c>
      <c r="BT13">
        <v>2.0761399999999999E-2</v>
      </c>
      <c r="BU13">
        <v>3.69412E-2</v>
      </c>
      <c r="BV13">
        <v>-8.0047999999999994E-3</v>
      </c>
      <c r="BW13">
        <v>-2.0442100000000001E-2</v>
      </c>
      <c r="BX13">
        <v>-1.1022000000000001E-2</v>
      </c>
      <c r="BY13">
        <v>-5.7418E-3</v>
      </c>
      <c r="BZ13">
        <v>-6.2681000000000004E-3</v>
      </c>
      <c r="CA13">
        <v>-1.0204599999999999E-2</v>
      </c>
      <c r="CB13">
        <v>4.75171E-2</v>
      </c>
      <c r="CC13">
        <v>6.5590099999999998E-2</v>
      </c>
      <c r="CD13">
        <v>7.0800699999999994E-2</v>
      </c>
      <c r="CE13">
        <v>3.6693799999999999E-2</v>
      </c>
      <c r="CF13">
        <v>1.1028899999999999E-2</v>
      </c>
      <c r="CG13">
        <v>1.0717000000000001E-3</v>
      </c>
      <c r="CH13">
        <v>-5.7045000000000004E-3</v>
      </c>
      <c r="CI13">
        <v>-1.0626099999999999E-2</v>
      </c>
      <c r="CJ13">
        <v>-2.9807400000000001E-2</v>
      </c>
      <c r="CK13">
        <v>-2.4998200000000002E-2</v>
      </c>
      <c r="CL13" s="76">
        <v>3.7499999999999997E-5</v>
      </c>
      <c r="CM13" s="76">
        <v>3.5500000000000002E-5</v>
      </c>
      <c r="CN13" s="76">
        <v>3.2400000000000001E-5</v>
      </c>
      <c r="CO13" s="76">
        <v>3.1600000000000002E-5</v>
      </c>
      <c r="CP13" s="76">
        <v>3.1300000000000002E-5</v>
      </c>
      <c r="CQ13" s="76">
        <v>3.2100000000000001E-5</v>
      </c>
      <c r="CR13" s="76">
        <v>2.5599999999999999E-5</v>
      </c>
      <c r="CS13" s="76">
        <v>2.4199999999999999E-5</v>
      </c>
      <c r="CT13" s="76">
        <v>3.6000000000000001E-5</v>
      </c>
      <c r="CU13" s="76">
        <v>5.3399999999999997E-5</v>
      </c>
      <c r="CV13" s="76">
        <v>7.5599999999999994E-5</v>
      </c>
      <c r="CW13" s="76">
        <v>9.9199999999999999E-5</v>
      </c>
      <c r="CX13" s="76">
        <v>1.1069999999999999E-4</v>
      </c>
      <c r="CY13" s="76">
        <v>1.2990000000000001E-4</v>
      </c>
      <c r="CZ13" s="76">
        <v>1.3999999999999999E-4</v>
      </c>
      <c r="DA13" s="76">
        <v>1.428E-4</v>
      </c>
      <c r="DB13" s="76">
        <v>1.3119999999999999E-4</v>
      </c>
      <c r="DC13" s="76">
        <v>1.0340000000000001E-4</v>
      </c>
      <c r="DD13" s="76">
        <v>8.3300000000000005E-5</v>
      </c>
      <c r="DE13" s="76">
        <v>7.4900000000000005E-5</v>
      </c>
      <c r="DF13" s="76">
        <v>6.5599999999999995E-5</v>
      </c>
      <c r="DG13" s="76">
        <v>5.5500000000000001E-5</v>
      </c>
      <c r="DH13" s="76">
        <v>5.1400000000000003E-5</v>
      </c>
      <c r="DI13" s="76">
        <v>4.6199999999999998E-5</v>
      </c>
    </row>
    <row r="14" spans="1:113" x14ac:dyDescent="0.25">
      <c r="A14" t="str">
        <f t="shared" si="0"/>
        <v>All_2. Manufacturing_All_All_All_0 to 20 kW_43670</v>
      </c>
      <c r="B14" t="s">
        <v>177</v>
      </c>
      <c r="C14" t="s">
        <v>206</v>
      </c>
      <c r="D14" t="s">
        <v>19</v>
      </c>
      <c r="E14" t="s">
        <v>58</v>
      </c>
      <c r="F14" t="s">
        <v>19</v>
      </c>
      <c r="G14" t="s">
        <v>19</v>
      </c>
      <c r="H14" t="s">
        <v>19</v>
      </c>
      <c r="I14" t="s">
        <v>41</v>
      </c>
      <c r="J14" s="11">
        <v>43670</v>
      </c>
      <c r="K14">
        <v>15</v>
      </c>
      <c r="L14">
        <v>18</v>
      </c>
      <c r="M14">
        <v>3256</v>
      </c>
      <c r="N14">
        <v>0</v>
      </c>
      <c r="O14">
        <v>0</v>
      </c>
      <c r="P14">
        <v>0</v>
      </c>
      <c r="Q14">
        <v>0</v>
      </c>
      <c r="R14">
        <v>0.76435255000000002</v>
      </c>
      <c r="S14">
        <v>0.74059266000000001</v>
      </c>
      <c r="T14">
        <v>0.71849262000000003</v>
      </c>
      <c r="U14">
        <v>0.71617229999999998</v>
      </c>
      <c r="V14">
        <v>0.77021421999999995</v>
      </c>
      <c r="W14">
        <v>0.90023797999999999</v>
      </c>
      <c r="X14">
        <v>1.1777488</v>
      </c>
      <c r="Y14">
        <v>1.6262365999999999</v>
      </c>
      <c r="Z14">
        <v>2.0911992000000001</v>
      </c>
      <c r="AA14">
        <v>2.3625207000000001</v>
      </c>
      <c r="AB14">
        <v>2.5297087</v>
      </c>
      <c r="AC14">
        <v>2.6809473000000001</v>
      </c>
      <c r="AD14">
        <v>2.6473038999999998</v>
      </c>
      <c r="AE14">
        <v>2.7619110999999998</v>
      </c>
      <c r="AF14">
        <v>2.6842860000000002</v>
      </c>
      <c r="AG14">
        <v>2.4605929999999998</v>
      </c>
      <c r="AH14">
        <v>1.9759370000000001</v>
      </c>
      <c r="AI14">
        <v>1.4154169999999999</v>
      </c>
      <c r="AJ14">
        <v>1.1928840000000001</v>
      </c>
      <c r="AK14">
        <v>1.08396</v>
      </c>
      <c r="AL14">
        <v>1.044281</v>
      </c>
      <c r="AM14">
        <v>0.97391499999999998</v>
      </c>
      <c r="AN14">
        <v>0.89593809999999996</v>
      </c>
      <c r="AO14">
        <v>0.83266169999999995</v>
      </c>
      <c r="AP14">
        <v>73.459879999999998</v>
      </c>
      <c r="AQ14">
        <v>70.59402</v>
      </c>
      <c r="AR14">
        <v>68.767060000000001</v>
      </c>
      <c r="AS14">
        <v>67.665689999999998</v>
      </c>
      <c r="AT14">
        <v>66.959530000000001</v>
      </c>
      <c r="AU14">
        <v>66.167209999999997</v>
      </c>
      <c r="AV14">
        <v>65.239639999999994</v>
      </c>
      <c r="AW14">
        <v>67.326580000000007</v>
      </c>
      <c r="AX14">
        <v>72.054079999999999</v>
      </c>
      <c r="AY14">
        <v>77.060739999999996</v>
      </c>
      <c r="AZ14">
        <v>82.03407</v>
      </c>
      <c r="BA14">
        <v>85.966549999999998</v>
      </c>
      <c r="BB14">
        <v>88.916820000000001</v>
      </c>
      <c r="BC14">
        <v>92.454989999999995</v>
      </c>
      <c r="BD14">
        <v>95.152879999999996</v>
      </c>
      <c r="BE14">
        <v>96.370930000000001</v>
      </c>
      <c r="BF14">
        <v>96.060699999999997</v>
      </c>
      <c r="BG14">
        <v>95.45384</v>
      </c>
      <c r="BH14">
        <v>94.407769999999999</v>
      </c>
      <c r="BI14">
        <v>92.017439999999993</v>
      </c>
      <c r="BJ14">
        <v>87.389949999999999</v>
      </c>
      <c r="BK14">
        <v>82.6845</v>
      </c>
      <c r="BL14">
        <v>79.397260000000003</v>
      </c>
      <c r="BM14">
        <v>76.637280000000004</v>
      </c>
      <c r="BN14">
        <v>-1.6265499999999999E-2</v>
      </c>
      <c r="BO14">
        <v>-2.1040300000000001E-2</v>
      </c>
      <c r="BP14">
        <v>-1.51247E-2</v>
      </c>
      <c r="BQ14">
        <v>-1.0454E-2</v>
      </c>
      <c r="BR14">
        <v>-2.0091000000000001E-2</v>
      </c>
      <c r="BS14">
        <v>-1.89058E-2</v>
      </c>
      <c r="BT14">
        <v>2.9291999999999999E-3</v>
      </c>
      <c r="BU14">
        <v>2.8242900000000001E-2</v>
      </c>
      <c r="BV14">
        <v>2.3914899999999999E-2</v>
      </c>
      <c r="BW14">
        <v>-7.7884E-3</v>
      </c>
      <c r="BX14">
        <v>-8.1244999999999998E-3</v>
      </c>
      <c r="BY14">
        <v>-1.9435399999999999E-2</v>
      </c>
      <c r="BZ14">
        <v>5.3026999999999996E-3</v>
      </c>
      <c r="CA14">
        <v>3.6495E-2</v>
      </c>
      <c r="CB14">
        <v>7.7608499999999997E-2</v>
      </c>
      <c r="CC14">
        <v>0.1014726</v>
      </c>
      <c r="CD14">
        <v>8.0125000000000002E-2</v>
      </c>
      <c r="CE14">
        <v>4.0731000000000003E-2</v>
      </c>
      <c r="CF14">
        <v>5.9052999999999996E-3</v>
      </c>
      <c r="CG14">
        <v>-1.19247E-2</v>
      </c>
      <c r="CH14">
        <v>-2.8119000000000002E-2</v>
      </c>
      <c r="CI14">
        <v>-1.7004399999999999E-2</v>
      </c>
      <c r="CJ14">
        <v>-1.47677E-2</v>
      </c>
      <c r="CK14">
        <v>-9.4791000000000007E-3</v>
      </c>
      <c r="CL14" s="76">
        <v>4.57E-5</v>
      </c>
      <c r="CM14" s="76">
        <v>4.4100000000000001E-5</v>
      </c>
      <c r="CN14" s="76">
        <v>3.96E-5</v>
      </c>
      <c r="CO14" s="76">
        <v>3.8300000000000003E-5</v>
      </c>
      <c r="CP14" s="76">
        <v>3.7299999999999999E-5</v>
      </c>
      <c r="CQ14" s="76">
        <v>3.6600000000000002E-5</v>
      </c>
      <c r="CR14" s="76">
        <v>3.01E-5</v>
      </c>
      <c r="CS14" s="76">
        <v>2.5700000000000001E-5</v>
      </c>
      <c r="CT14" s="76">
        <v>4.18E-5</v>
      </c>
      <c r="CU14" s="76">
        <v>6.0000000000000002E-5</v>
      </c>
      <c r="CV14" s="76">
        <v>8.5500000000000005E-5</v>
      </c>
      <c r="CW14" s="76">
        <v>1.02E-4</v>
      </c>
      <c r="CX14" s="76">
        <v>1.094E-4</v>
      </c>
      <c r="CY14" s="76">
        <v>1.2899999999999999E-4</v>
      </c>
      <c r="CZ14" s="76">
        <v>1.5109999999999999E-4</v>
      </c>
      <c r="DA14" s="76">
        <v>1.5339999999999999E-4</v>
      </c>
      <c r="DB14" s="76">
        <v>1.392E-4</v>
      </c>
      <c r="DC14" s="76">
        <v>1.016E-4</v>
      </c>
      <c r="DD14" s="76">
        <v>9.6799999999999995E-5</v>
      </c>
      <c r="DE14" s="76">
        <v>9.0799999999999998E-5</v>
      </c>
      <c r="DF14" s="76">
        <v>8.1000000000000004E-5</v>
      </c>
      <c r="DG14" s="76">
        <v>6.6600000000000006E-5</v>
      </c>
      <c r="DH14" s="76">
        <v>5.8400000000000003E-5</v>
      </c>
      <c r="DI14" s="76">
        <v>5.2599999999999998E-5</v>
      </c>
    </row>
    <row r="15" spans="1:113" x14ac:dyDescent="0.25">
      <c r="A15" t="str">
        <f t="shared" si="0"/>
        <v>All_2. Manufacturing_All_All_All_0 to 20 kW_43672</v>
      </c>
      <c r="B15" t="s">
        <v>177</v>
      </c>
      <c r="C15" t="s">
        <v>206</v>
      </c>
      <c r="D15" t="s">
        <v>19</v>
      </c>
      <c r="E15" t="s">
        <v>58</v>
      </c>
      <c r="F15" t="s">
        <v>19</v>
      </c>
      <c r="G15" t="s">
        <v>19</v>
      </c>
      <c r="H15" t="s">
        <v>19</v>
      </c>
      <c r="I15" t="s">
        <v>41</v>
      </c>
      <c r="J15" s="11">
        <v>43672</v>
      </c>
      <c r="K15">
        <v>15</v>
      </c>
      <c r="L15">
        <v>18</v>
      </c>
      <c r="M15">
        <v>3256</v>
      </c>
      <c r="N15">
        <v>0</v>
      </c>
      <c r="O15">
        <v>0</v>
      </c>
      <c r="P15">
        <v>0</v>
      </c>
      <c r="Q15">
        <v>0</v>
      </c>
      <c r="R15">
        <v>0.78193108</v>
      </c>
      <c r="S15">
        <v>0.77342465999999999</v>
      </c>
      <c r="T15">
        <v>0.75731799</v>
      </c>
      <c r="U15">
        <v>0.7598975</v>
      </c>
      <c r="V15">
        <v>0.81060759000000004</v>
      </c>
      <c r="W15">
        <v>0.95197244999999997</v>
      </c>
      <c r="X15">
        <v>1.1996393999999999</v>
      </c>
      <c r="Y15">
        <v>1.6629328000000001</v>
      </c>
      <c r="Z15">
        <v>2.0505289000000002</v>
      </c>
      <c r="AA15">
        <v>2.2873192000000002</v>
      </c>
      <c r="AB15">
        <v>2.4354201</v>
      </c>
      <c r="AC15">
        <v>2.4933044999999998</v>
      </c>
      <c r="AD15">
        <v>2.4635118</v>
      </c>
      <c r="AE15">
        <v>2.4884504000000001</v>
      </c>
      <c r="AF15">
        <v>2.3962881</v>
      </c>
      <c r="AG15">
        <v>2.1320220000000001</v>
      </c>
      <c r="AH15">
        <v>1.7003820000000001</v>
      </c>
      <c r="AI15">
        <v>1.2531490000000001</v>
      </c>
      <c r="AJ15">
        <v>1.081574</v>
      </c>
      <c r="AK15">
        <v>0.99445539999999999</v>
      </c>
      <c r="AL15">
        <v>0.95550500000000005</v>
      </c>
      <c r="AM15">
        <v>0.88817290000000004</v>
      </c>
      <c r="AN15">
        <v>0.81226889999999996</v>
      </c>
      <c r="AO15">
        <v>0.76078699999999999</v>
      </c>
      <c r="AP15">
        <v>72.821719999999999</v>
      </c>
      <c r="AQ15">
        <v>72.651529999999994</v>
      </c>
      <c r="AR15">
        <v>71.221090000000004</v>
      </c>
      <c r="AS15">
        <v>69.613389999999995</v>
      </c>
      <c r="AT15">
        <v>68.008070000000004</v>
      </c>
      <c r="AU15">
        <v>66.761470000000003</v>
      </c>
      <c r="AV15">
        <v>65.849940000000004</v>
      </c>
      <c r="AW15">
        <v>67.351110000000006</v>
      </c>
      <c r="AX15">
        <v>70.438410000000005</v>
      </c>
      <c r="AY15">
        <v>74.472819999999999</v>
      </c>
      <c r="AZ15">
        <v>79.25273</v>
      </c>
      <c r="BA15">
        <v>83.551240000000007</v>
      </c>
      <c r="BB15">
        <v>87.100650000000002</v>
      </c>
      <c r="BC15">
        <v>89.260350000000003</v>
      </c>
      <c r="BD15">
        <v>91.336749999999995</v>
      </c>
      <c r="BE15">
        <v>92.605789999999999</v>
      </c>
      <c r="BF15">
        <v>92.535550000000001</v>
      </c>
      <c r="BG15">
        <v>91.779830000000004</v>
      </c>
      <c r="BH15">
        <v>90.200980000000001</v>
      </c>
      <c r="BI15">
        <v>87.516570000000002</v>
      </c>
      <c r="BJ15">
        <v>83.015230000000003</v>
      </c>
      <c r="BK15">
        <v>78.440079999999995</v>
      </c>
      <c r="BL15">
        <v>75.568070000000006</v>
      </c>
      <c r="BM15">
        <v>73.195570000000004</v>
      </c>
      <c r="BN15">
        <v>-1.62816E-2</v>
      </c>
      <c r="BO15">
        <v>-2.1045600000000001E-2</v>
      </c>
      <c r="BP15">
        <v>-1.5088499999999999E-2</v>
      </c>
      <c r="BQ15">
        <v>-1.04584E-2</v>
      </c>
      <c r="BR15">
        <v>-2.0055300000000002E-2</v>
      </c>
      <c r="BS15">
        <v>-1.8953899999999999E-2</v>
      </c>
      <c r="BT15">
        <v>2.8679E-3</v>
      </c>
      <c r="BU15">
        <v>2.81549E-2</v>
      </c>
      <c r="BV15">
        <v>2.3900600000000001E-2</v>
      </c>
      <c r="BW15">
        <v>-7.6281999999999999E-3</v>
      </c>
      <c r="BX15">
        <v>-7.7188999999999999E-3</v>
      </c>
      <c r="BY15">
        <v>-1.8997E-2</v>
      </c>
      <c r="BZ15">
        <v>5.7746999999999998E-3</v>
      </c>
      <c r="CA15">
        <v>3.70242E-2</v>
      </c>
      <c r="CB15">
        <v>7.8195000000000001E-2</v>
      </c>
      <c r="CC15">
        <v>0.1018273</v>
      </c>
      <c r="CD15">
        <v>8.0347600000000005E-2</v>
      </c>
      <c r="CE15">
        <v>4.0986700000000001E-2</v>
      </c>
      <c r="CF15">
        <v>5.9797000000000001E-3</v>
      </c>
      <c r="CG15">
        <v>-1.1933300000000001E-2</v>
      </c>
      <c r="CH15">
        <v>-2.8153600000000001E-2</v>
      </c>
      <c r="CI15">
        <v>-1.6991599999999999E-2</v>
      </c>
      <c r="CJ15">
        <v>-1.48062E-2</v>
      </c>
      <c r="CK15">
        <v>-9.4185999999999992E-3</v>
      </c>
      <c r="CL15" s="76">
        <v>4.8000000000000001E-5</v>
      </c>
      <c r="CM15" s="76">
        <v>4.6100000000000002E-5</v>
      </c>
      <c r="CN15" s="76">
        <v>4.2400000000000001E-5</v>
      </c>
      <c r="CO15" s="76">
        <v>4.1199999999999999E-5</v>
      </c>
      <c r="CP15" s="76">
        <v>4.1399999999999997E-5</v>
      </c>
      <c r="CQ15" s="76">
        <v>4.0000000000000003E-5</v>
      </c>
      <c r="CR15" s="76">
        <v>3.43E-5</v>
      </c>
      <c r="CS15" s="76">
        <v>2.9E-5</v>
      </c>
      <c r="CT15" s="76">
        <v>4.6799999999999999E-5</v>
      </c>
      <c r="CU15" s="76">
        <v>6.0600000000000003E-5</v>
      </c>
      <c r="CV15" s="76">
        <v>8.0000000000000007E-5</v>
      </c>
      <c r="CW15" s="76">
        <v>9.5799999999999998E-5</v>
      </c>
      <c r="CX15" s="76">
        <v>1.031E-4</v>
      </c>
      <c r="CY15" s="76">
        <v>1.193E-4</v>
      </c>
      <c r="CZ15" s="76">
        <v>1.3799999999999999E-4</v>
      </c>
      <c r="DA15" s="76">
        <v>1.383E-4</v>
      </c>
      <c r="DB15" s="76">
        <v>1.228E-4</v>
      </c>
      <c r="DC15" s="76">
        <v>9.7800000000000006E-5</v>
      </c>
      <c r="DD15" s="76">
        <v>9.1799999999999995E-5</v>
      </c>
      <c r="DE15" s="76">
        <v>8.6299999999999997E-5</v>
      </c>
      <c r="DF15" s="76">
        <v>7.7999999999999999E-5</v>
      </c>
      <c r="DG15" s="76">
        <v>6.8300000000000007E-5</v>
      </c>
      <c r="DH15" s="76">
        <v>6.0000000000000002E-5</v>
      </c>
      <c r="DI15" s="76">
        <v>5.3699999999999997E-5</v>
      </c>
    </row>
    <row r="16" spans="1:113" x14ac:dyDescent="0.25">
      <c r="A16" t="str">
        <f t="shared" si="0"/>
        <v>All_2. Manufacturing_All_All_All_0 to 20 kW_43690</v>
      </c>
      <c r="B16" t="s">
        <v>177</v>
      </c>
      <c r="C16" t="s">
        <v>206</v>
      </c>
      <c r="D16" t="s">
        <v>19</v>
      </c>
      <c r="E16" t="s">
        <v>58</v>
      </c>
      <c r="F16" t="s">
        <v>19</v>
      </c>
      <c r="G16" t="s">
        <v>19</v>
      </c>
      <c r="H16" t="s">
        <v>19</v>
      </c>
      <c r="I16" t="s">
        <v>41</v>
      </c>
      <c r="J16" s="11">
        <v>43690</v>
      </c>
      <c r="K16">
        <v>15</v>
      </c>
      <c r="L16">
        <v>18</v>
      </c>
      <c r="M16">
        <v>3250</v>
      </c>
      <c r="N16">
        <v>0</v>
      </c>
      <c r="O16">
        <v>0</v>
      </c>
      <c r="P16">
        <v>0</v>
      </c>
      <c r="Q16">
        <v>0</v>
      </c>
      <c r="R16">
        <v>0.72613192000000004</v>
      </c>
      <c r="S16">
        <v>0.71594966000000004</v>
      </c>
      <c r="T16">
        <v>0.70627094999999995</v>
      </c>
      <c r="U16">
        <v>0.70250557999999996</v>
      </c>
      <c r="V16">
        <v>0.74388100000000001</v>
      </c>
      <c r="W16">
        <v>0.87196726999999996</v>
      </c>
      <c r="X16">
        <v>1.1458717</v>
      </c>
      <c r="Y16">
        <v>1.5650185000000001</v>
      </c>
      <c r="Z16">
        <v>1.9935301999999999</v>
      </c>
      <c r="AA16">
        <v>2.2294969999999998</v>
      </c>
      <c r="AB16">
        <v>2.4043576</v>
      </c>
      <c r="AC16">
        <v>2.5094504999999998</v>
      </c>
      <c r="AD16">
        <v>2.5423322000000002</v>
      </c>
      <c r="AE16">
        <v>2.6719336999999999</v>
      </c>
      <c r="AF16">
        <v>2.5904338999999998</v>
      </c>
      <c r="AG16">
        <v>2.3877139999999999</v>
      </c>
      <c r="AH16">
        <v>1.92398</v>
      </c>
      <c r="AI16">
        <v>1.3579220000000001</v>
      </c>
      <c r="AJ16">
        <v>1.142436</v>
      </c>
      <c r="AK16">
        <v>1.0204549999999999</v>
      </c>
      <c r="AL16">
        <v>0.96923289999999995</v>
      </c>
      <c r="AM16">
        <v>0.8958893</v>
      </c>
      <c r="AN16">
        <v>0.82838199999999995</v>
      </c>
      <c r="AO16">
        <v>0.78438379999999996</v>
      </c>
      <c r="AP16">
        <v>71.200680000000006</v>
      </c>
      <c r="AQ16">
        <v>68.962140000000005</v>
      </c>
      <c r="AR16">
        <v>67.465249999999997</v>
      </c>
      <c r="AS16">
        <v>66.252300000000005</v>
      </c>
      <c r="AT16">
        <v>65.35669</v>
      </c>
      <c r="AU16">
        <v>64.044939999999997</v>
      </c>
      <c r="AV16">
        <v>63.53049</v>
      </c>
      <c r="AW16">
        <v>64.885509999999996</v>
      </c>
      <c r="AX16">
        <v>69.406809999999993</v>
      </c>
      <c r="AY16">
        <v>74.509519999999995</v>
      </c>
      <c r="AZ16">
        <v>79.364109999999997</v>
      </c>
      <c r="BA16">
        <v>84.005579999999995</v>
      </c>
      <c r="BB16">
        <v>88.098519999999994</v>
      </c>
      <c r="BC16">
        <v>90.787940000000006</v>
      </c>
      <c r="BD16">
        <v>92.549390000000002</v>
      </c>
      <c r="BE16">
        <v>93.684780000000003</v>
      </c>
      <c r="BF16">
        <v>94.032110000000003</v>
      </c>
      <c r="BG16">
        <v>93.542140000000003</v>
      </c>
      <c r="BH16">
        <v>92.235280000000003</v>
      </c>
      <c r="BI16">
        <v>89.105419999999995</v>
      </c>
      <c r="BJ16">
        <v>84.660200000000003</v>
      </c>
      <c r="BK16">
        <v>80.656099999999995</v>
      </c>
      <c r="BL16">
        <v>77.133629999999997</v>
      </c>
      <c r="BM16">
        <v>74.368380000000002</v>
      </c>
      <c r="BN16">
        <v>-1.42486E-2</v>
      </c>
      <c r="BO16">
        <v>-1.8445E-2</v>
      </c>
      <c r="BP16">
        <v>-1.62046E-2</v>
      </c>
      <c r="BQ16">
        <v>-8.0873000000000004E-3</v>
      </c>
      <c r="BR16">
        <v>-6.9655999999999997E-3</v>
      </c>
      <c r="BS16">
        <v>1.055E-4</v>
      </c>
      <c r="BT16">
        <v>1.1739400000000001E-2</v>
      </c>
      <c r="BU16">
        <v>2.5366199999999998E-2</v>
      </c>
      <c r="BV16">
        <v>-2.8600000000000001E-3</v>
      </c>
      <c r="BW16">
        <v>-9.3492000000000002E-3</v>
      </c>
      <c r="BX16">
        <v>-3.1986199999999999E-2</v>
      </c>
      <c r="BY16">
        <v>-3.12454E-2</v>
      </c>
      <c r="BZ16">
        <v>-4.33966E-2</v>
      </c>
      <c r="CA16">
        <v>-3.6450299999999998E-2</v>
      </c>
      <c r="CB16">
        <v>-1.19763E-2</v>
      </c>
      <c r="CC16">
        <v>-5.5601000000000001E-3</v>
      </c>
      <c r="CD16">
        <v>7.3919999999999997E-4</v>
      </c>
      <c r="CE16">
        <v>4.0949000000000003E-3</v>
      </c>
      <c r="CF16">
        <v>-6.5671000000000002E-3</v>
      </c>
      <c r="CG16">
        <v>-6.1952999999999999E-3</v>
      </c>
      <c r="CH16">
        <v>-1.41262E-2</v>
      </c>
      <c r="CI16">
        <v>-1.98779E-2</v>
      </c>
      <c r="CJ16">
        <v>-2.1159399999999998E-2</v>
      </c>
      <c r="CK16">
        <v>-2.0984699999999998E-2</v>
      </c>
      <c r="CL16" s="76">
        <v>3.4499999999999998E-5</v>
      </c>
      <c r="CM16" s="76">
        <v>3.4199999999999998E-5</v>
      </c>
      <c r="CN16" s="76">
        <v>3.15E-5</v>
      </c>
      <c r="CO16" s="76">
        <v>3.0899999999999999E-5</v>
      </c>
      <c r="CP16" s="76">
        <v>2.87E-5</v>
      </c>
      <c r="CQ16" s="76">
        <v>2.4300000000000001E-5</v>
      </c>
      <c r="CR16" s="76">
        <v>1.7499999999999998E-5</v>
      </c>
      <c r="CS16" s="76">
        <v>1.73E-5</v>
      </c>
      <c r="CT16" s="76">
        <v>2.5999999999999998E-5</v>
      </c>
      <c r="CU16" s="76">
        <v>4.0399999999999999E-5</v>
      </c>
      <c r="CV16" s="76">
        <v>5.4599999999999999E-5</v>
      </c>
      <c r="CW16" s="76">
        <v>7.1400000000000001E-5</v>
      </c>
      <c r="CX16" s="76">
        <v>8.3800000000000004E-5</v>
      </c>
      <c r="CY16" s="76">
        <v>1.0060000000000001E-4</v>
      </c>
      <c r="CZ16" s="76">
        <v>1.148E-4</v>
      </c>
      <c r="DA16" s="76">
        <v>1.184E-4</v>
      </c>
      <c r="DB16" s="76">
        <v>1.0399999999999999E-4</v>
      </c>
      <c r="DC16" s="76">
        <v>8.1899999999999999E-5</v>
      </c>
      <c r="DD16" s="76">
        <v>7.2200000000000007E-5</v>
      </c>
      <c r="DE16" s="76">
        <v>6.1299999999999999E-5</v>
      </c>
      <c r="DF16" s="76">
        <v>5.8300000000000001E-5</v>
      </c>
      <c r="DG16" s="76">
        <v>5.2899999999999998E-5</v>
      </c>
      <c r="DH16" s="76">
        <v>4.8199999999999999E-5</v>
      </c>
      <c r="DI16" s="76">
        <v>4.2200000000000003E-5</v>
      </c>
    </row>
    <row r="17" spans="1:113" x14ac:dyDescent="0.25">
      <c r="A17" t="str">
        <f t="shared" si="0"/>
        <v>All_2. Manufacturing_All_All_All_0 to 20 kW_43691</v>
      </c>
      <c r="B17" t="s">
        <v>177</v>
      </c>
      <c r="C17" t="s">
        <v>206</v>
      </c>
      <c r="D17" t="s">
        <v>19</v>
      </c>
      <c r="E17" t="s">
        <v>58</v>
      </c>
      <c r="F17" t="s">
        <v>19</v>
      </c>
      <c r="G17" t="s">
        <v>19</v>
      </c>
      <c r="H17" t="s">
        <v>19</v>
      </c>
      <c r="I17" t="s">
        <v>41</v>
      </c>
      <c r="J17" s="11">
        <v>43691</v>
      </c>
      <c r="K17">
        <v>15</v>
      </c>
      <c r="L17">
        <v>18</v>
      </c>
      <c r="M17">
        <v>3250</v>
      </c>
      <c r="N17">
        <v>0</v>
      </c>
      <c r="O17">
        <v>0</v>
      </c>
      <c r="P17">
        <v>0</v>
      </c>
      <c r="Q17">
        <v>0</v>
      </c>
      <c r="R17">
        <v>0.75347819000000005</v>
      </c>
      <c r="S17">
        <v>0.73182364</v>
      </c>
      <c r="T17">
        <v>0.72091846999999998</v>
      </c>
      <c r="U17">
        <v>0.72274068000000002</v>
      </c>
      <c r="V17">
        <v>0.76112135000000003</v>
      </c>
      <c r="W17">
        <v>0.90045472999999998</v>
      </c>
      <c r="X17">
        <v>1.184507</v>
      </c>
      <c r="Y17">
        <v>1.6172793000000001</v>
      </c>
      <c r="Z17">
        <v>2.0515216000000001</v>
      </c>
      <c r="AA17">
        <v>2.3103598999999999</v>
      </c>
      <c r="AB17">
        <v>2.5096044000000002</v>
      </c>
      <c r="AC17">
        <v>2.6459065000000002</v>
      </c>
      <c r="AD17">
        <v>2.6690402</v>
      </c>
      <c r="AE17">
        <v>2.7750853000000002</v>
      </c>
      <c r="AF17">
        <v>2.6820862000000001</v>
      </c>
      <c r="AG17">
        <v>2.4824470000000001</v>
      </c>
      <c r="AH17">
        <v>2.0007890000000002</v>
      </c>
      <c r="AI17">
        <v>1.441953</v>
      </c>
      <c r="AJ17">
        <v>1.2179489999999999</v>
      </c>
      <c r="AK17">
        <v>1.0719019999999999</v>
      </c>
      <c r="AL17">
        <v>1.0311980000000001</v>
      </c>
      <c r="AM17">
        <v>0.94781800000000005</v>
      </c>
      <c r="AN17">
        <v>0.87905069999999996</v>
      </c>
      <c r="AO17">
        <v>0.82742020000000005</v>
      </c>
      <c r="AP17">
        <v>73.834469999999996</v>
      </c>
      <c r="AQ17">
        <v>70.591189999999997</v>
      </c>
      <c r="AR17">
        <v>69.428120000000007</v>
      </c>
      <c r="AS17">
        <v>67.736429999999999</v>
      </c>
      <c r="AT17">
        <v>66.472539999999995</v>
      </c>
      <c r="AU17">
        <v>65.802729999999997</v>
      </c>
      <c r="AV17">
        <v>65.105260000000001</v>
      </c>
      <c r="AW17">
        <v>65.822010000000006</v>
      </c>
      <c r="AX17">
        <v>70.998339999999999</v>
      </c>
      <c r="AY17">
        <v>76.504350000000002</v>
      </c>
      <c r="AZ17">
        <v>81.928449999999998</v>
      </c>
      <c r="BA17">
        <v>86.881410000000002</v>
      </c>
      <c r="BB17">
        <v>90.886790000000005</v>
      </c>
      <c r="BC17">
        <v>94.376289999999997</v>
      </c>
      <c r="BD17">
        <v>96.369159999999994</v>
      </c>
      <c r="BE17">
        <v>97.345010000000002</v>
      </c>
      <c r="BF17">
        <v>97.447779999999995</v>
      </c>
      <c r="BG17">
        <v>96.985929999999996</v>
      </c>
      <c r="BH17">
        <v>95.701480000000004</v>
      </c>
      <c r="BI17">
        <v>92.933629999999994</v>
      </c>
      <c r="BJ17">
        <v>87.802790000000002</v>
      </c>
      <c r="BK17">
        <v>83.431079999999994</v>
      </c>
      <c r="BL17">
        <v>80.089370000000002</v>
      </c>
      <c r="BM17">
        <v>77.143150000000006</v>
      </c>
      <c r="BN17">
        <v>-1.42411E-2</v>
      </c>
      <c r="BO17">
        <v>-1.8442500000000001E-2</v>
      </c>
      <c r="BP17">
        <v>-1.62215E-2</v>
      </c>
      <c r="BQ17">
        <v>-8.0853000000000001E-3</v>
      </c>
      <c r="BR17">
        <v>-6.9822E-3</v>
      </c>
      <c r="BS17">
        <v>1.2789999999999999E-4</v>
      </c>
      <c r="BT17">
        <v>1.1768000000000001E-2</v>
      </c>
      <c r="BU17">
        <v>2.5407200000000001E-2</v>
      </c>
      <c r="BV17">
        <v>-2.8533E-3</v>
      </c>
      <c r="BW17">
        <v>-9.4237999999999995E-3</v>
      </c>
      <c r="BX17">
        <v>-3.2175000000000002E-2</v>
      </c>
      <c r="BY17">
        <v>-3.1449499999999998E-2</v>
      </c>
      <c r="BZ17">
        <v>-4.36164E-2</v>
      </c>
      <c r="CA17">
        <v>-3.6696600000000003E-2</v>
      </c>
      <c r="CB17">
        <v>-1.2249400000000001E-2</v>
      </c>
      <c r="CC17">
        <v>-5.7253E-3</v>
      </c>
      <c r="CD17">
        <v>6.355E-4</v>
      </c>
      <c r="CE17">
        <v>3.9759000000000001E-3</v>
      </c>
      <c r="CF17">
        <v>-6.6017000000000003E-3</v>
      </c>
      <c r="CG17">
        <v>-6.1913000000000003E-3</v>
      </c>
      <c r="CH17">
        <v>-1.41101E-2</v>
      </c>
      <c r="CI17">
        <v>-1.9883899999999999E-2</v>
      </c>
      <c r="CJ17">
        <v>-2.1141500000000001E-2</v>
      </c>
      <c r="CK17">
        <v>-2.1012900000000001E-2</v>
      </c>
      <c r="CL17" s="76">
        <v>3.9900000000000001E-5</v>
      </c>
      <c r="CM17" s="76">
        <v>3.9700000000000003E-5</v>
      </c>
      <c r="CN17" s="76">
        <v>3.5599999999999998E-5</v>
      </c>
      <c r="CO17" s="76">
        <v>3.4600000000000001E-5</v>
      </c>
      <c r="CP17" s="76">
        <v>3.2799999999999998E-5</v>
      </c>
      <c r="CQ17" s="76">
        <v>2.8799999999999999E-5</v>
      </c>
      <c r="CR17" s="76">
        <v>2.0100000000000001E-5</v>
      </c>
      <c r="CS17" s="76">
        <v>2.0100000000000001E-5</v>
      </c>
      <c r="CT17" s="76">
        <v>2.9899999999999998E-5</v>
      </c>
      <c r="CU17" s="76">
        <v>4.6600000000000001E-5</v>
      </c>
      <c r="CV17" s="76">
        <v>6.3899999999999995E-5</v>
      </c>
      <c r="CW17" s="76">
        <v>8.3700000000000002E-5</v>
      </c>
      <c r="CX17" s="76">
        <v>9.7299999999999993E-5</v>
      </c>
      <c r="CY17" s="76">
        <v>1.227E-4</v>
      </c>
      <c r="CZ17" s="76">
        <v>1.4109999999999999E-4</v>
      </c>
      <c r="DA17" s="76">
        <v>1.4630000000000001E-4</v>
      </c>
      <c r="DB17" s="76">
        <v>1.306E-4</v>
      </c>
      <c r="DC17" s="76">
        <v>1.021E-4</v>
      </c>
      <c r="DD17" s="76">
        <v>8.9599999999999996E-5</v>
      </c>
      <c r="DE17" s="76">
        <v>7.8700000000000002E-5</v>
      </c>
      <c r="DF17" s="76">
        <v>7.1000000000000005E-5</v>
      </c>
      <c r="DG17" s="76">
        <v>6.0600000000000003E-5</v>
      </c>
      <c r="DH17" s="76">
        <v>5.4700000000000001E-5</v>
      </c>
      <c r="DI17" s="76">
        <v>4.9100000000000001E-5</v>
      </c>
    </row>
    <row r="18" spans="1:113" x14ac:dyDescent="0.25">
      <c r="A18" t="str">
        <f t="shared" si="0"/>
        <v>All_2. Manufacturing_All_All_All_0 to 20 kW_43693</v>
      </c>
      <c r="B18" t="s">
        <v>177</v>
      </c>
      <c r="C18" t="s">
        <v>206</v>
      </c>
      <c r="D18" t="s">
        <v>19</v>
      </c>
      <c r="E18" t="s">
        <v>58</v>
      </c>
      <c r="F18" t="s">
        <v>19</v>
      </c>
      <c r="G18" t="s">
        <v>19</v>
      </c>
      <c r="H18" t="s">
        <v>19</v>
      </c>
      <c r="I18" t="s">
        <v>41</v>
      </c>
      <c r="J18" s="11">
        <v>43693</v>
      </c>
      <c r="K18">
        <v>15</v>
      </c>
      <c r="L18">
        <v>18</v>
      </c>
      <c r="M18">
        <v>3249</v>
      </c>
      <c r="N18">
        <v>0</v>
      </c>
      <c r="O18">
        <v>0</v>
      </c>
      <c r="P18">
        <v>0</v>
      </c>
      <c r="Q18">
        <v>0</v>
      </c>
      <c r="R18">
        <v>0.82068461999999998</v>
      </c>
      <c r="S18">
        <v>0.79814921999999999</v>
      </c>
      <c r="T18">
        <v>0.78148112999999997</v>
      </c>
      <c r="U18">
        <v>0.77734974000000001</v>
      </c>
      <c r="V18">
        <v>0.83773953000000001</v>
      </c>
      <c r="W18">
        <v>0.95556017999999998</v>
      </c>
      <c r="X18">
        <v>1.1984337</v>
      </c>
      <c r="Y18">
        <v>1.6411507000000001</v>
      </c>
      <c r="Z18">
        <v>2.0703269</v>
      </c>
      <c r="AA18">
        <v>2.3311492999999999</v>
      </c>
      <c r="AB18">
        <v>2.5118125999999998</v>
      </c>
      <c r="AC18">
        <v>2.5761840999999999</v>
      </c>
      <c r="AD18">
        <v>2.5529109000000001</v>
      </c>
      <c r="AE18">
        <v>2.5915550999999999</v>
      </c>
      <c r="AF18">
        <v>2.5009380999999999</v>
      </c>
      <c r="AG18">
        <v>2.227684</v>
      </c>
      <c r="AH18">
        <v>1.791636</v>
      </c>
      <c r="AI18">
        <v>1.3451820000000001</v>
      </c>
      <c r="AJ18">
        <v>1.155349</v>
      </c>
      <c r="AK18">
        <v>1.030667</v>
      </c>
      <c r="AL18">
        <v>1.007258</v>
      </c>
      <c r="AM18">
        <v>0.93495589999999995</v>
      </c>
      <c r="AN18">
        <v>0.86291709999999999</v>
      </c>
      <c r="AO18">
        <v>0.80414989999999997</v>
      </c>
      <c r="AP18">
        <v>74.882230000000007</v>
      </c>
      <c r="AQ18">
        <v>74.746930000000006</v>
      </c>
      <c r="AR18">
        <v>72.801590000000004</v>
      </c>
      <c r="AS18">
        <v>71.342420000000004</v>
      </c>
      <c r="AT18">
        <v>70.168559999999999</v>
      </c>
      <c r="AU18">
        <v>69.175219999999996</v>
      </c>
      <c r="AV18">
        <v>67.990809999999996</v>
      </c>
      <c r="AW18">
        <v>68.527339999999995</v>
      </c>
      <c r="AX18">
        <v>72.950100000000006</v>
      </c>
      <c r="AY18">
        <v>78.5214</v>
      </c>
      <c r="AZ18">
        <v>84.080150000000003</v>
      </c>
      <c r="BA18">
        <v>88.453869999999995</v>
      </c>
      <c r="BB18">
        <v>91.247810000000001</v>
      </c>
      <c r="BC18">
        <v>93.341800000000006</v>
      </c>
      <c r="BD18">
        <v>95.465999999999994</v>
      </c>
      <c r="BE18">
        <v>96.10342</v>
      </c>
      <c r="BF18">
        <v>96.159189999999995</v>
      </c>
      <c r="BG18">
        <v>95.190889999999996</v>
      </c>
      <c r="BH18">
        <v>93.310090000000002</v>
      </c>
      <c r="BI18">
        <v>89.585160000000002</v>
      </c>
      <c r="BJ18">
        <v>84.267290000000003</v>
      </c>
      <c r="BK18">
        <v>80.429950000000005</v>
      </c>
      <c r="BL18">
        <v>77.558329999999998</v>
      </c>
      <c r="BM18">
        <v>75.229529999999997</v>
      </c>
      <c r="BN18">
        <v>-1.41464E-2</v>
      </c>
      <c r="BO18">
        <v>-1.8411299999999999E-2</v>
      </c>
      <c r="BP18">
        <v>-1.6435100000000001E-2</v>
      </c>
      <c r="BQ18">
        <v>-8.0595000000000007E-3</v>
      </c>
      <c r="BR18">
        <v>-7.1923000000000004E-3</v>
      </c>
      <c r="BS18">
        <v>4.1070000000000001E-4</v>
      </c>
      <c r="BT18">
        <v>1.21294E-2</v>
      </c>
      <c r="BU18">
        <v>2.5925400000000001E-2</v>
      </c>
      <c r="BV18">
        <v>-2.7690000000000002E-3</v>
      </c>
      <c r="BW18">
        <v>-1.03664E-2</v>
      </c>
      <c r="BX18">
        <v>-3.4562299999999997E-2</v>
      </c>
      <c r="BY18">
        <v>-3.4030400000000002E-2</v>
      </c>
      <c r="BZ18">
        <v>-4.6394299999999999E-2</v>
      </c>
      <c r="CA18">
        <v>-3.9811699999999998E-2</v>
      </c>
      <c r="CB18">
        <v>-1.5702399999999998E-2</v>
      </c>
      <c r="CC18">
        <v>-7.8133999999999999E-3</v>
      </c>
      <c r="CD18">
        <v>-6.7469999999999997E-4</v>
      </c>
      <c r="CE18">
        <v>2.4710999999999999E-3</v>
      </c>
      <c r="CF18">
        <v>-7.0394999999999998E-3</v>
      </c>
      <c r="CG18">
        <v>-6.1406000000000004E-3</v>
      </c>
      <c r="CH18">
        <v>-1.39063E-2</v>
      </c>
      <c r="CI18">
        <v>-1.9958900000000002E-2</v>
      </c>
      <c r="CJ18">
        <v>-2.0915099999999999E-2</v>
      </c>
      <c r="CK18">
        <v>-2.1368999999999999E-2</v>
      </c>
      <c r="CL18" s="76">
        <v>4.3999999999999999E-5</v>
      </c>
      <c r="CM18" s="76">
        <v>4.3600000000000003E-5</v>
      </c>
      <c r="CN18" s="76">
        <v>4.1399999999999997E-5</v>
      </c>
      <c r="CO18" s="76">
        <v>4.1999999999999998E-5</v>
      </c>
      <c r="CP18" s="76">
        <v>4.1900000000000002E-5</v>
      </c>
      <c r="CQ18" s="76">
        <v>3.7400000000000001E-5</v>
      </c>
      <c r="CR18" s="76">
        <v>3.04E-5</v>
      </c>
      <c r="CS18" s="76">
        <v>2.65E-5</v>
      </c>
      <c r="CT18" s="76">
        <v>3.8999999999999999E-5</v>
      </c>
      <c r="CU18" s="76">
        <v>5.4200000000000003E-5</v>
      </c>
      <c r="CV18" s="76">
        <v>7.3700000000000002E-5</v>
      </c>
      <c r="CW18" s="76">
        <v>9.1199999999999994E-5</v>
      </c>
      <c r="CX18" s="76">
        <v>1.038E-4</v>
      </c>
      <c r="CY18" s="76">
        <v>1.2559999999999999E-4</v>
      </c>
      <c r="CZ18" s="76">
        <v>1.4689999999999999E-4</v>
      </c>
      <c r="DA18" s="76">
        <v>1.5220000000000001E-4</v>
      </c>
      <c r="DB18" s="76">
        <v>1.329E-4</v>
      </c>
      <c r="DC18" s="76">
        <v>1.027E-4</v>
      </c>
      <c r="DD18" s="76">
        <v>8.8800000000000004E-5</v>
      </c>
      <c r="DE18" s="76">
        <v>7.8399999999999995E-5</v>
      </c>
      <c r="DF18" s="76">
        <v>7.1699999999999995E-5</v>
      </c>
      <c r="DG18" s="76">
        <v>6.2899999999999997E-5</v>
      </c>
      <c r="DH18" s="76">
        <v>5.77E-5</v>
      </c>
      <c r="DI18" s="76">
        <v>5.3499999999999999E-5</v>
      </c>
    </row>
    <row r="19" spans="1:113" x14ac:dyDescent="0.25">
      <c r="A19" t="str">
        <f t="shared" si="0"/>
        <v>All_2. Manufacturing_All_All_All_0 to 20 kW_43703</v>
      </c>
      <c r="B19" t="s">
        <v>177</v>
      </c>
      <c r="C19" t="s">
        <v>206</v>
      </c>
      <c r="D19" t="s">
        <v>19</v>
      </c>
      <c r="E19" t="s">
        <v>58</v>
      </c>
      <c r="F19" t="s">
        <v>19</v>
      </c>
      <c r="G19" t="s">
        <v>19</v>
      </c>
      <c r="H19" t="s">
        <v>19</v>
      </c>
      <c r="I19" t="s">
        <v>41</v>
      </c>
      <c r="J19" s="11">
        <v>43703</v>
      </c>
      <c r="K19">
        <v>15</v>
      </c>
      <c r="L19">
        <v>18</v>
      </c>
      <c r="M19">
        <v>3245</v>
      </c>
      <c r="N19">
        <v>0</v>
      </c>
      <c r="O19">
        <v>0</v>
      </c>
      <c r="P19">
        <v>0</v>
      </c>
      <c r="Q19">
        <v>0</v>
      </c>
      <c r="R19">
        <v>0.75546161999999994</v>
      </c>
      <c r="S19">
        <v>0.74054476000000002</v>
      </c>
      <c r="T19">
        <v>0.73375480999999998</v>
      </c>
      <c r="U19">
        <v>0.73048979000000003</v>
      </c>
      <c r="V19">
        <v>0.77090112</v>
      </c>
      <c r="W19">
        <v>0.89276615000000004</v>
      </c>
      <c r="X19">
        <v>1.1727702</v>
      </c>
      <c r="Y19">
        <v>1.6186739000000001</v>
      </c>
      <c r="Z19">
        <v>2.0885627000000002</v>
      </c>
      <c r="AA19">
        <v>2.3340271000000001</v>
      </c>
      <c r="AB19">
        <v>2.5127755000000001</v>
      </c>
      <c r="AC19">
        <v>2.5841479999999999</v>
      </c>
      <c r="AD19">
        <v>2.6017302</v>
      </c>
      <c r="AE19">
        <v>2.7178996999999998</v>
      </c>
      <c r="AF19">
        <v>2.6765837000000001</v>
      </c>
      <c r="AG19">
        <v>2.4379810000000002</v>
      </c>
      <c r="AH19">
        <v>1.953136</v>
      </c>
      <c r="AI19">
        <v>1.402447</v>
      </c>
      <c r="AJ19">
        <v>1.157227</v>
      </c>
      <c r="AK19">
        <v>1.048365</v>
      </c>
      <c r="AL19">
        <v>1.0170570000000001</v>
      </c>
      <c r="AM19">
        <v>0.93859110000000001</v>
      </c>
      <c r="AN19">
        <v>0.87230580000000002</v>
      </c>
      <c r="AO19">
        <v>0.82957499999999995</v>
      </c>
      <c r="AP19">
        <v>73.113100000000003</v>
      </c>
      <c r="AQ19">
        <v>71.455730000000003</v>
      </c>
      <c r="AR19">
        <v>70.138980000000004</v>
      </c>
      <c r="AS19">
        <v>68.63261</v>
      </c>
      <c r="AT19">
        <v>67.741709999999998</v>
      </c>
      <c r="AU19">
        <v>66.627840000000006</v>
      </c>
      <c r="AV19">
        <v>65.812979999999996</v>
      </c>
      <c r="AW19">
        <v>66.56626</v>
      </c>
      <c r="AX19">
        <v>71.016890000000004</v>
      </c>
      <c r="AY19">
        <v>75.550759999999997</v>
      </c>
      <c r="AZ19">
        <v>80.477969999999999</v>
      </c>
      <c r="BA19">
        <v>84.621219999999994</v>
      </c>
      <c r="BB19">
        <v>88.786029999999997</v>
      </c>
      <c r="BC19">
        <v>92.261979999999994</v>
      </c>
      <c r="BD19">
        <v>94.51164</v>
      </c>
      <c r="BE19">
        <v>95.672569999999993</v>
      </c>
      <c r="BF19">
        <v>95.298929999999999</v>
      </c>
      <c r="BG19">
        <v>95.040270000000007</v>
      </c>
      <c r="BH19">
        <v>92.948459999999997</v>
      </c>
      <c r="BI19">
        <v>89.152460000000005</v>
      </c>
      <c r="BJ19">
        <v>84.483630000000005</v>
      </c>
      <c r="BK19">
        <v>80.804770000000005</v>
      </c>
      <c r="BL19">
        <v>77.994749999999996</v>
      </c>
      <c r="BM19">
        <v>75.57629</v>
      </c>
      <c r="BN19">
        <v>-1.4098400000000001E-2</v>
      </c>
      <c r="BO19">
        <v>-1.8395499999999999E-2</v>
      </c>
      <c r="BP19">
        <v>-1.65433E-2</v>
      </c>
      <c r="BQ19">
        <v>-8.0464000000000004E-3</v>
      </c>
      <c r="BR19">
        <v>-7.2988000000000003E-3</v>
      </c>
      <c r="BS19">
        <v>5.5389999999999997E-4</v>
      </c>
      <c r="BT19">
        <v>1.23123E-2</v>
      </c>
      <c r="BU19">
        <v>2.6187800000000001E-2</v>
      </c>
      <c r="BV19">
        <v>-2.7263000000000001E-3</v>
      </c>
      <c r="BW19">
        <v>-1.0843800000000001E-2</v>
      </c>
      <c r="BX19">
        <v>-3.5771299999999999E-2</v>
      </c>
      <c r="BY19">
        <v>-3.5337399999999998E-2</v>
      </c>
      <c r="BZ19">
        <v>-4.7800799999999997E-2</v>
      </c>
      <c r="CA19">
        <v>-4.1389099999999998E-2</v>
      </c>
      <c r="CB19">
        <v>-1.7451100000000001E-2</v>
      </c>
      <c r="CC19">
        <v>-8.8707000000000005E-3</v>
      </c>
      <c r="CD19">
        <v>-1.3381999999999999E-3</v>
      </c>
      <c r="CE19">
        <v>1.7091000000000001E-3</v>
      </c>
      <c r="CF19">
        <v>-7.2611999999999998E-3</v>
      </c>
      <c r="CG19">
        <v>-6.1149999999999998E-3</v>
      </c>
      <c r="CH19">
        <v>-1.38031E-2</v>
      </c>
      <c r="CI19">
        <v>-1.9996900000000001E-2</v>
      </c>
      <c r="CJ19">
        <v>-2.08005E-2</v>
      </c>
      <c r="CK19">
        <v>-2.15493E-2</v>
      </c>
      <c r="CL19" s="76">
        <v>4.4400000000000002E-5</v>
      </c>
      <c r="CM19" s="76">
        <v>4.5300000000000003E-5</v>
      </c>
      <c r="CN19" s="76">
        <v>4.0800000000000002E-5</v>
      </c>
      <c r="CO19" s="76">
        <v>3.8399999999999998E-5</v>
      </c>
      <c r="CP19" s="76">
        <v>3.6999999999999998E-5</v>
      </c>
      <c r="CQ19" s="76">
        <v>3.2700000000000002E-5</v>
      </c>
      <c r="CR19" s="76">
        <v>2.4899999999999999E-5</v>
      </c>
      <c r="CS19" s="76">
        <v>2.41E-5</v>
      </c>
      <c r="CT19" s="76">
        <v>3.5500000000000002E-5</v>
      </c>
      <c r="CU19" s="76">
        <v>5.0599999999999997E-5</v>
      </c>
      <c r="CV19" s="76">
        <v>6.8100000000000002E-5</v>
      </c>
      <c r="CW19" s="76">
        <v>8.3499999999999997E-5</v>
      </c>
      <c r="CX19" s="76">
        <v>9.48E-5</v>
      </c>
      <c r="CY19" s="76">
        <v>1.2070000000000001E-4</v>
      </c>
      <c r="CZ19" s="76">
        <v>1.3909999999999999E-4</v>
      </c>
      <c r="DA19" s="76">
        <v>1.4349999999999999E-4</v>
      </c>
      <c r="DB19" s="76">
        <v>1.281E-4</v>
      </c>
      <c r="DC19" s="76">
        <v>9.8200000000000002E-5</v>
      </c>
      <c r="DD19" s="76">
        <v>8.7800000000000006E-5</v>
      </c>
      <c r="DE19" s="76">
        <v>7.8700000000000002E-5</v>
      </c>
      <c r="DF19" s="76">
        <v>7.1400000000000001E-5</v>
      </c>
      <c r="DG19" s="76">
        <v>6.3800000000000006E-5</v>
      </c>
      <c r="DH19" s="76">
        <v>6.0699999999999998E-5</v>
      </c>
      <c r="DI19" s="76">
        <v>5.5000000000000002E-5</v>
      </c>
    </row>
    <row r="20" spans="1:113" x14ac:dyDescent="0.25">
      <c r="A20" t="str">
        <f t="shared" si="0"/>
        <v>All_2. Manufacturing_All_All_All_0 to 20 kW_43704</v>
      </c>
      <c r="B20" t="s">
        <v>177</v>
      </c>
      <c r="C20" t="s">
        <v>206</v>
      </c>
      <c r="D20" t="s">
        <v>19</v>
      </c>
      <c r="E20" t="s">
        <v>58</v>
      </c>
      <c r="F20" t="s">
        <v>19</v>
      </c>
      <c r="G20" t="s">
        <v>19</v>
      </c>
      <c r="H20" t="s">
        <v>19</v>
      </c>
      <c r="I20" t="s">
        <v>41</v>
      </c>
      <c r="J20" s="11">
        <v>43704</v>
      </c>
      <c r="K20">
        <v>15</v>
      </c>
      <c r="L20">
        <v>18</v>
      </c>
      <c r="M20">
        <v>3245</v>
      </c>
      <c r="N20">
        <v>0</v>
      </c>
      <c r="O20">
        <v>0</v>
      </c>
      <c r="P20">
        <v>0</v>
      </c>
      <c r="Q20">
        <v>0</v>
      </c>
      <c r="R20">
        <v>0.80414465000000002</v>
      </c>
      <c r="S20">
        <v>0.78749413999999995</v>
      </c>
      <c r="T20">
        <v>0.76591719000000003</v>
      </c>
      <c r="U20">
        <v>0.77467823000000002</v>
      </c>
      <c r="V20">
        <v>0.81652444000000002</v>
      </c>
      <c r="W20">
        <v>0.96789824999999996</v>
      </c>
      <c r="X20">
        <v>1.2484128000000001</v>
      </c>
      <c r="Y20">
        <v>1.6955254</v>
      </c>
      <c r="Z20">
        <v>2.1505169</v>
      </c>
      <c r="AA20">
        <v>2.3785237000000001</v>
      </c>
      <c r="AB20">
        <v>2.5540717000000002</v>
      </c>
      <c r="AC20">
        <v>2.6769953000000002</v>
      </c>
      <c r="AD20">
        <v>2.7105967</v>
      </c>
      <c r="AE20">
        <v>2.7954957</v>
      </c>
      <c r="AF20">
        <v>2.6969118000000001</v>
      </c>
      <c r="AG20">
        <v>2.4674700000000001</v>
      </c>
      <c r="AH20">
        <v>1.990804</v>
      </c>
      <c r="AI20">
        <v>1.4090210000000001</v>
      </c>
      <c r="AJ20">
        <v>1.1687430000000001</v>
      </c>
      <c r="AK20">
        <v>1.072085</v>
      </c>
      <c r="AL20">
        <v>1.0275300000000001</v>
      </c>
      <c r="AM20">
        <v>0.93107669999999998</v>
      </c>
      <c r="AN20">
        <v>0.87036119999999995</v>
      </c>
      <c r="AO20">
        <v>0.80076099999999995</v>
      </c>
      <c r="AP20">
        <v>73.571610000000007</v>
      </c>
      <c r="AQ20">
        <v>72.209980000000002</v>
      </c>
      <c r="AR20">
        <v>71.111289999999997</v>
      </c>
      <c r="AS20">
        <v>69.907979999999995</v>
      </c>
      <c r="AT20">
        <v>68.770750000000007</v>
      </c>
      <c r="AU20">
        <v>68.010099999999994</v>
      </c>
      <c r="AV20">
        <v>66.939390000000003</v>
      </c>
      <c r="AW20">
        <v>67.517859999999999</v>
      </c>
      <c r="AX20">
        <v>71.383219999999994</v>
      </c>
      <c r="AY20">
        <v>75.879710000000003</v>
      </c>
      <c r="AZ20">
        <v>81.030270000000002</v>
      </c>
      <c r="BA20">
        <v>85.435230000000004</v>
      </c>
      <c r="BB20">
        <v>89.338980000000006</v>
      </c>
      <c r="BC20">
        <v>92.236879999999999</v>
      </c>
      <c r="BD20">
        <v>94.047690000000003</v>
      </c>
      <c r="BE20">
        <v>94.853920000000002</v>
      </c>
      <c r="BF20">
        <v>94.688999999999993</v>
      </c>
      <c r="BG20">
        <v>93.742739999999998</v>
      </c>
      <c r="BH20">
        <v>91.36721</v>
      </c>
      <c r="BI20">
        <v>87.879639999999995</v>
      </c>
      <c r="BJ20">
        <v>83.286670000000001</v>
      </c>
      <c r="BK20">
        <v>80.163449999999997</v>
      </c>
      <c r="BL20">
        <v>77.584180000000003</v>
      </c>
      <c r="BM20">
        <v>75.265690000000006</v>
      </c>
      <c r="BN20">
        <v>-1.53306E-2</v>
      </c>
      <c r="BO20">
        <v>-1.88018E-2</v>
      </c>
      <c r="BP20">
        <v>-1.37643E-2</v>
      </c>
      <c r="BQ20">
        <v>-8.3824999999999993E-3</v>
      </c>
      <c r="BR20">
        <v>-4.5647999999999999E-3</v>
      </c>
      <c r="BS20">
        <v>-3.1253000000000001E-3</v>
      </c>
      <c r="BT20">
        <v>7.6118999999999996E-3</v>
      </c>
      <c r="BU20">
        <v>1.9446999999999999E-2</v>
      </c>
      <c r="BV20">
        <v>-3.8229000000000002E-3</v>
      </c>
      <c r="BW20">
        <v>1.4185000000000001E-3</v>
      </c>
      <c r="BX20">
        <v>-4.7156000000000003E-3</v>
      </c>
      <c r="BY20">
        <v>-1.7639000000000001E-3</v>
      </c>
      <c r="BZ20">
        <v>-1.16653E-2</v>
      </c>
      <c r="CA20">
        <v>-8.6790000000000001E-4</v>
      </c>
      <c r="CB20">
        <v>2.74679E-2</v>
      </c>
      <c r="CC20">
        <v>1.8291200000000001E-2</v>
      </c>
      <c r="CD20">
        <v>1.5706000000000001E-2</v>
      </c>
      <c r="CE20">
        <v>2.1284000000000001E-2</v>
      </c>
      <c r="CF20">
        <v>-1.5661E-3</v>
      </c>
      <c r="CG20">
        <v>-6.7738E-3</v>
      </c>
      <c r="CH20">
        <v>-1.64539E-2</v>
      </c>
      <c r="CI20">
        <v>-1.90209E-2</v>
      </c>
      <c r="CJ20">
        <v>-2.37453E-2</v>
      </c>
      <c r="CK20">
        <v>-1.6917100000000001E-2</v>
      </c>
      <c r="CL20" s="76">
        <v>5.4299999999999998E-5</v>
      </c>
      <c r="CM20" s="76">
        <v>5.1900000000000001E-5</v>
      </c>
      <c r="CN20" s="76">
        <v>4.6499999999999999E-5</v>
      </c>
      <c r="CO20" s="76">
        <v>4.35E-5</v>
      </c>
      <c r="CP20" s="76">
        <v>4.1600000000000002E-5</v>
      </c>
      <c r="CQ20" s="76">
        <v>3.8500000000000001E-5</v>
      </c>
      <c r="CR20" s="76">
        <v>3.1199999999999999E-5</v>
      </c>
      <c r="CS20" s="76">
        <v>2.6400000000000001E-5</v>
      </c>
      <c r="CT20" s="76">
        <v>4.0500000000000002E-5</v>
      </c>
      <c r="CU20" s="76">
        <v>6.0000000000000002E-5</v>
      </c>
      <c r="CV20" s="76">
        <v>8.2999999999999998E-5</v>
      </c>
      <c r="CW20" s="76">
        <v>1.009E-4</v>
      </c>
      <c r="CX20" s="76">
        <v>1.2019999999999999E-4</v>
      </c>
      <c r="CY20" s="76">
        <v>1.403E-4</v>
      </c>
      <c r="CZ20" s="76">
        <v>1.605E-4</v>
      </c>
      <c r="DA20" s="76">
        <v>1.641E-4</v>
      </c>
      <c r="DB20" s="76">
        <v>1.449E-4</v>
      </c>
      <c r="DC20" s="76">
        <v>1.097E-4</v>
      </c>
      <c r="DD20" s="76">
        <v>9.6399999999999999E-5</v>
      </c>
      <c r="DE20" s="76">
        <v>8.3599999999999999E-5</v>
      </c>
      <c r="DF20" s="76">
        <v>7.7899999999999996E-5</v>
      </c>
      <c r="DG20" s="76">
        <v>7.0099999999999996E-5</v>
      </c>
      <c r="DH20" s="76">
        <v>6.7899999999999997E-5</v>
      </c>
      <c r="DI20" s="76">
        <v>6.0699999999999998E-5</v>
      </c>
    </row>
    <row r="21" spans="1:113" x14ac:dyDescent="0.25">
      <c r="A21" t="str">
        <f t="shared" si="0"/>
        <v>All_2. Manufacturing_All_All_All_0 to 20 kW_43721</v>
      </c>
      <c r="B21" t="s">
        <v>177</v>
      </c>
      <c r="C21" t="s">
        <v>206</v>
      </c>
      <c r="D21" t="s">
        <v>19</v>
      </c>
      <c r="E21" t="s">
        <v>58</v>
      </c>
      <c r="F21" t="s">
        <v>19</v>
      </c>
      <c r="G21" t="s">
        <v>19</v>
      </c>
      <c r="H21" t="s">
        <v>19</v>
      </c>
      <c r="I21" t="s">
        <v>41</v>
      </c>
      <c r="J21" s="11">
        <v>43721</v>
      </c>
      <c r="K21">
        <v>15</v>
      </c>
      <c r="L21">
        <v>18</v>
      </c>
      <c r="M21">
        <v>3229</v>
      </c>
      <c r="N21">
        <v>0</v>
      </c>
      <c r="O21">
        <v>0</v>
      </c>
      <c r="P21">
        <v>0</v>
      </c>
      <c r="Q21">
        <v>0</v>
      </c>
      <c r="R21">
        <v>0.69718009000000003</v>
      </c>
      <c r="S21">
        <v>0.67807746999999996</v>
      </c>
      <c r="T21">
        <v>0.66444665999999997</v>
      </c>
      <c r="U21">
        <v>0.66689666000000003</v>
      </c>
      <c r="V21">
        <v>0.70861587000000004</v>
      </c>
      <c r="W21">
        <v>0.82891207</v>
      </c>
      <c r="X21">
        <v>1.0642095</v>
      </c>
      <c r="Y21">
        <v>1.4113538000000001</v>
      </c>
      <c r="Z21">
        <v>1.7791485</v>
      </c>
      <c r="AA21">
        <v>2.0323131999999999</v>
      </c>
      <c r="AB21">
        <v>2.1692572999999999</v>
      </c>
      <c r="AC21">
        <v>2.2898770000000002</v>
      </c>
      <c r="AD21">
        <v>2.3309473999999999</v>
      </c>
      <c r="AE21">
        <v>2.4275365999999998</v>
      </c>
      <c r="AF21">
        <v>2.3374060000000001</v>
      </c>
      <c r="AG21">
        <v>2.094392</v>
      </c>
      <c r="AH21">
        <v>1.652614</v>
      </c>
      <c r="AI21">
        <v>1.235419</v>
      </c>
      <c r="AJ21">
        <v>1.0421990000000001</v>
      </c>
      <c r="AK21">
        <v>0.94991429999999999</v>
      </c>
      <c r="AL21">
        <v>0.88957920000000001</v>
      </c>
      <c r="AM21">
        <v>0.8020311</v>
      </c>
      <c r="AN21">
        <v>0.75134699999999999</v>
      </c>
      <c r="AO21">
        <v>0.70653739999999998</v>
      </c>
      <c r="AP21">
        <v>69.551389999999998</v>
      </c>
      <c r="AQ21">
        <v>67.136989999999997</v>
      </c>
      <c r="AR21">
        <v>65.682900000000004</v>
      </c>
      <c r="AS21">
        <v>64.122349999999997</v>
      </c>
      <c r="AT21">
        <v>63.100560000000002</v>
      </c>
      <c r="AU21">
        <v>62.139470000000003</v>
      </c>
      <c r="AV21">
        <v>61.55988</v>
      </c>
      <c r="AW21">
        <v>61.824480000000001</v>
      </c>
      <c r="AX21">
        <v>66.582570000000004</v>
      </c>
      <c r="AY21">
        <v>73.016199999999998</v>
      </c>
      <c r="AZ21">
        <v>78.627660000000006</v>
      </c>
      <c r="BA21">
        <v>84.200749999999999</v>
      </c>
      <c r="BB21">
        <v>88.555130000000005</v>
      </c>
      <c r="BC21">
        <v>91.358710000000002</v>
      </c>
      <c r="BD21">
        <v>93.481800000000007</v>
      </c>
      <c r="BE21">
        <v>95.030649999999994</v>
      </c>
      <c r="BF21">
        <v>95.246889999999993</v>
      </c>
      <c r="BG21">
        <v>94.270449999999997</v>
      </c>
      <c r="BH21">
        <v>92.135599999999997</v>
      </c>
      <c r="BI21">
        <v>87.77373</v>
      </c>
      <c r="BJ21">
        <v>82.74091</v>
      </c>
      <c r="BK21">
        <v>78.467759999999998</v>
      </c>
      <c r="BL21">
        <v>75.427239999999998</v>
      </c>
      <c r="BM21">
        <v>72.950130000000001</v>
      </c>
      <c r="BN21">
        <v>-1.5655800000000001E-2</v>
      </c>
      <c r="BO21">
        <v>-7.2985000000000003E-3</v>
      </c>
      <c r="BP21">
        <v>1.5129E-3</v>
      </c>
      <c r="BQ21">
        <v>4.4478E-3</v>
      </c>
      <c r="BR21">
        <v>4.2104000000000004E-3</v>
      </c>
      <c r="BS21">
        <v>1.2463999999999999E-3</v>
      </c>
      <c r="BT21">
        <v>2.0995099999999999E-2</v>
      </c>
      <c r="BU21">
        <v>3.7276299999999998E-2</v>
      </c>
      <c r="BV21">
        <v>-7.9503000000000004E-3</v>
      </c>
      <c r="BW21">
        <v>-2.10517E-2</v>
      </c>
      <c r="BX21">
        <v>-1.2566000000000001E-2</v>
      </c>
      <c r="BY21">
        <v>-7.4108999999999998E-3</v>
      </c>
      <c r="BZ21">
        <v>-8.0645999999999999E-3</v>
      </c>
      <c r="CA21">
        <v>-1.22191E-2</v>
      </c>
      <c r="CB21">
        <v>4.5283799999999999E-2</v>
      </c>
      <c r="CC21">
        <v>6.4239699999999997E-2</v>
      </c>
      <c r="CD21">
        <v>6.9953299999999996E-2</v>
      </c>
      <c r="CE21">
        <v>3.5720599999999998E-2</v>
      </c>
      <c r="CF21">
        <v>1.07458E-2</v>
      </c>
      <c r="CG21">
        <v>1.1045E-3</v>
      </c>
      <c r="CH21">
        <v>-5.5726999999999999E-3</v>
      </c>
      <c r="CI21">
        <v>-1.0674599999999999E-2</v>
      </c>
      <c r="CJ21">
        <v>-2.9661E-2</v>
      </c>
      <c r="CK21">
        <v>-2.5228400000000002E-2</v>
      </c>
      <c r="CL21" s="76">
        <v>2.6599999999999999E-5</v>
      </c>
      <c r="CM21" s="76">
        <v>2.6400000000000001E-5</v>
      </c>
      <c r="CN21" s="76">
        <v>2.4899999999999999E-5</v>
      </c>
      <c r="CO21" s="76">
        <v>2.6400000000000001E-5</v>
      </c>
      <c r="CP21" s="76">
        <v>2.48E-5</v>
      </c>
      <c r="CQ21" s="76">
        <v>2.2900000000000001E-5</v>
      </c>
      <c r="CR21" s="76">
        <v>1.7900000000000001E-5</v>
      </c>
      <c r="CS21" s="76">
        <v>1.8E-5</v>
      </c>
      <c r="CT21" s="76">
        <v>2.62E-5</v>
      </c>
      <c r="CU21" s="76">
        <v>4.3600000000000003E-5</v>
      </c>
      <c r="CV21" s="76">
        <v>6.0000000000000002E-5</v>
      </c>
      <c r="CW21" s="76">
        <v>8.4599999999999996E-5</v>
      </c>
      <c r="CX21" s="76">
        <v>1.025E-4</v>
      </c>
      <c r="CY21" s="76">
        <v>1.194E-4</v>
      </c>
      <c r="CZ21" s="76">
        <v>1.2630000000000001E-4</v>
      </c>
      <c r="DA21" s="76">
        <v>1.2640000000000001E-4</v>
      </c>
      <c r="DB21" s="76">
        <v>1.116E-4</v>
      </c>
      <c r="DC21" s="76">
        <v>7.9800000000000002E-5</v>
      </c>
      <c r="DD21" s="76">
        <v>6.2100000000000005E-5</v>
      </c>
      <c r="DE21" s="76">
        <v>5.4200000000000003E-5</v>
      </c>
      <c r="DF21" s="76">
        <v>4.7299999999999998E-5</v>
      </c>
      <c r="DG21" s="76">
        <v>3.7200000000000003E-5</v>
      </c>
      <c r="DH21" s="76">
        <v>3.4E-5</v>
      </c>
      <c r="DI21" s="76">
        <v>3.1300000000000002E-5</v>
      </c>
    </row>
    <row r="22" spans="1:113" x14ac:dyDescent="0.25">
      <c r="A22" t="str">
        <f t="shared" si="0"/>
        <v>All_2. Manufacturing_All_All_All_0 to 20 kW_2958465</v>
      </c>
      <c r="B22" t="s">
        <v>204</v>
      </c>
      <c r="C22" t="s">
        <v>206</v>
      </c>
      <c r="D22" t="s">
        <v>19</v>
      </c>
      <c r="E22" t="s">
        <v>58</v>
      </c>
      <c r="F22" t="s">
        <v>19</v>
      </c>
      <c r="G22" t="s">
        <v>19</v>
      </c>
      <c r="H22" t="s">
        <v>19</v>
      </c>
      <c r="I22" t="s">
        <v>41</v>
      </c>
      <c r="J22" s="11">
        <v>2958465</v>
      </c>
      <c r="K22">
        <v>15</v>
      </c>
      <c r="L22">
        <v>18</v>
      </c>
      <c r="M22">
        <v>3272.556</v>
      </c>
      <c r="N22">
        <v>0</v>
      </c>
      <c r="O22">
        <v>0</v>
      </c>
      <c r="P22">
        <v>0</v>
      </c>
      <c r="Q22">
        <v>0</v>
      </c>
      <c r="R22">
        <v>0.76014594000000002</v>
      </c>
      <c r="S22">
        <v>0.74234067999999998</v>
      </c>
      <c r="T22">
        <v>0.72755928999999997</v>
      </c>
      <c r="U22">
        <v>0.72841533000000003</v>
      </c>
      <c r="V22">
        <v>0.77436165000000001</v>
      </c>
      <c r="W22">
        <v>0.90563112999999995</v>
      </c>
      <c r="X22">
        <v>1.173854</v>
      </c>
      <c r="Y22">
        <v>1.6090249000000001</v>
      </c>
      <c r="Z22">
        <v>2.0463349000000002</v>
      </c>
      <c r="AA22">
        <v>2.2945817000000002</v>
      </c>
      <c r="AB22">
        <v>2.4660555</v>
      </c>
      <c r="AC22">
        <v>2.5690911999999999</v>
      </c>
      <c r="AD22">
        <v>2.5749257999999999</v>
      </c>
      <c r="AE22">
        <v>2.6668476999999999</v>
      </c>
      <c r="AF22">
        <v>2.5806990000000001</v>
      </c>
      <c r="AG22">
        <v>2.348519</v>
      </c>
      <c r="AH22">
        <v>1.883707</v>
      </c>
      <c r="AI22">
        <v>1.362827</v>
      </c>
      <c r="AJ22">
        <v>1.146773</v>
      </c>
      <c r="AK22">
        <v>1.0364230000000001</v>
      </c>
      <c r="AL22">
        <v>0.99367910000000004</v>
      </c>
      <c r="AM22">
        <v>0.91847129999999999</v>
      </c>
      <c r="AN22">
        <v>0.85187409999999997</v>
      </c>
      <c r="AO22">
        <v>0.79724620000000002</v>
      </c>
      <c r="AP22">
        <v>73.116169999999997</v>
      </c>
      <c r="AQ22">
        <v>71.236879999999999</v>
      </c>
      <c r="AR22">
        <v>69.745559999999998</v>
      </c>
      <c r="AS22">
        <v>68.377510000000001</v>
      </c>
      <c r="AT22">
        <v>67.208569999999995</v>
      </c>
      <c r="AU22">
        <v>66.280600000000007</v>
      </c>
      <c r="AV22">
        <v>65.508579999999995</v>
      </c>
      <c r="AW22">
        <v>66.72681</v>
      </c>
      <c r="AX22">
        <v>71.160210000000006</v>
      </c>
      <c r="AY22">
        <v>76.220349999999996</v>
      </c>
      <c r="AZ22">
        <v>81.296030000000002</v>
      </c>
      <c r="BA22">
        <v>85.827219999999997</v>
      </c>
      <c r="BB22">
        <v>89.520259999999993</v>
      </c>
      <c r="BC22">
        <v>92.356539999999995</v>
      </c>
      <c r="BD22">
        <v>94.429599999999994</v>
      </c>
      <c r="BE22">
        <v>95.517439999999993</v>
      </c>
      <c r="BF22">
        <v>95.594149999999999</v>
      </c>
      <c r="BG22">
        <v>94.887259999999998</v>
      </c>
      <c r="BH22">
        <v>93.214820000000003</v>
      </c>
      <c r="BI22">
        <v>89.966669999999993</v>
      </c>
      <c r="BJ22">
        <v>85.241060000000004</v>
      </c>
      <c r="BK22">
        <v>80.995769999999993</v>
      </c>
      <c r="BL22">
        <v>77.918530000000004</v>
      </c>
      <c r="BM22">
        <v>75.432379999999995</v>
      </c>
      <c r="BN22">
        <v>-1.5114300000000001E-2</v>
      </c>
      <c r="BO22">
        <v>-1.65153E-2</v>
      </c>
      <c r="BP22">
        <v>-1.17097E-2</v>
      </c>
      <c r="BQ22">
        <v>-5.7853999999999996E-3</v>
      </c>
      <c r="BR22">
        <v>-7.1035999999999998E-3</v>
      </c>
      <c r="BS22">
        <v>-4.1355999999999997E-3</v>
      </c>
      <c r="BT22">
        <v>1.15178E-2</v>
      </c>
      <c r="BU22">
        <v>2.81677E-2</v>
      </c>
      <c r="BV22">
        <v>1.8129999999999999E-3</v>
      </c>
      <c r="BW22">
        <v>-1.06762E-2</v>
      </c>
      <c r="BX22">
        <v>-1.9782000000000001E-2</v>
      </c>
      <c r="BY22">
        <v>-2.0497899999999999E-2</v>
      </c>
      <c r="BZ22">
        <v>-2.1669600000000001E-2</v>
      </c>
      <c r="CA22">
        <v>-1.15342E-2</v>
      </c>
      <c r="CB22">
        <v>2.4489799999999999E-2</v>
      </c>
      <c r="CC22">
        <v>3.6182199999999998E-2</v>
      </c>
      <c r="CD22">
        <v>3.5418100000000001E-2</v>
      </c>
      <c r="CE22">
        <v>2.0973200000000001E-2</v>
      </c>
      <c r="CF22">
        <v>5.9020000000000003E-4</v>
      </c>
      <c r="CG22">
        <v>-5.8542000000000004E-3</v>
      </c>
      <c r="CH22">
        <v>-1.5487799999999999E-2</v>
      </c>
      <c r="CI22">
        <v>-1.7069500000000001E-2</v>
      </c>
      <c r="CJ22">
        <v>-2.1918699999999999E-2</v>
      </c>
      <c r="CK22">
        <v>-1.9032199999999999E-2</v>
      </c>
      <c r="CL22" s="76">
        <v>4.6299999999999997E-6</v>
      </c>
      <c r="CM22" s="76">
        <v>4.5199999999999999E-6</v>
      </c>
      <c r="CN22" s="76">
        <v>4.1300000000000003E-6</v>
      </c>
      <c r="CO22" s="76">
        <v>4.0300000000000004E-6</v>
      </c>
      <c r="CP22" s="76">
        <v>3.9099999999999998E-6</v>
      </c>
      <c r="CQ22" s="76">
        <v>3.6200000000000001E-6</v>
      </c>
      <c r="CR22" s="76">
        <v>2.8700000000000001E-6</v>
      </c>
      <c r="CS22" s="76">
        <v>2.61E-6</v>
      </c>
      <c r="CT22" s="76">
        <v>3.9700000000000001E-6</v>
      </c>
      <c r="CU22" s="76">
        <v>5.8000000000000004E-6</v>
      </c>
      <c r="CV22" s="76">
        <v>7.9699999999999999E-6</v>
      </c>
      <c r="CW22" s="76">
        <v>1.01E-5</v>
      </c>
      <c r="CX22" s="76">
        <v>1.1399999999999999E-5</v>
      </c>
      <c r="CY22" s="76">
        <v>1.3699999999999999E-5</v>
      </c>
      <c r="CZ22" s="76">
        <v>1.5500000000000001E-5</v>
      </c>
      <c r="DA22" s="76">
        <v>1.59E-5</v>
      </c>
      <c r="DB22" s="76">
        <v>1.42E-5</v>
      </c>
      <c r="DC22" s="76">
        <v>1.08E-5</v>
      </c>
      <c r="DD22" s="76">
        <v>9.4900000000000006E-6</v>
      </c>
      <c r="DE22" s="76">
        <v>8.49E-6</v>
      </c>
      <c r="DF22" s="76">
        <v>7.6799999999999993E-6</v>
      </c>
      <c r="DG22" s="76">
        <v>6.64E-6</v>
      </c>
      <c r="DH22" s="76">
        <v>6.0900000000000001E-6</v>
      </c>
      <c r="DI22" s="76">
        <v>5.48E-6</v>
      </c>
    </row>
    <row r="23" spans="1:113" x14ac:dyDescent="0.25">
      <c r="A23" t="str">
        <f t="shared" si="0"/>
        <v>All_3. Wholesale, Transport, other utilities_All_All_All_0 to 20 kW_43627</v>
      </c>
      <c r="B23" t="s">
        <v>177</v>
      </c>
      <c r="C23" t="s">
        <v>207</v>
      </c>
      <c r="D23" t="s">
        <v>19</v>
      </c>
      <c r="E23" t="s">
        <v>60</v>
      </c>
      <c r="F23" t="s">
        <v>19</v>
      </c>
      <c r="G23" t="s">
        <v>19</v>
      </c>
      <c r="H23" t="s">
        <v>19</v>
      </c>
      <c r="I23" t="s">
        <v>41</v>
      </c>
      <c r="J23" s="11">
        <v>43627</v>
      </c>
      <c r="K23">
        <v>15</v>
      </c>
      <c r="L23">
        <v>18</v>
      </c>
      <c r="M23">
        <v>15032</v>
      </c>
      <c r="N23">
        <v>0</v>
      </c>
      <c r="O23">
        <v>0</v>
      </c>
      <c r="P23">
        <v>0</v>
      </c>
      <c r="Q23">
        <v>0</v>
      </c>
      <c r="R23">
        <v>0.63151749000000001</v>
      </c>
      <c r="S23">
        <v>0.60711797999999995</v>
      </c>
      <c r="T23">
        <v>0.60505449</v>
      </c>
      <c r="U23">
        <v>0.59260197000000003</v>
      </c>
      <c r="V23">
        <v>0.60096477000000004</v>
      </c>
      <c r="W23">
        <v>0.60978973999999997</v>
      </c>
      <c r="X23">
        <v>0.65269177</v>
      </c>
      <c r="Y23">
        <v>0.82655058999999997</v>
      </c>
      <c r="Z23">
        <v>0.97078735999999999</v>
      </c>
      <c r="AA23">
        <v>1.0642119999999999</v>
      </c>
      <c r="AB23">
        <v>1.113049</v>
      </c>
      <c r="AC23">
        <v>1.1636028</v>
      </c>
      <c r="AD23">
        <v>1.1883303999999999</v>
      </c>
      <c r="AE23">
        <v>1.2288958999999999</v>
      </c>
      <c r="AF23">
        <v>1.2440587000000001</v>
      </c>
      <c r="AG23">
        <v>1.234955</v>
      </c>
      <c r="AH23">
        <v>1.1084259999999999</v>
      </c>
      <c r="AI23">
        <v>0.84764899999999999</v>
      </c>
      <c r="AJ23">
        <v>0.75031250000000005</v>
      </c>
      <c r="AK23">
        <v>0.71205269999999998</v>
      </c>
      <c r="AL23">
        <v>0.75229789999999996</v>
      </c>
      <c r="AM23">
        <v>0.76562779999999997</v>
      </c>
      <c r="AN23">
        <v>0.73079130000000003</v>
      </c>
      <c r="AO23">
        <v>0.68473539999999999</v>
      </c>
      <c r="AP23">
        <v>77.324590000000001</v>
      </c>
      <c r="AQ23">
        <v>74.470860000000002</v>
      </c>
      <c r="AR23">
        <v>72.86251</v>
      </c>
      <c r="AS23">
        <v>71.820340000000002</v>
      </c>
      <c r="AT23">
        <v>70.230699999999999</v>
      </c>
      <c r="AU23">
        <v>69.600160000000002</v>
      </c>
      <c r="AV23">
        <v>69.24597</v>
      </c>
      <c r="AW23">
        <v>71.861310000000003</v>
      </c>
      <c r="AX23">
        <v>76.61233</v>
      </c>
      <c r="AY23">
        <v>81.4452</v>
      </c>
      <c r="AZ23">
        <v>85.546130000000005</v>
      </c>
      <c r="BA23">
        <v>89.834379999999996</v>
      </c>
      <c r="BB23">
        <v>93.045439999999999</v>
      </c>
      <c r="BC23">
        <v>95.166679999999999</v>
      </c>
      <c r="BD23">
        <v>97.059219999999996</v>
      </c>
      <c r="BE23">
        <v>98.199950000000001</v>
      </c>
      <c r="BF23">
        <v>99.210139999999996</v>
      </c>
      <c r="BG23">
        <v>98.499139999999997</v>
      </c>
      <c r="BH23">
        <v>97.104839999999996</v>
      </c>
      <c r="BI23">
        <v>94.552989999999994</v>
      </c>
      <c r="BJ23">
        <v>90.81223</v>
      </c>
      <c r="BK23">
        <v>85.806619999999995</v>
      </c>
      <c r="BL23">
        <v>82.73115</v>
      </c>
      <c r="BM23">
        <v>80.527379999999994</v>
      </c>
      <c r="BN23">
        <v>-2.6819999999999999E-3</v>
      </c>
      <c r="BO23">
        <v>1.9308999999999999E-3</v>
      </c>
      <c r="BP23">
        <v>8.8809999999999996E-4</v>
      </c>
      <c r="BQ23">
        <v>5.9132999999999998E-3</v>
      </c>
      <c r="BR23">
        <v>8.4963999999999994E-3</v>
      </c>
      <c r="BS23">
        <v>1.07121E-2</v>
      </c>
      <c r="BT23">
        <v>7.4633E-3</v>
      </c>
      <c r="BU23">
        <v>9.2527000000000009E-3</v>
      </c>
      <c r="BV23">
        <v>1.09766E-2</v>
      </c>
      <c r="BW23">
        <v>-6.8745999999999998E-3</v>
      </c>
      <c r="BX23">
        <v>-5.2950000000000002E-3</v>
      </c>
      <c r="BY23">
        <v>1.2601999999999999E-3</v>
      </c>
      <c r="BZ23">
        <v>-1.5822E-3</v>
      </c>
      <c r="CA23">
        <v>-4.6316999999999999E-3</v>
      </c>
      <c r="CB23">
        <v>-3.9305E-3</v>
      </c>
      <c r="CC23">
        <v>-3.4204000000000001E-3</v>
      </c>
      <c r="CD23">
        <v>1.2135099999999999E-2</v>
      </c>
      <c r="CE23">
        <v>2.0271600000000001E-2</v>
      </c>
      <c r="CF23">
        <v>1.5742099999999998E-2</v>
      </c>
      <c r="CG23">
        <v>1.1375999999999999E-3</v>
      </c>
      <c r="CH23">
        <v>-6.9829000000000002E-3</v>
      </c>
      <c r="CI23">
        <v>-6.0170000000000004E-4</v>
      </c>
      <c r="CJ23">
        <v>-4.1898999999999999E-3</v>
      </c>
      <c r="CK23">
        <v>-5.1964999999999997E-3</v>
      </c>
      <c r="CL23" s="76">
        <v>1.6799999999999998E-5</v>
      </c>
      <c r="CM23" s="76">
        <v>1.5500000000000001E-5</v>
      </c>
      <c r="CN23" s="76">
        <v>1.4800000000000001E-5</v>
      </c>
      <c r="CO23" s="76">
        <v>1.34E-5</v>
      </c>
      <c r="CP23" s="76">
        <v>1.2099999999999999E-5</v>
      </c>
      <c r="CQ23" s="76">
        <v>9.2599999999999994E-6</v>
      </c>
      <c r="CR23" s="76">
        <v>6.8800000000000002E-6</v>
      </c>
      <c r="CS23" s="76">
        <v>7.4399999999999999E-6</v>
      </c>
      <c r="CT23" s="76">
        <v>1.17E-5</v>
      </c>
      <c r="CU23" s="76">
        <v>1.6699999999999999E-5</v>
      </c>
      <c r="CV23" s="76">
        <v>2.2399999999999999E-5</v>
      </c>
      <c r="CW23" s="76">
        <v>2.9600000000000001E-5</v>
      </c>
      <c r="CX23" s="76">
        <v>3.5200000000000002E-5</v>
      </c>
      <c r="CY23" s="76">
        <v>3.9700000000000003E-5</v>
      </c>
      <c r="CZ23" s="76">
        <v>4.2799999999999997E-5</v>
      </c>
      <c r="DA23" s="76">
        <v>4.46E-5</v>
      </c>
      <c r="DB23" s="76">
        <v>4.2500000000000003E-5</v>
      </c>
      <c r="DC23" s="76">
        <v>3.4E-5</v>
      </c>
      <c r="DD23" s="76">
        <v>3.1300000000000002E-5</v>
      </c>
      <c r="DE23" s="76">
        <v>3.0000000000000001E-5</v>
      </c>
      <c r="DF23" s="76">
        <v>2.8500000000000002E-5</v>
      </c>
      <c r="DG23" s="76">
        <v>2.62E-5</v>
      </c>
      <c r="DH23" s="76">
        <v>2.5199999999999999E-5</v>
      </c>
      <c r="DI23" s="76">
        <v>2.2799999999999999E-5</v>
      </c>
    </row>
    <row r="24" spans="1:113" x14ac:dyDescent="0.25">
      <c r="A24" t="str">
        <f t="shared" si="0"/>
        <v>All_3. Wholesale, Transport, other utilities_All_All_All_0 to 20 kW_43670</v>
      </c>
      <c r="B24" t="s">
        <v>177</v>
      </c>
      <c r="C24" t="s">
        <v>207</v>
      </c>
      <c r="D24" t="s">
        <v>19</v>
      </c>
      <c r="E24" t="s">
        <v>60</v>
      </c>
      <c r="F24" t="s">
        <v>19</v>
      </c>
      <c r="G24" t="s">
        <v>19</v>
      </c>
      <c r="H24" t="s">
        <v>19</v>
      </c>
      <c r="I24" t="s">
        <v>41</v>
      </c>
      <c r="J24" s="11">
        <v>43670</v>
      </c>
      <c r="K24">
        <v>15</v>
      </c>
      <c r="L24">
        <v>18</v>
      </c>
      <c r="M24">
        <v>14637</v>
      </c>
      <c r="N24">
        <v>0</v>
      </c>
      <c r="O24">
        <v>0</v>
      </c>
      <c r="P24">
        <v>0</v>
      </c>
      <c r="Q24">
        <v>0</v>
      </c>
      <c r="R24">
        <v>0.67620882000000004</v>
      </c>
      <c r="S24">
        <v>0.65788181000000001</v>
      </c>
      <c r="T24">
        <v>0.65006317999999996</v>
      </c>
      <c r="U24">
        <v>0.64410347000000001</v>
      </c>
      <c r="V24">
        <v>0.66256424999999997</v>
      </c>
      <c r="W24">
        <v>0.69215676000000004</v>
      </c>
      <c r="X24">
        <v>0.71613095999999998</v>
      </c>
      <c r="Y24">
        <v>0.86387963999999995</v>
      </c>
      <c r="Z24">
        <v>1.022681</v>
      </c>
      <c r="AA24">
        <v>1.0845864999999999</v>
      </c>
      <c r="AB24">
        <v>1.1395207000000001</v>
      </c>
      <c r="AC24">
        <v>1.187991</v>
      </c>
      <c r="AD24">
        <v>1.2129399999999999</v>
      </c>
      <c r="AE24">
        <v>1.2459486</v>
      </c>
      <c r="AF24">
        <v>1.2791773</v>
      </c>
      <c r="AG24">
        <v>1.2491559999999999</v>
      </c>
      <c r="AH24">
        <v>1.1328750000000001</v>
      </c>
      <c r="AI24">
        <v>0.88141659999999999</v>
      </c>
      <c r="AJ24">
        <v>0.79580419999999996</v>
      </c>
      <c r="AK24">
        <v>0.77126950000000005</v>
      </c>
      <c r="AL24">
        <v>0.79128529999999997</v>
      </c>
      <c r="AM24">
        <v>0.80525990000000003</v>
      </c>
      <c r="AN24">
        <v>0.76743660000000002</v>
      </c>
      <c r="AO24">
        <v>0.72459340000000005</v>
      </c>
      <c r="AP24">
        <v>75.658389999999997</v>
      </c>
      <c r="AQ24">
        <v>73.112359999999995</v>
      </c>
      <c r="AR24">
        <v>71.058080000000004</v>
      </c>
      <c r="AS24">
        <v>69.742559999999997</v>
      </c>
      <c r="AT24">
        <v>68.880210000000005</v>
      </c>
      <c r="AU24">
        <v>68.013000000000005</v>
      </c>
      <c r="AV24">
        <v>66.882869999999997</v>
      </c>
      <c r="AW24">
        <v>68.497240000000005</v>
      </c>
      <c r="AX24">
        <v>72.853279999999998</v>
      </c>
      <c r="AY24">
        <v>77.780249999999995</v>
      </c>
      <c r="AZ24">
        <v>82.566379999999995</v>
      </c>
      <c r="BA24">
        <v>86.232889999999998</v>
      </c>
      <c r="BB24">
        <v>88.835310000000007</v>
      </c>
      <c r="BC24">
        <v>92.191929999999999</v>
      </c>
      <c r="BD24">
        <v>94.854370000000003</v>
      </c>
      <c r="BE24">
        <v>96.109589999999997</v>
      </c>
      <c r="BF24">
        <v>96.285319999999999</v>
      </c>
      <c r="BG24">
        <v>96.159009999999995</v>
      </c>
      <c r="BH24">
        <v>95.284660000000002</v>
      </c>
      <c r="BI24">
        <v>92.952280000000002</v>
      </c>
      <c r="BJ24">
        <v>88.659630000000007</v>
      </c>
      <c r="BK24">
        <v>84.227959999999996</v>
      </c>
      <c r="BL24">
        <v>81.166619999999995</v>
      </c>
      <c r="BM24">
        <v>78.745699999999999</v>
      </c>
      <c r="BN24">
        <v>-1.72608E-2</v>
      </c>
      <c r="BO24">
        <v>-1.33651E-2</v>
      </c>
      <c r="BP24">
        <v>-1.21377E-2</v>
      </c>
      <c r="BQ24">
        <v>-1.4053299999999999E-2</v>
      </c>
      <c r="BR24">
        <v>-1.7345800000000001E-2</v>
      </c>
      <c r="BS24">
        <v>-9.1961000000000005E-3</v>
      </c>
      <c r="BT24">
        <v>1.81459E-2</v>
      </c>
      <c r="BU24">
        <v>1.5339E-2</v>
      </c>
      <c r="BV24">
        <v>1.23009E-2</v>
      </c>
      <c r="BW24">
        <v>3.0143000000000001E-3</v>
      </c>
      <c r="BX24">
        <v>-9.2199999999999997E-4</v>
      </c>
      <c r="BY24">
        <v>-7.5697000000000004E-3</v>
      </c>
      <c r="BZ24">
        <v>-9.0989E-3</v>
      </c>
      <c r="CA24">
        <v>5.8953E-3</v>
      </c>
      <c r="CB24">
        <v>3.8549000000000001E-3</v>
      </c>
      <c r="CC24">
        <v>5.6914000000000001E-3</v>
      </c>
      <c r="CD24">
        <v>2.9033000000000002E-3</v>
      </c>
      <c r="CE24">
        <v>-3.8029999999999997E-4</v>
      </c>
      <c r="CF24">
        <v>-1.56928E-2</v>
      </c>
      <c r="CG24">
        <v>-1.9273700000000001E-2</v>
      </c>
      <c r="CH24">
        <v>-8.7129000000000009E-3</v>
      </c>
      <c r="CI24">
        <v>-1.7847100000000001E-2</v>
      </c>
      <c r="CJ24">
        <v>-1.8008300000000001E-2</v>
      </c>
      <c r="CK24">
        <v>-1.87546E-2</v>
      </c>
      <c r="CL24" s="76">
        <v>1.84E-5</v>
      </c>
      <c r="CM24" s="76">
        <v>1.6500000000000001E-5</v>
      </c>
      <c r="CN24" s="76">
        <v>1.59E-5</v>
      </c>
      <c r="CO24" s="76">
        <v>1.5999999999999999E-5</v>
      </c>
      <c r="CP24" s="76">
        <v>1.49E-5</v>
      </c>
      <c r="CQ24" s="76">
        <v>1.1800000000000001E-5</v>
      </c>
      <c r="CR24" s="76">
        <v>1.06E-5</v>
      </c>
      <c r="CS24" s="76">
        <v>8.4400000000000005E-6</v>
      </c>
      <c r="CT24" s="76">
        <v>1.3200000000000001E-5</v>
      </c>
      <c r="CU24" s="76">
        <v>1.8600000000000001E-5</v>
      </c>
      <c r="CV24" s="76">
        <v>2.8E-5</v>
      </c>
      <c r="CW24" s="76">
        <v>3.4199999999999998E-5</v>
      </c>
      <c r="CX24" s="76">
        <v>3.9900000000000001E-5</v>
      </c>
      <c r="CY24" s="76">
        <v>4.6699999999999997E-5</v>
      </c>
      <c r="CZ24" s="76">
        <v>5.2500000000000002E-5</v>
      </c>
      <c r="DA24" s="76">
        <v>5.4400000000000001E-5</v>
      </c>
      <c r="DB24" s="76">
        <v>4.99E-5</v>
      </c>
      <c r="DC24" s="76">
        <v>3.6699999999999998E-5</v>
      </c>
      <c r="DD24" s="76">
        <v>3.4E-5</v>
      </c>
      <c r="DE24" s="76">
        <v>3.2700000000000002E-5</v>
      </c>
      <c r="DF24" s="76">
        <v>2.94E-5</v>
      </c>
      <c r="DG24" s="76">
        <v>2.7500000000000001E-5</v>
      </c>
      <c r="DH24" s="76">
        <v>2.51E-5</v>
      </c>
      <c r="DI24" s="76">
        <v>2.3600000000000001E-5</v>
      </c>
    </row>
    <row r="25" spans="1:113" x14ac:dyDescent="0.25">
      <c r="A25" t="str">
        <f t="shared" si="0"/>
        <v>All_3. Wholesale, Transport, other utilities_All_All_All_0 to 20 kW_43672</v>
      </c>
      <c r="B25" t="s">
        <v>177</v>
      </c>
      <c r="C25" t="s">
        <v>207</v>
      </c>
      <c r="D25" t="s">
        <v>19</v>
      </c>
      <c r="E25" t="s">
        <v>60</v>
      </c>
      <c r="F25" t="s">
        <v>19</v>
      </c>
      <c r="G25" t="s">
        <v>19</v>
      </c>
      <c r="H25" t="s">
        <v>19</v>
      </c>
      <c r="I25" t="s">
        <v>41</v>
      </c>
      <c r="J25" s="11">
        <v>43672</v>
      </c>
      <c r="K25">
        <v>15</v>
      </c>
      <c r="L25">
        <v>18</v>
      </c>
      <c r="M25">
        <v>14632</v>
      </c>
      <c r="N25">
        <v>0</v>
      </c>
      <c r="O25">
        <v>0</v>
      </c>
      <c r="P25">
        <v>0</v>
      </c>
      <c r="Q25">
        <v>0</v>
      </c>
      <c r="R25">
        <v>0.70333151000000005</v>
      </c>
      <c r="S25">
        <v>0.67068141000000003</v>
      </c>
      <c r="T25">
        <v>0.66234088000000002</v>
      </c>
      <c r="U25">
        <v>0.65842984999999998</v>
      </c>
      <c r="V25">
        <v>0.68949943000000002</v>
      </c>
      <c r="W25">
        <v>0.70558679000000002</v>
      </c>
      <c r="X25">
        <v>0.73818167999999995</v>
      </c>
      <c r="Y25">
        <v>0.87557488999999999</v>
      </c>
      <c r="Z25">
        <v>1.0077243</v>
      </c>
      <c r="AA25">
        <v>1.0841642</v>
      </c>
      <c r="AB25">
        <v>1.139516</v>
      </c>
      <c r="AC25">
        <v>1.1765190999999999</v>
      </c>
      <c r="AD25">
        <v>1.1878857</v>
      </c>
      <c r="AE25">
        <v>1.2088789</v>
      </c>
      <c r="AF25">
        <v>1.226019</v>
      </c>
      <c r="AG25">
        <v>1.2092639999999999</v>
      </c>
      <c r="AH25">
        <v>1.0822529999999999</v>
      </c>
      <c r="AI25">
        <v>0.84201000000000004</v>
      </c>
      <c r="AJ25">
        <v>0.77556890000000001</v>
      </c>
      <c r="AK25">
        <v>0.75957229999999998</v>
      </c>
      <c r="AL25">
        <v>0.77017360000000001</v>
      </c>
      <c r="AM25">
        <v>0.77242010000000005</v>
      </c>
      <c r="AN25">
        <v>0.73900270000000001</v>
      </c>
      <c r="AO25">
        <v>0.70257879999999995</v>
      </c>
      <c r="AP25">
        <v>74.591890000000006</v>
      </c>
      <c r="AQ25">
        <v>74.612499999999997</v>
      </c>
      <c r="AR25">
        <v>73.368260000000006</v>
      </c>
      <c r="AS25">
        <v>71.750129999999999</v>
      </c>
      <c r="AT25">
        <v>70.180509999999998</v>
      </c>
      <c r="AU25">
        <v>68.876689999999996</v>
      </c>
      <c r="AV25">
        <v>67.909930000000003</v>
      </c>
      <c r="AW25">
        <v>68.977959999999996</v>
      </c>
      <c r="AX25">
        <v>71.714590000000001</v>
      </c>
      <c r="AY25">
        <v>75.735349999999997</v>
      </c>
      <c r="AZ25">
        <v>80.130330000000001</v>
      </c>
      <c r="BA25">
        <v>83.975179999999995</v>
      </c>
      <c r="BB25">
        <v>87.288269999999997</v>
      </c>
      <c r="BC25">
        <v>89.537540000000007</v>
      </c>
      <c r="BD25">
        <v>91.642719999999997</v>
      </c>
      <c r="BE25">
        <v>92.965770000000006</v>
      </c>
      <c r="BF25">
        <v>93.315039999999996</v>
      </c>
      <c r="BG25">
        <v>92.709270000000004</v>
      </c>
      <c r="BH25">
        <v>91.281009999999995</v>
      </c>
      <c r="BI25">
        <v>88.701040000000006</v>
      </c>
      <c r="BJ25">
        <v>84.646690000000007</v>
      </c>
      <c r="BK25">
        <v>80.551559999999995</v>
      </c>
      <c r="BL25">
        <v>77.747640000000004</v>
      </c>
      <c r="BM25">
        <v>75.293559999999999</v>
      </c>
      <c r="BN25">
        <v>-1.72473E-2</v>
      </c>
      <c r="BO25">
        <v>-1.33589E-2</v>
      </c>
      <c r="BP25">
        <v>-1.21286E-2</v>
      </c>
      <c r="BQ25">
        <v>-1.40436E-2</v>
      </c>
      <c r="BR25">
        <v>-1.73396E-2</v>
      </c>
      <c r="BS25">
        <v>-9.1932999999999997E-3</v>
      </c>
      <c r="BT25">
        <v>1.8155899999999999E-2</v>
      </c>
      <c r="BU25">
        <v>1.53367E-2</v>
      </c>
      <c r="BV25">
        <v>1.22982E-2</v>
      </c>
      <c r="BW25">
        <v>3.0029000000000002E-3</v>
      </c>
      <c r="BX25">
        <v>-9.4510000000000004E-4</v>
      </c>
      <c r="BY25">
        <v>-7.5919000000000004E-3</v>
      </c>
      <c r="BZ25">
        <v>-9.1292000000000005E-3</v>
      </c>
      <c r="CA25">
        <v>5.8698999999999999E-3</v>
      </c>
      <c r="CB25">
        <v>3.8332000000000001E-3</v>
      </c>
      <c r="CC25">
        <v>5.6683999999999997E-3</v>
      </c>
      <c r="CD25">
        <v>2.8900000000000002E-3</v>
      </c>
      <c r="CE25">
        <v>-3.8000000000000002E-4</v>
      </c>
      <c r="CF25">
        <v>-1.5687400000000001E-2</v>
      </c>
      <c r="CG25">
        <v>-1.92645E-2</v>
      </c>
      <c r="CH25">
        <v>-8.7010999999999998E-3</v>
      </c>
      <c r="CI25">
        <v>-1.78467E-2</v>
      </c>
      <c r="CJ25">
        <v>-1.8007700000000001E-2</v>
      </c>
      <c r="CK25">
        <v>-1.8753599999999999E-2</v>
      </c>
      <c r="CL25" s="76">
        <v>1.91E-5</v>
      </c>
      <c r="CM25" s="76">
        <v>1.66E-5</v>
      </c>
      <c r="CN25" s="76">
        <v>1.6200000000000001E-5</v>
      </c>
      <c r="CO25" s="76">
        <v>1.63E-5</v>
      </c>
      <c r="CP25" s="76">
        <v>1.56E-5</v>
      </c>
      <c r="CQ25" s="76">
        <v>1.34E-5</v>
      </c>
      <c r="CR25" s="76">
        <v>1.17E-5</v>
      </c>
      <c r="CS25" s="76">
        <v>9.3500000000000003E-6</v>
      </c>
      <c r="CT25" s="76">
        <v>1.4E-5</v>
      </c>
      <c r="CU25" s="76">
        <v>1.9000000000000001E-5</v>
      </c>
      <c r="CV25" s="76">
        <v>2.8099999999999999E-5</v>
      </c>
      <c r="CW25" s="76">
        <v>3.4600000000000001E-5</v>
      </c>
      <c r="CX25" s="76">
        <v>4.1100000000000003E-5</v>
      </c>
      <c r="CY25" s="76">
        <v>4.5899999999999998E-5</v>
      </c>
      <c r="CZ25" s="76">
        <v>5.1199999999999998E-5</v>
      </c>
      <c r="DA25" s="76">
        <v>5.2599999999999998E-5</v>
      </c>
      <c r="DB25" s="76">
        <v>4.8600000000000002E-5</v>
      </c>
      <c r="DC25" s="76">
        <v>3.5800000000000003E-5</v>
      </c>
      <c r="DD25" s="76">
        <v>3.2199999999999997E-5</v>
      </c>
      <c r="DE25" s="76">
        <v>3.0300000000000001E-5</v>
      </c>
      <c r="DF25" s="76">
        <v>2.73E-5</v>
      </c>
      <c r="DG25" s="76">
        <v>2.6400000000000001E-5</v>
      </c>
      <c r="DH25" s="76">
        <v>2.34E-5</v>
      </c>
      <c r="DI25" s="76">
        <v>2.1699999999999999E-5</v>
      </c>
    </row>
    <row r="26" spans="1:113" x14ac:dyDescent="0.25">
      <c r="A26" t="str">
        <f t="shared" si="0"/>
        <v>All_3. Wholesale, Transport, other utilities_All_All_All_0 to 20 kW_43690</v>
      </c>
      <c r="B26" t="s">
        <v>177</v>
      </c>
      <c r="C26" t="s">
        <v>207</v>
      </c>
      <c r="D26" t="s">
        <v>19</v>
      </c>
      <c r="E26" t="s">
        <v>60</v>
      </c>
      <c r="F26" t="s">
        <v>19</v>
      </c>
      <c r="G26" t="s">
        <v>19</v>
      </c>
      <c r="H26" t="s">
        <v>19</v>
      </c>
      <c r="I26" t="s">
        <v>41</v>
      </c>
      <c r="J26" s="11">
        <v>43690</v>
      </c>
      <c r="K26">
        <v>15</v>
      </c>
      <c r="L26">
        <v>18</v>
      </c>
      <c r="M26">
        <v>14593</v>
      </c>
      <c r="N26">
        <v>0</v>
      </c>
      <c r="O26">
        <v>0</v>
      </c>
      <c r="P26">
        <v>0</v>
      </c>
      <c r="Q26">
        <v>0</v>
      </c>
      <c r="R26">
        <v>0.63215878000000003</v>
      </c>
      <c r="S26">
        <v>0.62064967999999998</v>
      </c>
      <c r="T26">
        <v>0.61412648000000003</v>
      </c>
      <c r="U26">
        <v>0.61557262999999995</v>
      </c>
      <c r="V26">
        <v>0.62709360000000003</v>
      </c>
      <c r="W26">
        <v>0.66985507</v>
      </c>
      <c r="X26">
        <v>0.69160639000000002</v>
      </c>
      <c r="Y26">
        <v>0.81102306000000002</v>
      </c>
      <c r="Z26">
        <v>0.95481240000000001</v>
      </c>
      <c r="AA26">
        <v>1.0311611000000001</v>
      </c>
      <c r="AB26">
        <v>1.0834571</v>
      </c>
      <c r="AC26">
        <v>1.1279014000000001</v>
      </c>
      <c r="AD26">
        <v>1.1649297999999999</v>
      </c>
      <c r="AE26">
        <v>1.2029741</v>
      </c>
      <c r="AF26">
        <v>1.2250535</v>
      </c>
      <c r="AG26">
        <v>1.2105790000000001</v>
      </c>
      <c r="AH26">
        <v>1.0977859999999999</v>
      </c>
      <c r="AI26">
        <v>0.84186780000000005</v>
      </c>
      <c r="AJ26">
        <v>0.76549250000000002</v>
      </c>
      <c r="AK26">
        <v>0.73585319999999999</v>
      </c>
      <c r="AL26">
        <v>0.78923600000000005</v>
      </c>
      <c r="AM26">
        <v>0.76661109999999999</v>
      </c>
      <c r="AN26">
        <v>0.73702109999999998</v>
      </c>
      <c r="AO26">
        <v>0.69757769999999997</v>
      </c>
      <c r="AP26">
        <v>73.204059999999998</v>
      </c>
      <c r="AQ26">
        <v>70.97842</v>
      </c>
      <c r="AR26">
        <v>69.475099999999998</v>
      </c>
      <c r="AS26">
        <v>68.276750000000007</v>
      </c>
      <c r="AT26">
        <v>67.462370000000007</v>
      </c>
      <c r="AU26">
        <v>66.165729999999996</v>
      </c>
      <c r="AV26">
        <v>65.391589999999994</v>
      </c>
      <c r="AW26">
        <v>66.157489999999996</v>
      </c>
      <c r="AX26">
        <v>70.365300000000005</v>
      </c>
      <c r="AY26">
        <v>75.326939999999993</v>
      </c>
      <c r="AZ26">
        <v>79.871729999999999</v>
      </c>
      <c r="BA26">
        <v>84.309520000000006</v>
      </c>
      <c r="BB26">
        <v>88.034540000000007</v>
      </c>
      <c r="BC26">
        <v>90.699470000000005</v>
      </c>
      <c r="BD26">
        <v>92.460909999999998</v>
      </c>
      <c r="BE26">
        <v>93.729370000000003</v>
      </c>
      <c r="BF26">
        <v>94.44641</v>
      </c>
      <c r="BG26">
        <v>94.211070000000007</v>
      </c>
      <c r="BH26">
        <v>93.243610000000004</v>
      </c>
      <c r="BI26">
        <v>90.386340000000004</v>
      </c>
      <c r="BJ26">
        <v>86.241399999999999</v>
      </c>
      <c r="BK26">
        <v>82.510009999999994</v>
      </c>
      <c r="BL26">
        <v>79.112210000000005</v>
      </c>
      <c r="BM26">
        <v>76.347610000000003</v>
      </c>
      <c r="BN26">
        <v>-4.637E-4</v>
      </c>
      <c r="BO26">
        <v>-1.024E-4</v>
      </c>
      <c r="BP26">
        <v>3.8831999999999998E-3</v>
      </c>
      <c r="BQ26">
        <v>5.798E-4</v>
      </c>
      <c r="BR26">
        <v>7.0987000000000003E-3</v>
      </c>
      <c r="BS26">
        <v>-4.1653999999999997E-3</v>
      </c>
      <c r="BT26">
        <v>9.5569999999999997E-4</v>
      </c>
      <c r="BU26">
        <v>1.6816999999999999E-2</v>
      </c>
      <c r="BV26">
        <v>7.9126999999999999E-3</v>
      </c>
      <c r="BW26">
        <v>-5.0986E-3</v>
      </c>
      <c r="BX26">
        <v>-1.13458E-2</v>
      </c>
      <c r="BY26">
        <v>-1.3912000000000001E-2</v>
      </c>
      <c r="BZ26">
        <v>-1.5994600000000001E-2</v>
      </c>
      <c r="CA26">
        <v>-1.4805499999999999E-2</v>
      </c>
      <c r="CB26">
        <v>-9.7917999999999998E-3</v>
      </c>
      <c r="CC26">
        <v>-3.3763E-3</v>
      </c>
      <c r="CD26">
        <v>-7.1780999999999998E-3</v>
      </c>
      <c r="CE26">
        <v>-2.1453000000000002E-3</v>
      </c>
      <c r="CF26">
        <v>-9.2520999999999992E-3</v>
      </c>
      <c r="CG26">
        <v>-6.45E-3</v>
      </c>
      <c r="CH26">
        <v>-2.98737E-2</v>
      </c>
      <c r="CI26">
        <v>-6.9454E-3</v>
      </c>
      <c r="CJ26">
        <v>-7.9103999999999997E-3</v>
      </c>
      <c r="CK26">
        <v>-9.8977000000000006E-3</v>
      </c>
      <c r="CL26" s="76">
        <v>9.5200000000000003E-6</v>
      </c>
      <c r="CM26" s="76">
        <v>8.6500000000000002E-6</v>
      </c>
      <c r="CN26" s="76">
        <v>7.7800000000000001E-6</v>
      </c>
      <c r="CO26" s="76">
        <v>7.6499999999999996E-6</v>
      </c>
      <c r="CP26" s="76">
        <v>7.4499999999999998E-6</v>
      </c>
      <c r="CQ26" s="76">
        <v>6.9399999999999996E-6</v>
      </c>
      <c r="CR26" s="76">
        <v>5.6999999999999996E-6</v>
      </c>
      <c r="CS26" s="76">
        <v>4.6999999999999999E-6</v>
      </c>
      <c r="CT26" s="76">
        <v>7.6000000000000001E-6</v>
      </c>
      <c r="CU26" s="76">
        <v>1.1399999999999999E-5</v>
      </c>
      <c r="CV26" s="76">
        <v>1.5500000000000001E-5</v>
      </c>
      <c r="CW26" s="76">
        <v>2.12E-5</v>
      </c>
      <c r="CX26" s="76">
        <v>2.6599999999999999E-5</v>
      </c>
      <c r="CY26" s="76">
        <v>3.0300000000000001E-5</v>
      </c>
      <c r="CZ26" s="76">
        <v>3.3599999999999997E-5</v>
      </c>
      <c r="DA26" s="76">
        <v>3.54E-5</v>
      </c>
      <c r="DB26" s="76">
        <v>3.15E-5</v>
      </c>
      <c r="DC26" s="76">
        <v>2.1299999999999999E-5</v>
      </c>
      <c r="DD26" s="76">
        <v>1.8700000000000001E-5</v>
      </c>
      <c r="DE26" s="76">
        <v>1.6699999999999999E-5</v>
      </c>
      <c r="DF26" s="76">
        <v>1.5400000000000002E-5</v>
      </c>
      <c r="DG26" s="76">
        <v>1.43E-5</v>
      </c>
      <c r="DH26" s="76">
        <v>1.34E-5</v>
      </c>
      <c r="DI26" s="76">
        <v>1.1399999999999999E-5</v>
      </c>
    </row>
    <row r="27" spans="1:113" x14ac:dyDescent="0.25">
      <c r="A27" t="str">
        <f t="shared" si="0"/>
        <v>All_3. Wholesale, Transport, other utilities_All_All_All_0 to 20 kW_43691</v>
      </c>
      <c r="B27" t="s">
        <v>177</v>
      </c>
      <c r="C27" t="s">
        <v>207</v>
      </c>
      <c r="D27" t="s">
        <v>19</v>
      </c>
      <c r="E27" t="s">
        <v>60</v>
      </c>
      <c r="F27" t="s">
        <v>19</v>
      </c>
      <c r="G27" t="s">
        <v>19</v>
      </c>
      <c r="H27" t="s">
        <v>19</v>
      </c>
      <c r="I27" t="s">
        <v>41</v>
      </c>
      <c r="J27" s="11">
        <v>43691</v>
      </c>
      <c r="K27">
        <v>15</v>
      </c>
      <c r="L27">
        <v>18</v>
      </c>
      <c r="M27">
        <v>14585</v>
      </c>
      <c r="N27">
        <v>0</v>
      </c>
      <c r="O27">
        <v>0</v>
      </c>
      <c r="P27">
        <v>0</v>
      </c>
      <c r="Q27">
        <v>0</v>
      </c>
      <c r="R27">
        <v>0.66792613999999995</v>
      </c>
      <c r="S27">
        <v>0.64676213000000005</v>
      </c>
      <c r="T27">
        <v>0.63370970999999998</v>
      </c>
      <c r="U27">
        <v>0.63912170000000001</v>
      </c>
      <c r="V27">
        <v>0.65775720000000004</v>
      </c>
      <c r="W27">
        <v>0.69356662999999996</v>
      </c>
      <c r="X27">
        <v>0.74169364000000004</v>
      </c>
      <c r="Y27">
        <v>0.85687939000000002</v>
      </c>
      <c r="Z27">
        <v>0.99415507000000003</v>
      </c>
      <c r="AA27">
        <v>1.0813368999999999</v>
      </c>
      <c r="AB27">
        <v>1.1289388</v>
      </c>
      <c r="AC27">
        <v>1.1914258</v>
      </c>
      <c r="AD27">
        <v>1.2270398</v>
      </c>
      <c r="AE27">
        <v>1.2600563</v>
      </c>
      <c r="AF27">
        <v>1.2784087</v>
      </c>
      <c r="AG27">
        <v>1.252283</v>
      </c>
      <c r="AH27">
        <v>1.141694</v>
      </c>
      <c r="AI27">
        <v>0.88790670000000005</v>
      </c>
      <c r="AJ27">
        <v>0.7948153</v>
      </c>
      <c r="AK27">
        <v>0.76577099999999998</v>
      </c>
      <c r="AL27">
        <v>0.81102439999999998</v>
      </c>
      <c r="AM27">
        <v>0.78786710000000004</v>
      </c>
      <c r="AN27">
        <v>0.75506930000000005</v>
      </c>
      <c r="AO27">
        <v>0.71191389999999999</v>
      </c>
      <c r="AP27">
        <v>75.874080000000006</v>
      </c>
      <c r="AQ27">
        <v>72.606200000000001</v>
      </c>
      <c r="AR27">
        <v>71.494069999999994</v>
      </c>
      <c r="AS27">
        <v>69.742949999999993</v>
      </c>
      <c r="AT27">
        <v>68.498509999999996</v>
      </c>
      <c r="AU27">
        <v>67.800219999999996</v>
      </c>
      <c r="AV27">
        <v>66.942840000000004</v>
      </c>
      <c r="AW27">
        <v>67.432550000000006</v>
      </c>
      <c r="AX27">
        <v>71.992469999999997</v>
      </c>
      <c r="AY27">
        <v>77.208759999999998</v>
      </c>
      <c r="AZ27">
        <v>82.517830000000004</v>
      </c>
      <c r="BA27">
        <v>87.221159999999998</v>
      </c>
      <c r="BB27">
        <v>90.943049999999999</v>
      </c>
      <c r="BC27">
        <v>94.102220000000003</v>
      </c>
      <c r="BD27">
        <v>96.147450000000006</v>
      </c>
      <c r="BE27">
        <v>97.436959999999999</v>
      </c>
      <c r="BF27">
        <v>97.901110000000003</v>
      </c>
      <c r="BG27">
        <v>97.811869999999999</v>
      </c>
      <c r="BH27">
        <v>96.698130000000006</v>
      </c>
      <c r="BI27">
        <v>93.956429999999997</v>
      </c>
      <c r="BJ27">
        <v>89.111050000000006</v>
      </c>
      <c r="BK27">
        <v>84.946209999999994</v>
      </c>
      <c r="BL27">
        <v>81.778109999999998</v>
      </c>
      <c r="BM27">
        <v>79.153409999999994</v>
      </c>
      <c r="BN27">
        <v>-4.6430000000000001E-4</v>
      </c>
      <c r="BO27">
        <v>-1.027E-4</v>
      </c>
      <c r="BP27">
        <v>3.8828000000000001E-3</v>
      </c>
      <c r="BQ27">
        <v>5.7939999999999999E-4</v>
      </c>
      <c r="BR27">
        <v>7.0984999999999998E-3</v>
      </c>
      <c r="BS27">
        <v>-4.1654999999999999E-3</v>
      </c>
      <c r="BT27">
        <v>9.5529999999999996E-4</v>
      </c>
      <c r="BU27">
        <v>1.6816999999999999E-2</v>
      </c>
      <c r="BV27">
        <v>7.9129000000000005E-3</v>
      </c>
      <c r="BW27">
        <v>-5.0981000000000004E-3</v>
      </c>
      <c r="BX27">
        <v>-1.13448E-2</v>
      </c>
      <c r="BY27">
        <v>-1.3911099999999999E-2</v>
      </c>
      <c r="BZ27">
        <v>-1.5993299999999998E-2</v>
      </c>
      <c r="CA27">
        <v>-1.48045E-2</v>
      </c>
      <c r="CB27">
        <v>-9.7909E-3</v>
      </c>
      <c r="CC27">
        <v>-3.3754000000000002E-3</v>
      </c>
      <c r="CD27">
        <v>-7.1776000000000001E-3</v>
      </c>
      <c r="CE27">
        <v>-2.1453000000000002E-3</v>
      </c>
      <c r="CF27">
        <v>-9.2522999999999998E-3</v>
      </c>
      <c r="CG27">
        <v>-6.4504000000000002E-3</v>
      </c>
      <c r="CH27">
        <v>-2.98742E-2</v>
      </c>
      <c r="CI27">
        <v>-6.9454E-3</v>
      </c>
      <c r="CJ27">
        <v>-7.9103999999999997E-3</v>
      </c>
      <c r="CK27">
        <v>-9.8978E-3</v>
      </c>
      <c r="CL27" s="76">
        <v>1.27E-5</v>
      </c>
      <c r="CM27" s="76">
        <v>1.19E-5</v>
      </c>
      <c r="CN27" s="76">
        <v>1.06E-5</v>
      </c>
      <c r="CO27" s="76">
        <v>1.04E-5</v>
      </c>
      <c r="CP27" s="76">
        <v>1.0000000000000001E-5</v>
      </c>
      <c r="CQ27" s="76">
        <v>8.6200000000000005E-6</v>
      </c>
      <c r="CR27" s="76">
        <v>6.8499999999999996E-6</v>
      </c>
      <c r="CS27" s="76">
        <v>5.7400000000000001E-6</v>
      </c>
      <c r="CT27" s="76">
        <v>9.4499999999999993E-6</v>
      </c>
      <c r="CU27" s="76">
        <v>1.43E-5</v>
      </c>
      <c r="CV27" s="76">
        <v>2.0800000000000001E-5</v>
      </c>
      <c r="CW27" s="76">
        <v>2.8500000000000002E-5</v>
      </c>
      <c r="CX27" s="76">
        <v>3.5899999999999998E-5</v>
      </c>
      <c r="CY27" s="76">
        <v>4.2700000000000001E-5</v>
      </c>
      <c r="CZ27" s="76">
        <v>4.6999999999999997E-5</v>
      </c>
      <c r="DA27" s="76">
        <v>4.8900000000000003E-5</v>
      </c>
      <c r="DB27" s="76">
        <v>4.3399999999999998E-5</v>
      </c>
      <c r="DC27" s="76">
        <v>3.01E-5</v>
      </c>
      <c r="DD27" s="76">
        <v>2.6299999999999999E-5</v>
      </c>
      <c r="DE27" s="76">
        <v>2.3600000000000001E-5</v>
      </c>
      <c r="DF27" s="76">
        <v>2.0800000000000001E-5</v>
      </c>
      <c r="DG27" s="76">
        <v>1.8499999999999999E-5</v>
      </c>
      <c r="DH27" s="76">
        <v>1.73E-5</v>
      </c>
      <c r="DI27" s="76">
        <v>1.56E-5</v>
      </c>
    </row>
    <row r="28" spans="1:113" x14ac:dyDescent="0.25">
      <c r="A28" t="str">
        <f t="shared" si="0"/>
        <v>All_3. Wholesale, Transport, other utilities_All_All_All_0 to 20 kW_43693</v>
      </c>
      <c r="B28" t="s">
        <v>177</v>
      </c>
      <c r="C28" t="s">
        <v>207</v>
      </c>
      <c r="D28" t="s">
        <v>19</v>
      </c>
      <c r="E28" t="s">
        <v>60</v>
      </c>
      <c r="F28" t="s">
        <v>19</v>
      </c>
      <c r="G28" t="s">
        <v>19</v>
      </c>
      <c r="H28" t="s">
        <v>19</v>
      </c>
      <c r="I28" t="s">
        <v>41</v>
      </c>
      <c r="J28" s="11">
        <v>43693</v>
      </c>
      <c r="K28">
        <v>15</v>
      </c>
      <c r="L28">
        <v>18</v>
      </c>
      <c r="M28">
        <v>14580</v>
      </c>
      <c r="N28">
        <v>0</v>
      </c>
      <c r="O28">
        <v>0</v>
      </c>
      <c r="P28">
        <v>0</v>
      </c>
      <c r="Q28">
        <v>0</v>
      </c>
      <c r="R28">
        <v>0.71617757999999998</v>
      </c>
      <c r="S28">
        <v>0.68914924</v>
      </c>
      <c r="T28">
        <v>0.68269639999999998</v>
      </c>
      <c r="U28">
        <v>0.67773949</v>
      </c>
      <c r="V28">
        <v>0.69023193999999999</v>
      </c>
      <c r="W28">
        <v>0.73541937999999996</v>
      </c>
      <c r="X28">
        <v>0.77429174000000001</v>
      </c>
      <c r="Y28">
        <v>0.90358828999999996</v>
      </c>
      <c r="Z28">
        <v>1.0575018</v>
      </c>
      <c r="AA28">
        <v>1.1310902</v>
      </c>
      <c r="AB28">
        <v>1.2081283</v>
      </c>
      <c r="AC28">
        <v>1.2371795999999999</v>
      </c>
      <c r="AD28">
        <v>1.2506997</v>
      </c>
      <c r="AE28">
        <v>1.2877717</v>
      </c>
      <c r="AF28">
        <v>1.2983661</v>
      </c>
      <c r="AG28">
        <v>1.249609</v>
      </c>
      <c r="AH28">
        <v>1.120282</v>
      </c>
      <c r="AI28">
        <v>0.87385749999999995</v>
      </c>
      <c r="AJ28">
        <v>0.79678289999999996</v>
      </c>
      <c r="AK28">
        <v>0.75418070000000004</v>
      </c>
      <c r="AL28">
        <v>0.79827219999999999</v>
      </c>
      <c r="AM28">
        <v>0.77559520000000004</v>
      </c>
      <c r="AN28">
        <v>0.74855499999999997</v>
      </c>
      <c r="AO28">
        <v>0.71587040000000002</v>
      </c>
      <c r="AP28">
        <v>76.990870000000001</v>
      </c>
      <c r="AQ28">
        <v>76.892349999999993</v>
      </c>
      <c r="AR28">
        <v>75.055109999999999</v>
      </c>
      <c r="AS28">
        <v>73.326430000000002</v>
      </c>
      <c r="AT28">
        <v>72.099260000000001</v>
      </c>
      <c r="AU28">
        <v>70.990530000000007</v>
      </c>
      <c r="AV28">
        <v>69.916780000000003</v>
      </c>
      <c r="AW28">
        <v>70.264110000000002</v>
      </c>
      <c r="AX28">
        <v>74.043400000000005</v>
      </c>
      <c r="AY28">
        <v>79.437079999999995</v>
      </c>
      <c r="AZ28">
        <v>84.525220000000004</v>
      </c>
      <c r="BA28">
        <v>88.66328</v>
      </c>
      <c r="BB28">
        <v>91.427120000000002</v>
      </c>
      <c r="BC28">
        <v>93.644329999999997</v>
      </c>
      <c r="BD28">
        <v>95.948750000000004</v>
      </c>
      <c r="BE28">
        <v>96.909220000000005</v>
      </c>
      <c r="BF28">
        <v>97.142910000000001</v>
      </c>
      <c r="BG28">
        <v>96.389240000000001</v>
      </c>
      <c r="BH28">
        <v>94.68826</v>
      </c>
      <c r="BI28">
        <v>91.244720000000001</v>
      </c>
      <c r="BJ28">
        <v>86.222319999999996</v>
      </c>
      <c r="BK28">
        <v>82.498310000000004</v>
      </c>
      <c r="BL28">
        <v>79.573599999999999</v>
      </c>
      <c r="BM28">
        <v>77.391779999999997</v>
      </c>
      <c r="BN28">
        <v>9.2600000000000001E-5</v>
      </c>
      <c r="BO28">
        <v>1.493E-4</v>
      </c>
      <c r="BP28">
        <v>4.2545999999999999E-3</v>
      </c>
      <c r="BQ28">
        <v>9.7400000000000004E-4</v>
      </c>
      <c r="BR28">
        <v>7.3504E-3</v>
      </c>
      <c r="BS28">
        <v>-4.0508999999999996E-3</v>
      </c>
      <c r="BT28">
        <v>1.3680999999999999E-3</v>
      </c>
      <c r="BU28">
        <v>1.6723200000000001E-2</v>
      </c>
      <c r="BV28">
        <v>7.8028999999999998E-3</v>
      </c>
      <c r="BW28">
        <v>-5.5690000000000002E-3</v>
      </c>
      <c r="BX28">
        <v>-1.22959E-2</v>
      </c>
      <c r="BY28">
        <v>-1.4822399999999999E-2</v>
      </c>
      <c r="BZ28">
        <v>-1.72344E-2</v>
      </c>
      <c r="CA28">
        <v>-1.5847400000000001E-2</v>
      </c>
      <c r="CB28">
        <v>-1.06823E-2</v>
      </c>
      <c r="CC28">
        <v>-4.3166999999999997E-3</v>
      </c>
      <c r="CD28">
        <v>-7.7266000000000001E-3</v>
      </c>
      <c r="CE28">
        <v>-2.1354999999999998E-3</v>
      </c>
      <c r="CF28">
        <v>-9.0299999999999998E-3</v>
      </c>
      <c r="CG28">
        <v>-6.0683000000000004E-3</v>
      </c>
      <c r="CH28">
        <v>-2.9391899999999999E-2</v>
      </c>
      <c r="CI28">
        <v>-6.9324E-3</v>
      </c>
      <c r="CJ28">
        <v>-7.8829999999999994E-3</v>
      </c>
      <c r="CK28">
        <v>-9.8537999999999994E-3</v>
      </c>
      <c r="CL28" s="76">
        <v>1.6699999999999999E-5</v>
      </c>
      <c r="CM28" s="76">
        <v>1.47E-5</v>
      </c>
      <c r="CN28" s="76">
        <v>1.3499999999999999E-5</v>
      </c>
      <c r="CO28" s="76">
        <v>1.31E-5</v>
      </c>
      <c r="CP28" s="76">
        <v>1.29E-5</v>
      </c>
      <c r="CQ28" s="76">
        <v>1.22E-5</v>
      </c>
      <c r="CR28" s="76">
        <v>1.1199999999999999E-5</v>
      </c>
      <c r="CS28" s="76">
        <v>7.9400000000000002E-6</v>
      </c>
      <c r="CT28" s="76">
        <v>1.24E-5</v>
      </c>
      <c r="CU28" s="76">
        <v>1.88E-5</v>
      </c>
      <c r="CV28" s="76">
        <v>2.7100000000000001E-5</v>
      </c>
      <c r="CW28" s="76">
        <v>3.5200000000000002E-5</v>
      </c>
      <c r="CX28" s="76">
        <v>4.3699999999999998E-5</v>
      </c>
      <c r="CY28" s="76">
        <v>5.1100000000000002E-5</v>
      </c>
      <c r="CZ28" s="76">
        <v>5.7399999999999999E-5</v>
      </c>
      <c r="DA28" s="76">
        <v>5.9200000000000002E-5</v>
      </c>
      <c r="DB28" s="76">
        <v>5.24E-5</v>
      </c>
      <c r="DC28" s="76">
        <v>3.6100000000000003E-5</v>
      </c>
      <c r="DD28" s="76">
        <v>3.1300000000000002E-5</v>
      </c>
      <c r="DE28" s="76">
        <v>2.73E-5</v>
      </c>
      <c r="DF28" s="76">
        <v>2.4000000000000001E-5</v>
      </c>
      <c r="DG28" s="76">
        <v>2.12E-5</v>
      </c>
      <c r="DH28" s="76">
        <v>1.9599999999999999E-5</v>
      </c>
      <c r="DI28" s="76">
        <v>1.8099999999999999E-5</v>
      </c>
    </row>
    <row r="29" spans="1:113" x14ac:dyDescent="0.25">
      <c r="A29" t="str">
        <f t="shared" si="0"/>
        <v>All_3. Wholesale, Transport, other utilities_All_All_All_0 to 20 kW_43703</v>
      </c>
      <c r="B29" t="s">
        <v>177</v>
      </c>
      <c r="C29" t="s">
        <v>207</v>
      </c>
      <c r="D29" t="s">
        <v>19</v>
      </c>
      <c r="E29" t="s">
        <v>60</v>
      </c>
      <c r="F29" t="s">
        <v>19</v>
      </c>
      <c r="G29" t="s">
        <v>19</v>
      </c>
      <c r="H29" t="s">
        <v>19</v>
      </c>
      <c r="I29" t="s">
        <v>41</v>
      </c>
      <c r="J29" s="11">
        <v>43703</v>
      </c>
      <c r="K29">
        <v>15</v>
      </c>
      <c r="L29">
        <v>18</v>
      </c>
      <c r="M29">
        <v>14572</v>
      </c>
      <c r="N29">
        <v>0</v>
      </c>
      <c r="O29">
        <v>0</v>
      </c>
      <c r="P29">
        <v>0</v>
      </c>
      <c r="Q29">
        <v>0</v>
      </c>
      <c r="R29">
        <v>0.65410893999999997</v>
      </c>
      <c r="S29">
        <v>0.63710491999999996</v>
      </c>
      <c r="T29">
        <v>0.62492479000000001</v>
      </c>
      <c r="U29">
        <v>0.62329239000000003</v>
      </c>
      <c r="V29">
        <v>0.64081504</v>
      </c>
      <c r="W29">
        <v>0.68563109</v>
      </c>
      <c r="X29">
        <v>0.75929279999999999</v>
      </c>
      <c r="Y29">
        <v>0.89152207999999999</v>
      </c>
      <c r="Z29">
        <v>1.0443389000000001</v>
      </c>
      <c r="AA29">
        <v>1.1318006</v>
      </c>
      <c r="AB29">
        <v>1.1735477000000001</v>
      </c>
      <c r="AC29">
        <v>1.2075908</v>
      </c>
      <c r="AD29">
        <v>1.2356769000000001</v>
      </c>
      <c r="AE29">
        <v>1.2789744000000001</v>
      </c>
      <c r="AF29">
        <v>1.2860377000000001</v>
      </c>
      <c r="AG29">
        <v>1.258562</v>
      </c>
      <c r="AH29">
        <v>1.13978</v>
      </c>
      <c r="AI29">
        <v>0.88906149999999995</v>
      </c>
      <c r="AJ29">
        <v>0.79239689999999996</v>
      </c>
      <c r="AK29">
        <v>0.76211050000000002</v>
      </c>
      <c r="AL29">
        <v>0.80207130000000004</v>
      </c>
      <c r="AM29">
        <v>0.76624619999999999</v>
      </c>
      <c r="AN29">
        <v>0.73420459999999999</v>
      </c>
      <c r="AO29">
        <v>0.70176910000000003</v>
      </c>
      <c r="AP29">
        <v>75.152169999999998</v>
      </c>
      <c r="AQ29">
        <v>73.441079999999999</v>
      </c>
      <c r="AR29">
        <v>72.184839999999994</v>
      </c>
      <c r="AS29">
        <v>70.849770000000007</v>
      </c>
      <c r="AT29">
        <v>69.851200000000006</v>
      </c>
      <c r="AU29">
        <v>68.778819999999996</v>
      </c>
      <c r="AV29">
        <v>68.053939999999997</v>
      </c>
      <c r="AW29">
        <v>68.421210000000002</v>
      </c>
      <c r="AX29">
        <v>72.456460000000007</v>
      </c>
      <c r="AY29">
        <v>76.81223</v>
      </c>
      <c r="AZ29">
        <v>81.473669999999998</v>
      </c>
      <c r="BA29">
        <v>85.273349999999994</v>
      </c>
      <c r="BB29">
        <v>89.033699999999996</v>
      </c>
      <c r="BC29">
        <v>92.362300000000005</v>
      </c>
      <c r="BD29">
        <v>94.452460000000002</v>
      </c>
      <c r="BE29">
        <v>95.881100000000004</v>
      </c>
      <c r="BF29">
        <v>96.019419999999997</v>
      </c>
      <c r="BG29">
        <v>95.730500000000006</v>
      </c>
      <c r="BH29">
        <v>94.084469999999996</v>
      </c>
      <c r="BI29">
        <v>90.595349999999996</v>
      </c>
      <c r="BJ29">
        <v>86.084590000000006</v>
      </c>
      <c r="BK29">
        <v>82.589429999999993</v>
      </c>
      <c r="BL29">
        <v>80.001980000000003</v>
      </c>
      <c r="BM29">
        <v>77.595010000000002</v>
      </c>
      <c r="BN29">
        <v>7.6020000000000005E-4</v>
      </c>
      <c r="BO29">
        <v>4.5140000000000002E-4</v>
      </c>
      <c r="BP29">
        <v>4.7001999999999999E-3</v>
      </c>
      <c r="BQ29">
        <v>1.4469999999999999E-3</v>
      </c>
      <c r="BR29">
        <v>7.6524000000000002E-3</v>
      </c>
      <c r="BS29">
        <v>-3.9135999999999997E-3</v>
      </c>
      <c r="BT29">
        <v>1.8630000000000001E-3</v>
      </c>
      <c r="BU29">
        <v>1.6610799999999998E-2</v>
      </c>
      <c r="BV29">
        <v>7.6709999999999999E-3</v>
      </c>
      <c r="BW29">
        <v>-6.1336000000000003E-3</v>
      </c>
      <c r="BX29">
        <v>-1.3435900000000001E-2</v>
      </c>
      <c r="BY29">
        <v>-1.59148E-2</v>
      </c>
      <c r="BZ29">
        <v>-1.8722099999999998E-2</v>
      </c>
      <c r="CA29">
        <v>-1.7097600000000001E-2</v>
      </c>
      <c r="CB29">
        <v>-1.17509E-2</v>
      </c>
      <c r="CC29">
        <v>-5.4450000000000002E-3</v>
      </c>
      <c r="CD29">
        <v>-8.3847999999999995E-3</v>
      </c>
      <c r="CE29">
        <v>-2.1237000000000001E-3</v>
      </c>
      <c r="CF29">
        <v>-8.7635000000000005E-3</v>
      </c>
      <c r="CG29">
        <v>-5.6102000000000001E-3</v>
      </c>
      <c r="CH29">
        <v>-2.8813700000000001E-2</v>
      </c>
      <c r="CI29">
        <v>-6.9169000000000001E-3</v>
      </c>
      <c r="CJ29">
        <v>-7.8501999999999999E-3</v>
      </c>
      <c r="CK29">
        <v>-9.8011000000000001E-3</v>
      </c>
      <c r="CL29" s="76">
        <v>1.5800000000000001E-5</v>
      </c>
      <c r="CM29" s="76">
        <v>1.4600000000000001E-5</v>
      </c>
      <c r="CN29" s="76">
        <v>1.38E-5</v>
      </c>
      <c r="CO29" s="76">
        <v>1.2999999999999999E-5</v>
      </c>
      <c r="CP29" s="76">
        <v>1.2500000000000001E-5</v>
      </c>
      <c r="CQ29" s="76">
        <v>1.0900000000000001E-5</v>
      </c>
      <c r="CR29" s="76">
        <v>8.9500000000000007E-6</v>
      </c>
      <c r="CS29" s="76">
        <v>7.25E-6</v>
      </c>
      <c r="CT29" s="76">
        <v>1.1800000000000001E-5</v>
      </c>
      <c r="CU29" s="76">
        <v>1.66E-5</v>
      </c>
      <c r="CV29" s="76">
        <v>2.3900000000000002E-5</v>
      </c>
      <c r="CW29" s="76">
        <v>3.0700000000000001E-5</v>
      </c>
      <c r="CX29" s="76">
        <v>3.8699999999999999E-5</v>
      </c>
      <c r="CY29" s="76">
        <v>4.6E-5</v>
      </c>
      <c r="CZ29" s="76">
        <v>5.0699999999999999E-5</v>
      </c>
      <c r="DA29" s="76">
        <v>5.2500000000000002E-5</v>
      </c>
      <c r="DB29" s="76">
        <v>4.6499999999999999E-5</v>
      </c>
      <c r="DC29" s="76">
        <v>3.2499999999999997E-5</v>
      </c>
      <c r="DD29" s="76">
        <v>2.8799999999999999E-5</v>
      </c>
      <c r="DE29" s="76">
        <v>2.55E-5</v>
      </c>
      <c r="DF29" s="76">
        <v>2.3E-5</v>
      </c>
      <c r="DG29" s="76">
        <v>2.1100000000000001E-5</v>
      </c>
      <c r="DH29" s="76">
        <v>2.0299999999999999E-5</v>
      </c>
      <c r="DI29" s="76">
        <v>1.8300000000000001E-5</v>
      </c>
    </row>
    <row r="30" spans="1:113" x14ac:dyDescent="0.25">
      <c r="A30" t="str">
        <f t="shared" si="0"/>
        <v>All_3. Wholesale, Transport, other utilities_All_All_All_0 to 20 kW_43704</v>
      </c>
      <c r="B30" t="s">
        <v>177</v>
      </c>
      <c r="C30" t="s">
        <v>207</v>
      </c>
      <c r="D30" t="s">
        <v>19</v>
      </c>
      <c r="E30" t="s">
        <v>60</v>
      </c>
      <c r="F30" t="s">
        <v>19</v>
      </c>
      <c r="G30" t="s">
        <v>19</v>
      </c>
      <c r="H30" t="s">
        <v>19</v>
      </c>
      <c r="I30" t="s">
        <v>41</v>
      </c>
      <c r="J30" s="11">
        <v>43704</v>
      </c>
      <c r="K30">
        <v>15</v>
      </c>
      <c r="L30">
        <v>18</v>
      </c>
      <c r="M30">
        <v>14571</v>
      </c>
      <c r="N30">
        <v>0</v>
      </c>
      <c r="O30">
        <v>0</v>
      </c>
      <c r="P30">
        <v>0</v>
      </c>
      <c r="Q30">
        <v>0</v>
      </c>
      <c r="R30">
        <v>0.68928798000000002</v>
      </c>
      <c r="S30">
        <v>0.66426991999999996</v>
      </c>
      <c r="T30">
        <v>0.65038085999999995</v>
      </c>
      <c r="U30">
        <v>0.64148382999999998</v>
      </c>
      <c r="V30">
        <v>0.65532018000000003</v>
      </c>
      <c r="W30">
        <v>0.70122085999999995</v>
      </c>
      <c r="X30">
        <v>0.77957032999999998</v>
      </c>
      <c r="Y30">
        <v>0.89539535000000003</v>
      </c>
      <c r="Z30">
        <v>1.0518771</v>
      </c>
      <c r="AA30">
        <v>1.1076003999999999</v>
      </c>
      <c r="AB30">
        <v>1.1636960999999999</v>
      </c>
      <c r="AC30">
        <v>1.2165824999999999</v>
      </c>
      <c r="AD30">
        <v>1.2268394</v>
      </c>
      <c r="AE30">
        <v>1.2826607999999999</v>
      </c>
      <c r="AF30">
        <v>1.3011687000000001</v>
      </c>
      <c r="AG30">
        <v>1.271495</v>
      </c>
      <c r="AH30">
        <v>1.145254</v>
      </c>
      <c r="AI30">
        <v>0.86978909999999998</v>
      </c>
      <c r="AJ30">
        <v>0.77851219999999999</v>
      </c>
      <c r="AK30">
        <v>0.77035629999999999</v>
      </c>
      <c r="AL30">
        <v>0.81548039999999999</v>
      </c>
      <c r="AM30">
        <v>0.78328549999999997</v>
      </c>
      <c r="AN30">
        <v>0.75373279999999998</v>
      </c>
      <c r="AO30">
        <v>0.70559760000000005</v>
      </c>
      <c r="AP30">
        <v>75.800280000000001</v>
      </c>
      <c r="AQ30">
        <v>74.489429999999999</v>
      </c>
      <c r="AR30">
        <v>73.371420000000001</v>
      </c>
      <c r="AS30">
        <v>71.857749999999996</v>
      </c>
      <c r="AT30">
        <v>70.535129999999995</v>
      </c>
      <c r="AU30">
        <v>69.805130000000005</v>
      </c>
      <c r="AV30">
        <v>68.590329999999994</v>
      </c>
      <c r="AW30">
        <v>68.965649999999997</v>
      </c>
      <c r="AX30">
        <v>72.54692</v>
      </c>
      <c r="AY30">
        <v>76.836539999999999</v>
      </c>
      <c r="AZ30">
        <v>81.672650000000004</v>
      </c>
      <c r="BA30">
        <v>85.750150000000005</v>
      </c>
      <c r="BB30">
        <v>89.52628</v>
      </c>
      <c r="BC30">
        <v>92.208420000000004</v>
      </c>
      <c r="BD30">
        <v>94.091560000000001</v>
      </c>
      <c r="BE30">
        <v>95.184929999999994</v>
      </c>
      <c r="BF30">
        <v>95.158860000000004</v>
      </c>
      <c r="BG30">
        <v>94.549710000000005</v>
      </c>
      <c r="BH30">
        <v>92.557460000000006</v>
      </c>
      <c r="BI30">
        <v>89.306690000000003</v>
      </c>
      <c r="BJ30">
        <v>85.051450000000003</v>
      </c>
      <c r="BK30">
        <v>81.905569999999997</v>
      </c>
      <c r="BL30">
        <v>79.568939999999998</v>
      </c>
      <c r="BM30">
        <v>77.561279999999996</v>
      </c>
      <c r="BN30">
        <v>-1.0101600000000001E-2</v>
      </c>
      <c r="BO30">
        <v>-4.4631000000000002E-3</v>
      </c>
      <c r="BP30">
        <v>-2.5508000000000002E-3</v>
      </c>
      <c r="BQ30">
        <v>-6.2487999999999997E-3</v>
      </c>
      <c r="BR30">
        <v>2.7391E-3</v>
      </c>
      <c r="BS30">
        <v>-6.1479999999999998E-3</v>
      </c>
      <c r="BT30">
        <v>-6.1882999999999999E-3</v>
      </c>
      <c r="BU30">
        <v>1.8440600000000001E-2</v>
      </c>
      <c r="BV30">
        <v>9.8163E-3</v>
      </c>
      <c r="BW30">
        <v>3.0509999999999999E-3</v>
      </c>
      <c r="BX30">
        <v>5.1120999999999996E-3</v>
      </c>
      <c r="BY30">
        <v>1.8583E-3</v>
      </c>
      <c r="BZ30">
        <v>5.4827000000000001E-3</v>
      </c>
      <c r="CA30">
        <v>3.2431999999999999E-3</v>
      </c>
      <c r="CB30">
        <v>5.6347000000000003E-3</v>
      </c>
      <c r="CC30">
        <v>1.29134E-2</v>
      </c>
      <c r="CD30">
        <v>2.3235E-3</v>
      </c>
      <c r="CE30">
        <v>-2.3149999999999998E-3</v>
      </c>
      <c r="CF30">
        <v>-1.30989E-2</v>
      </c>
      <c r="CG30">
        <v>-1.30636E-2</v>
      </c>
      <c r="CH30">
        <v>-3.8220200000000003E-2</v>
      </c>
      <c r="CI30">
        <v>-7.1695999999999999E-3</v>
      </c>
      <c r="CJ30">
        <v>-8.3844000000000002E-3</v>
      </c>
      <c r="CK30">
        <v>-1.06584E-2</v>
      </c>
      <c r="CL30" s="76">
        <v>1.6799999999999998E-5</v>
      </c>
      <c r="CM30" s="76">
        <v>1.5E-5</v>
      </c>
      <c r="CN30" s="76">
        <v>1.3699999999999999E-5</v>
      </c>
      <c r="CO30" s="76">
        <v>1.3499999999999999E-5</v>
      </c>
      <c r="CP30" s="76">
        <v>1.27E-5</v>
      </c>
      <c r="CQ30" s="76">
        <v>1.13E-5</v>
      </c>
      <c r="CR30" s="76">
        <v>9.6199999999999994E-6</v>
      </c>
      <c r="CS30" s="76">
        <v>7.5900000000000002E-6</v>
      </c>
      <c r="CT30" s="76">
        <v>1.2500000000000001E-5</v>
      </c>
      <c r="CU30" s="76">
        <v>1.77E-5</v>
      </c>
      <c r="CV30" s="76">
        <v>2.6999999999999999E-5</v>
      </c>
      <c r="CW30" s="76">
        <v>3.3899999999999997E-5</v>
      </c>
      <c r="CX30" s="76">
        <v>4.2700000000000001E-5</v>
      </c>
      <c r="CY30" s="76">
        <v>5.0099999999999998E-5</v>
      </c>
      <c r="CZ30" s="76">
        <v>5.7099999999999999E-5</v>
      </c>
      <c r="DA30" s="76">
        <v>6.0699999999999998E-5</v>
      </c>
      <c r="DB30" s="76">
        <v>5.52E-5</v>
      </c>
      <c r="DC30" s="76">
        <v>3.8999999999999999E-5</v>
      </c>
      <c r="DD30" s="76">
        <v>3.3000000000000003E-5</v>
      </c>
      <c r="DE30" s="76">
        <v>2.76E-5</v>
      </c>
      <c r="DF30" s="76">
        <v>2.4700000000000001E-5</v>
      </c>
      <c r="DG30" s="76">
        <v>2.1800000000000001E-5</v>
      </c>
      <c r="DH30" s="76">
        <v>2.1999999999999999E-5</v>
      </c>
      <c r="DI30" s="76">
        <v>1.9300000000000002E-5</v>
      </c>
    </row>
    <row r="31" spans="1:113" x14ac:dyDescent="0.25">
      <c r="A31" t="str">
        <f t="shared" si="0"/>
        <v>All_3. Wholesale, Transport, other utilities_All_All_All_0 to 20 kW_43721</v>
      </c>
      <c r="B31" t="s">
        <v>177</v>
      </c>
      <c r="C31" t="s">
        <v>207</v>
      </c>
      <c r="D31" t="s">
        <v>19</v>
      </c>
      <c r="E31" t="s">
        <v>60</v>
      </c>
      <c r="F31" t="s">
        <v>19</v>
      </c>
      <c r="G31" t="s">
        <v>19</v>
      </c>
      <c r="H31" t="s">
        <v>19</v>
      </c>
      <c r="I31" t="s">
        <v>41</v>
      </c>
      <c r="J31" s="11">
        <v>43721</v>
      </c>
      <c r="K31">
        <v>15</v>
      </c>
      <c r="L31">
        <v>18</v>
      </c>
      <c r="M31">
        <v>14513</v>
      </c>
      <c r="N31">
        <v>0</v>
      </c>
      <c r="O31">
        <v>0</v>
      </c>
      <c r="P31">
        <v>0</v>
      </c>
      <c r="Q31">
        <v>0</v>
      </c>
      <c r="R31">
        <v>0.62452863999999997</v>
      </c>
      <c r="S31">
        <v>0.60548919999999995</v>
      </c>
      <c r="T31">
        <v>0.60018539000000004</v>
      </c>
      <c r="U31">
        <v>0.58873277000000002</v>
      </c>
      <c r="V31">
        <v>0.61170393000000001</v>
      </c>
      <c r="W31">
        <v>0.65278046999999995</v>
      </c>
      <c r="X31">
        <v>0.70933184000000005</v>
      </c>
      <c r="Y31">
        <v>0.76200626000000005</v>
      </c>
      <c r="Z31">
        <v>0.86527200999999998</v>
      </c>
      <c r="AA31">
        <v>0.94238854999999999</v>
      </c>
      <c r="AB31">
        <v>1.0135045</v>
      </c>
      <c r="AC31">
        <v>1.0587104000000001</v>
      </c>
      <c r="AD31">
        <v>1.0998501999999999</v>
      </c>
      <c r="AE31">
        <v>1.1495390000000001</v>
      </c>
      <c r="AF31">
        <v>1.1703954000000001</v>
      </c>
      <c r="AG31">
        <v>1.145937</v>
      </c>
      <c r="AH31">
        <v>1.016912</v>
      </c>
      <c r="AI31">
        <v>0.7849256</v>
      </c>
      <c r="AJ31">
        <v>0.70812679999999995</v>
      </c>
      <c r="AK31">
        <v>0.72491380000000005</v>
      </c>
      <c r="AL31">
        <v>0.7393516</v>
      </c>
      <c r="AM31">
        <v>0.71044130000000005</v>
      </c>
      <c r="AN31">
        <v>0.68410300000000002</v>
      </c>
      <c r="AO31">
        <v>0.65191520000000003</v>
      </c>
      <c r="AP31">
        <v>71.099239999999995</v>
      </c>
      <c r="AQ31">
        <v>68.710549999999998</v>
      </c>
      <c r="AR31">
        <v>67.36215</v>
      </c>
      <c r="AS31">
        <v>65.721000000000004</v>
      </c>
      <c r="AT31">
        <v>64.818209999999993</v>
      </c>
      <c r="AU31">
        <v>63.750920000000001</v>
      </c>
      <c r="AV31">
        <v>63.069240000000001</v>
      </c>
      <c r="AW31">
        <v>63.094549999999998</v>
      </c>
      <c r="AX31">
        <v>67.153109999999998</v>
      </c>
      <c r="AY31">
        <v>73.368089999999995</v>
      </c>
      <c r="AZ31">
        <v>78.978549999999998</v>
      </c>
      <c r="BA31">
        <v>84.189109999999999</v>
      </c>
      <c r="BB31">
        <v>88.14873</v>
      </c>
      <c r="BC31">
        <v>90.805229999999995</v>
      </c>
      <c r="BD31">
        <v>92.823089999999993</v>
      </c>
      <c r="BE31">
        <v>94.520719999999997</v>
      </c>
      <c r="BF31">
        <v>95.066909999999993</v>
      </c>
      <c r="BG31">
        <v>94.384200000000007</v>
      </c>
      <c r="BH31">
        <v>92.566010000000006</v>
      </c>
      <c r="BI31">
        <v>88.553020000000004</v>
      </c>
      <c r="BJ31">
        <v>83.723799999999997</v>
      </c>
      <c r="BK31">
        <v>79.904830000000004</v>
      </c>
      <c r="BL31">
        <v>76.979969999999994</v>
      </c>
      <c r="BM31">
        <v>74.484880000000004</v>
      </c>
      <c r="BN31">
        <v>-2.5918E-3</v>
      </c>
      <c r="BO31">
        <v>1.9718000000000001E-3</v>
      </c>
      <c r="BP31">
        <v>9.4830000000000001E-4</v>
      </c>
      <c r="BQ31">
        <v>5.9772000000000002E-3</v>
      </c>
      <c r="BR31">
        <v>8.5372E-3</v>
      </c>
      <c r="BS31">
        <v>1.07306E-2</v>
      </c>
      <c r="BT31">
        <v>7.5301999999999999E-3</v>
      </c>
      <c r="BU31">
        <v>9.2374999999999992E-3</v>
      </c>
      <c r="BV31">
        <v>1.09587E-2</v>
      </c>
      <c r="BW31">
        <v>-6.9509000000000003E-3</v>
      </c>
      <c r="BX31">
        <v>-5.4491000000000001E-3</v>
      </c>
      <c r="BY31">
        <v>1.1126E-3</v>
      </c>
      <c r="BZ31">
        <v>-1.7833E-3</v>
      </c>
      <c r="CA31">
        <v>-4.8006000000000004E-3</v>
      </c>
      <c r="CB31">
        <v>-4.0749000000000002E-3</v>
      </c>
      <c r="CC31">
        <v>-3.5728999999999999E-3</v>
      </c>
      <c r="CD31">
        <v>1.2046100000000001E-2</v>
      </c>
      <c r="CE31">
        <v>2.0273099999999999E-2</v>
      </c>
      <c r="CF31">
        <v>1.57781E-2</v>
      </c>
      <c r="CG31">
        <v>1.1995E-3</v>
      </c>
      <c r="CH31">
        <v>-6.9048E-3</v>
      </c>
      <c r="CI31">
        <v>-5.9960000000000005E-4</v>
      </c>
      <c r="CJ31">
        <v>-4.1853999999999997E-3</v>
      </c>
      <c r="CK31">
        <v>-5.1893E-3</v>
      </c>
      <c r="CL31" s="76">
        <v>1.88E-5</v>
      </c>
      <c r="CM31" s="76">
        <v>1.8E-5</v>
      </c>
      <c r="CN31" s="76">
        <v>1.7799999999999999E-5</v>
      </c>
      <c r="CO31" s="76">
        <v>1.6699999999999999E-5</v>
      </c>
      <c r="CP31" s="76">
        <v>1.3699999999999999E-5</v>
      </c>
      <c r="CQ31" s="76">
        <v>1.03E-5</v>
      </c>
      <c r="CR31" s="76">
        <v>6.4999999999999996E-6</v>
      </c>
      <c r="CS31" s="76">
        <v>6.9E-6</v>
      </c>
      <c r="CT31" s="76">
        <v>1.2300000000000001E-5</v>
      </c>
      <c r="CU31" s="76">
        <v>1.6399999999999999E-5</v>
      </c>
      <c r="CV31" s="76">
        <v>2.0400000000000001E-5</v>
      </c>
      <c r="CW31" s="76">
        <v>2.5400000000000001E-5</v>
      </c>
      <c r="CX31" s="76">
        <v>2.94E-5</v>
      </c>
      <c r="CY31" s="76">
        <v>3.3800000000000002E-5</v>
      </c>
      <c r="CZ31" s="76">
        <v>3.6199999999999999E-5</v>
      </c>
      <c r="DA31" s="76">
        <v>3.8600000000000003E-5</v>
      </c>
      <c r="DB31" s="76">
        <v>3.6300000000000001E-5</v>
      </c>
      <c r="DC31" s="76">
        <v>3.01E-5</v>
      </c>
      <c r="DD31" s="76">
        <v>2.8500000000000002E-5</v>
      </c>
      <c r="DE31" s="76">
        <v>2.8E-5</v>
      </c>
      <c r="DF31" s="76">
        <v>2.73E-5</v>
      </c>
      <c r="DG31" s="76">
        <v>2.55E-5</v>
      </c>
      <c r="DH31" s="76">
        <v>2.44E-5</v>
      </c>
      <c r="DI31" s="76">
        <v>2.27E-5</v>
      </c>
    </row>
    <row r="32" spans="1:113" x14ac:dyDescent="0.25">
      <c r="A32" t="str">
        <f t="shared" si="0"/>
        <v>All_3. Wholesale, Transport, other utilities_All_All_All_0 to 20 kW_2958465</v>
      </c>
      <c r="B32" t="s">
        <v>204</v>
      </c>
      <c r="C32" t="s">
        <v>207</v>
      </c>
      <c r="D32" t="s">
        <v>19</v>
      </c>
      <c r="E32" t="s">
        <v>60</v>
      </c>
      <c r="F32" t="s">
        <v>19</v>
      </c>
      <c r="G32" t="s">
        <v>19</v>
      </c>
      <c r="H32" t="s">
        <v>19</v>
      </c>
      <c r="I32" t="s">
        <v>41</v>
      </c>
      <c r="J32" s="11">
        <v>2958465</v>
      </c>
      <c r="K32">
        <v>15</v>
      </c>
      <c r="L32">
        <v>18</v>
      </c>
      <c r="M32">
        <v>14635</v>
      </c>
      <c r="N32">
        <v>0</v>
      </c>
      <c r="O32">
        <v>0</v>
      </c>
      <c r="P32">
        <v>0</v>
      </c>
      <c r="Q32">
        <v>0</v>
      </c>
      <c r="R32">
        <v>0.66605570000000003</v>
      </c>
      <c r="S32">
        <v>0.64425023999999997</v>
      </c>
      <c r="T32">
        <v>0.63586863999999998</v>
      </c>
      <c r="U32">
        <v>0.6311348</v>
      </c>
      <c r="V32">
        <v>0.64831525999999995</v>
      </c>
      <c r="W32">
        <v>0.68266477999999997</v>
      </c>
      <c r="X32">
        <v>0.72893596000000005</v>
      </c>
      <c r="Y32">
        <v>0.85400259000000001</v>
      </c>
      <c r="Z32">
        <v>0.99655532999999996</v>
      </c>
      <c r="AA32">
        <v>1.0731843000000001</v>
      </c>
      <c r="AB32">
        <v>1.1292641999999999</v>
      </c>
      <c r="AC32">
        <v>1.1741876</v>
      </c>
      <c r="AD32">
        <v>1.1993624000000001</v>
      </c>
      <c r="AE32">
        <v>1.2384071000000001</v>
      </c>
      <c r="AF32">
        <v>1.2565122</v>
      </c>
      <c r="AG32">
        <v>1.231365</v>
      </c>
      <c r="AH32">
        <v>1.1095120000000001</v>
      </c>
      <c r="AI32">
        <v>0.85761310000000002</v>
      </c>
      <c r="AJ32">
        <v>0.77305449999999998</v>
      </c>
      <c r="AK32">
        <v>0.75056560000000005</v>
      </c>
      <c r="AL32">
        <v>0.78537029999999997</v>
      </c>
      <c r="AM32">
        <v>0.77040240000000004</v>
      </c>
      <c r="AN32">
        <v>0.73889179999999999</v>
      </c>
      <c r="AO32">
        <v>0.69960169999999999</v>
      </c>
      <c r="AP32">
        <v>75.077290000000005</v>
      </c>
      <c r="AQ32">
        <v>73.257080000000002</v>
      </c>
      <c r="AR32">
        <v>71.8035</v>
      </c>
      <c r="AS32">
        <v>70.34308</v>
      </c>
      <c r="AT32">
        <v>69.172899999999998</v>
      </c>
      <c r="AU32">
        <v>68.197909999999993</v>
      </c>
      <c r="AV32">
        <v>67.33372</v>
      </c>
      <c r="AW32">
        <v>68.185779999999994</v>
      </c>
      <c r="AX32">
        <v>72.193089999999998</v>
      </c>
      <c r="AY32">
        <v>77.105609999999999</v>
      </c>
      <c r="AZ32">
        <v>81.920270000000002</v>
      </c>
      <c r="BA32">
        <v>86.161000000000001</v>
      </c>
      <c r="BB32">
        <v>89.586939999999998</v>
      </c>
      <c r="BC32">
        <v>92.302009999999996</v>
      </c>
      <c r="BD32">
        <v>94.38673</v>
      </c>
      <c r="BE32">
        <v>95.659739999999999</v>
      </c>
      <c r="BF32">
        <v>96.060680000000005</v>
      </c>
      <c r="BG32">
        <v>95.604889999999997</v>
      </c>
      <c r="BH32">
        <v>94.167599999999993</v>
      </c>
      <c r="BI32">
        <v>91.138760000000005</v>
      </c>
      <c r="BJ32">
        <v>86.728129999999993</v>
      </c>
      <c r="BK32">
        <v>82.771159999999995</v>
      </c>
      <c r="BL32">
        <v>79.851140000000001</v>
      </c>
      <c r="BM32">
        <v>77.455619999999996</v>
      </c>
      <c r="BN32">
        <v>-5.5516999999999997E-3</v>
      </c>
      <c r="BO32">
        <v>-2.9816E-3</v>
      </c>
      <c r="BP32">
        <v>-9.2139999999999995E-4</v>
      </c>
      <c r="BQ32">
        <v>-2.0833000000000002E-3</v>
      </c>
      <c r="BR32">
        <v>1.5923000000000001E-3</v>
      </c>
      <c r="BS32">
        <v>-2.1226000000000001E-3</v>
      </c>
      <c r="BT32">
        <v>5.5995000000000003E-3</v>
      </c>
      <c r="BU32">
        <v>1.49363E-2</v>
      </c>
      <c r="BV32">
        <v>9.7444999999999997E-3</v>
      </c>
      <c r="BW32">
        <v>-2.9688000000000002E-3</v>
      </c>
      <c r="BX32">
        <v>-6.2074000000000001E-3</v>
      </c>
      <c r="BY32">
        <v>-7.6956999999999998E-3</v>
      </c>
      <c r="BZ32">
        <v>-9.3179000000000005E-3</v>
      </c>
      <c r="CA32">
        <v>-6.3169999999999997E-3</v>
      </c>
      <c r="CB32">
        <v>-4.0714999999999996E-3</v>
      </c>
      <c r="CC32">
        <v>7.86E-5</v>
      </c>
      <c r="CD32">
        <v>2.399E-4</v>
      </c>
      <c r="CE32">
        <v>3.2602E-3</v>
      </c>
      <c r="CF32">
        <v>-5.4191999999999999E-3</v>
      </c>
      <c r="CG32">
        <v>-8.1863000000000005E-3</v>
      </c>
      <c r="CH32">
        <v>-2.0779700000000002E-2</v>
      </c>
      <c r="CI32">
        <v>-7.9649000000000005E-3</v>
      </c>
      <c r="CJ32">
        <v>-9.3618999999999994E-3</v>
      </c>
      <c r="CK32">
        <v>-1.0879E-2</v>
      </c>
      <c r="CL32" s="76">
        <v>1.79E-6</v>
      </c>
      <c r="CM32" s="76">
        <v>1.6199999999999999E-6</v>
      </c>
      <c r="CN32" s="76">
        <v>1.53E-6</v>
      </c>
      <c r="CO32" s="76">
        <v>1.48E-6</v>
      </c>
      <c r="CP32" s="76">
        <v>1.3799999999999999E-6</v>
      </c>
      <c r="CQ32" s="76">
        <v>1.17E-6</v>
      </c>
      <c r="CR32" s="76">
        <v>9.6200000000000006E-7</v>
      </c>
      <c r="CS32" s="76">
        <v>8.0699999999999996E-7</v>
      </c>
      <c r="CT32" s="76">
        <v>1.3E-6</v>
      </c>
      <c r="CU32" s="76">
        <v>1.84E-6</v>
      </c>
      <c r="CV32" s="76">
        <v>2.6299999999999998E-6</v>
      </c>
      <c r="CW32" s="76">
        <v>3.3799999999999998E-6</v>
      </c>
      <c r="CX32" s="76">
        <v>4.1099999999999996E-6</v>
      </c>
      <c r="CY32" s="76">
        <v>4.7700000000000001E-6</v>
      </c>
      <c r="CZ32" s="76">
        <v>5.2900000000000002E-6</v>
      </c>
      <c r="DA32" s="76">
        <v>5.5199999999999997E-6</v>
      </c>
      <c r="DB32" s="76">
        <v>5.0200000000000002E-6</v>
      </c>
      <c r="DC32" s="76">
        <v>3.6500000000000002E-6</v>
      </c>
      <c r="DD32" s="76">
        <v>3.2600000000000001E-6</v>
      </c>
      <c r="DE32" s="76">
        <v>2.9900000000000002E-6</v>
      </c>
      <c r="DF32" s="76">
        <v>2.7199999999999998E-6</v>
      </c>
      <c r="DG32" s="76">
        <v>2.5100000000000001E-6</v>
      </c>
      <c r="DH32" s="76">
        <v>2.3599999999999999E-6</v>
      </c>
      <c r="DI32" s="76">
        <v>2.1399999999999998E-6</v>
      </c>
    </row>
    <row r="33" spans="1:113" x14ac:dyDescent="0.25">
      <c r="A33" t="str">
        <f t="shared" si="0"/>
        <v>All_4. Retail stores_All_All_All_0 to 20 kW_43627</v>
      </c>
      <c r="B33" t="s">
        <v>177</v>
      </c>
      <c r="C33" t="s">
        <v>208</v>
      </c>
      <c r="D33" t="s">
        <v>19</v>
      </c>
      <c r="E33" t="s">
        <v>62</v>
      </c>
      <c r="F33" t="s">
        <v>19</v>
      </c>
      <c r="G33" t="s">
        <v>19</v>
      </c>
      <c r="H33" t="s">
        <v>19</v>
      </c>
      <c r="I33" t="s">
        <v>41</v>
      </c>
      <c r="J33" s="11">
        <v>43627</v>
      </c>
      <c r="K33">
        <v>15</v>
      </c>
      <c r="L33">
        <v>18</v>
      </c>
      <c r="M33">
        <v>7580</v>
      </c>
      <c r="N33">
        <v>0</v>
      </c>
      <c r="O33">
        <v>0</v>
      </c>
      <c r="P33">
        <v>0</v>
      </c>
      <c r="Q33">
        <v>0</v>
      </c>
      <c r="R33">
        <v>0.95914343999999996</v>
      </c>
      <c r="S33">
        <v>0.92489606999999996</v>
      </c>
      <c r="T33">
        <v>0.89504503999999996</v>
      </c>
      <c r="U33">
        <v>0.87642768999999998</v>
      </c>
      <c r="V33">
        <v>0.87494914000000001</v>
      </c>
      <c r="W33">
        <v>0.87021196000000001</v>
      </c>
      <c r="X33">
        <v>0.91148244</v>
      </c>
      <c r="Y33">
        <v>1.1608562</v>
      </c>
      <c r="Z33">
        <v>1.6275487</v>
      </c>
      <c r="AA33">
        <v>2.2978833000000001</v>
      </c>
      <c r="AB33">
        <v>2.9059339</v>
      </c>
      <c r="AC33">
        <v>3.1685636000000001</v>
      </c>
      <c r="AD33">
        <v>3.3417514000000001</v>
      </c>
      <c r="AE33">
        <v>3.4718065999999999</v>
      </c>
      <c r="AF33">
        <v>3.5207057000000002</v>
      </c>
      <c r="AG33">
        <v>3.5535100000000002</v>
      </c>
      <c r="AH33">
        <v>3.4370409999999998</v>
      </c>
      <c r="AI33">
        <v>2.8566760000000002</v>
      </c>
      <c r="AJ33">
        <v>2.2584330000000001</v>
      </c>
      <c r="AK33">
        <v>1.8387990000000001</v>
      </c>
      <c r="AL33">
        <v>1.5775710000000001</v>
      </c>
      <c r="AM33">
        <v>1.344711</v>
      </c>
      <c r="AN33">
        <v>1.1614089999999999</v>
      </c>
      <c r="AO33">
        <v>1.0702179999999999</v>
      </c>
      <c r="AP33">
        <v>76.706620000000001</v>
      </c>
      <c r="AQ33">
        <v>73.928700000000006</v>
      </c>
      <c r="AR33">
        <v>72.360280000000003</v>
      </c>
      <c r="AS33">
        <v>71.475229999999996</v>
      </c>
      <c r="AT33">
        <v>69.867859999999993</v>
      </c>
      <c r="AU33">
        <v>69.355710000000002</v>
      </c>
      <c r="AV33">
        <v>69.073170000000005</v>
      </c>
      <c r="AW33">
        <v>71.662000000000006</v>
      </c>
      <c r="AX33">
        <v>76.386110000000002</v>
      </c>
      <c r="AY33">
        <v>81.169070000000005</v>
      </c>
      <c r="AZ33">
        <v>85.26146</v>
      </c>
      <c r="BA33">
        <v>89.454499999999996</v>
      </c>
      <c r="BB33">
        <v>92.664770000000004</v>
      </c>
      <c r="BC33">
        <v>94.808030000000002</v>
      </c>
      <c r="BD33">
        <v>96.622249999999994</v>
      </c>
      <c r="BE33">
        <v>97.879069999999999</v>
      </c>
      <c r="BF33">
        <v>98.512420000000006</v>
      </c>
      <c r="BG33">
        <v>97.723699999999994</v>
      </c>
      <c r="BH33">
        <v>96.254499999999993</v>
      </c>
      <c r="BI33">
        <v>93.772890000000004</v>
      </c>
      <c r="BJ33">
        <v>90.029399999999995</v>
      </c>
      <c r="BK33">
        <v>84.984499999999997</v>
      </c>
      <c r="BL33">
        <v>81.520510000000002</v>
      </c>
      <c r="BM33">
        <v>79.552220000000005</v>
      </c>
      <c r="BN33">
        <v>9.7838999999999999E-3</v>
      </c>
      <c r="BO33">
        <v>1.0638699999999999E-2</v>
      </c>
      <c r="BP33">
        <v>8.6916000000000007E-3</v>
      </c>
      <c r="BQ33">
        <v>5.8431999999999998E-3</v>
      </c>
      <c r="BR33">
        <v>6.0559999999999998E-4</v>
      </c>
      <c r="BS33">
        <v>6.4250000000000002E-3</v>
      </c>
      <c r="BT33">
        <v>3.6882999999999998E-3</v>
      </c>
      <c r="BU33">
        <v>4.0584500000000003E-2</v>
      </c>
      <c r="BV33">
        <v>7.7064900000000006E-2</v>
      </c>
      <c r="BW33">
        <v>5.3556199999999998E-2</v>
      </c>
      <c r="BX33">
        <v>4.6252099999999997E-2</v>
      </c>
      <c r="BY33">
        <v>1.6423799999999999E-2</v>
      </c>
      <c r="BZ33">
        <v>-1.2782E-3</v>
      </c>
      <c r="CA33">
        <v>-1.3107300000000001E-2</v>
      </c>
      <c r="CB33">
        <v>1.8057699999999999E-2</v>
      </c>
      <c r="CC33">
        <v>1.7976499999999999E-2</v>
      </c>
      <c r="CD33">
        <v>2.8336099999999999E-2</v>
      </c>
      <c r="CE33">
        <v>5.8289199999999999E-2</v>
      </c>
      <c r="CF33">
        <v>6.0915499999999997E-2</v>
      </c>
      <c r="CG33">
        <v>1.6080799999999999E-2</v>
      </c>
      <c r="CH33">
        <v>-1.21254E-2</v>
      </c>
      <c r="CI33">
        <v>-9.6299999999999999E-4</v>
      </c>
      <c r="CJ33">
        <v>-4.6855000000000004E-3</v>
      </c>
      <c r="CK33">
        <v>-9.7707999999999996E-3</v>
      </c>
      <c r="CL33" s="76">
        <v>1.03E-5</v>
      </c>
      <c r="CM33" s="76">
        <v>8.8400000000000001E-6</v>
      </c>
      <c r="CN33" s="76">
        <v>7.5900000000000002E-6</v>
      </c>
      <c r="CO33" s="76">
        <v>6.6800000000000004E-6</v>
      </c>
      <c r="CP33" s="76">
        <v>7.0299999999999996E-6</v>
      </c>
      <c r="CQ33" s="76">
        <v>7.6299999999999998E-6</v>
      </c>
      <c r="CR33" s="76">
        <v>1.19E-5</v>
      </c>
      <c r="CS33" s="76">
        <v>2.5199999999999999E-5</v>
      </c>
      <c r="CT33" s="76">
        <v>3.9799999999999998E-5</v>
      </c>
      <c r="CU33" s="76">
        <v>6.1600000000000007E-5</v>
      </c>
      <c r="CV33" s="76">
        <v>3.3200000000000001E-5</v>
      </c>
      <c r="CW33" s="76">
        <v>1.9300000000000002E-5</v>
      </c>
      <c r="CX33" s="76">
        <v>9.5899999999999997E-6</v>
      </c>
      <c r="CY33" s="76">
        <v>5.9499999999999998E-6</v>
      </c>
      <c r="CZ33" s="76">
        <v>5.1399999999999999E-6</v>
      </c>
      <c r="DA33" s="76">
        <v>9.2399999999999996E-6</v>
      </c>
      <c r="DB33" s="76">
        <v>2.3200000000000001E-5</v>
      </c>
      <c r="DC33" s="76">
        <v>5.0099999999999998E-5</v>
      </c>
      <c r="DD33" s="76">
        <v>5.5500000000000001E-5</v>
      </c>
      <c r="DE33" s="76">
        <v>4.9499999999999997E-5</v>
      </c>
      <c r="DF33" s="76">
        <v>3.7299999999999999E-5</v>
      </c>
      <c r="DG33" s="76">
        <v>2.3300000000000001E-5</v>
      </c>
      <c r="DH33" s="76">
        <v>1.8899999999999999E-5</v>
      </c>
      <c r="DI33" s="76">
        <v>1.7E-5</v>
      </c>
    </row>
    <row r="34" spans="1:113" x14ac:dyDescent="0.25">
      <c r="A34" t="str">
        <f t="shared" si="0"/>
        <v>All_4. Retail stores_All_All_All_0 to 20 kW_43670</v>
      </c>
      <c r="B34" t="s">
        <v>177</v>
      </c>
      <c r="C34" t="s">
        <v>208</v>
      </c>
      <c r="D34" t="s">
        <v>19</v>
      </c>
      <c r="E34" t="s">
        <v>62</v>
      </c>
      <c r="F34" t="s">
        <v>19</v>
      </c>
      <c r="G34" t="s">
        <v>19</v>
      </c>
      <c r="H34" t="s">
        <v>19</v>
      </c>
      <c r="I34" t="s">
        <v>41</v>
      </c>
      <c r="J34" s="11">
        <v>43670</v>
      </c>
      <c r="K34">
        <v>15</v>
      </c>
      <c r="L34">
        <v>18</v>
      </c>
      <c r="M34">
        <v>7225</v>
      </c>
      <c r="N34">
        <v>0</v>
      </c>
      <c r="O34">
        <v>0</v>
      </c>
      <c r="P34">
        <v>0</v>
      </c>
      <c r="Q34">
        <v>0</v>
      </c>
      <c r="R34">
        <v>0.95892224000000004</v>
      </c>
      <c r="S34">
        <v>0.92664769999999996</v>
      </c>
      <c r="T34">
        <v>0.89563943000000001</v>
      </c>
      <c r="U34">
        <v>0.87662079999999998</v>
      </c>
      <c r="V34">
        <v>0.87071522000000001</v>
      </c>
      <c r="W34">
        <v>0.89608321000000002</v>
      </c>
      <c r="X34">
        <v>0.91469876000000006</v>
      </c>
      <c r="Y34">
        <v>1.1466913999999999</v>
      </c>
      <c r="Z34">
        <v>1.6123052</v>
      </c>
      <c r="AA34">
        <v>2.2473211000000002</v>
      </c>
      <c r="AB34">
        <v>2.8849143000000002</v>
      </c>
      <c r="AC34">
        <v>3.1631931</v>
      </c>
      <c r="AD34">
        <v>3.3539224000000001</v>
      </c>
      <c r="AE34">
        <v>3.5015665999999999</v>
      </c>
      <c r="AF34">
        <v>3.5888410999999998</v>
      </c>
      <c r="AG34">
        <v>3.588883</v>
      </c>
      <c r="AH34">
        <v>3.4676689999999999</v>
      </c>
      <c r="AI34">
        <v>2.9117510000000002</v>
      </c>
      <c r="AJ34">
        <v>2.311779</v>
      </c>
      <c r="AK34">
        <v>1.877313</v>
      </c>
      <c r="AL34">
        <v>1.5599909999999999</v>
      </c>
      <c r="AM34">
        <v>1.3180400000000001</v>
      </c>
      <c r="AN34">
        <v>1.132341</v>
      </c>
      <c r="AO34">
        <v>1.053355</v>
      </c>
      <c r="AP34">
        <v>73.976259999999996</v>
      </c>
      <c r="AQ34">
        <v>71.335030000000003</v>
      </c>
      <c r="AR34">
        <v>69.645049999999998</v>
      </c>
      <c r="AS34">
        <v>68.538039999999995</v>
      </c>
      <c r="AT34">
        <v>67.903800000000004</v>
      </c>
      <c r="AU34">
        <v>67.096249999999998</v>
      </c>
      <c r="AV34">
        <v>66.195670000000007</v>
      </c>
      <c r="AW34">
        <v>67.701639999999998</v>
      </c>
      <c r="AX34">
        <v>71.663759999999996</v>
      </c>
      <c r="AY34">
        <v>76.368830000000003</v>
      </c>
      <c r="AZ34">
        <v>81.044920000000005</v>
      </c>
      <c r="BA34">
        <v>84.58569</v>
      </c>
      <c r="BB34">
        <v>87.304919999999996</v>
      </c>
      <c r="BC34">
        <v>90.727320000000006</v>
      </c>
      <c r="BD34">
        <v>93.268230000000003</v>
      </c>
      <c r="BE34">
        <v>94.382639999999995</v>
      </c>
      <c r="BF34">
        <v>94.408799999999999</v>
      </c>
      <c r="BG34">
        <v>94.222740000000002</v>
      </c>
      <c r="BH34">
        <v>93.389679999999998</v>
      </c>
      <c r="BI34">
        <v>91.183440000000004</v>
      </c>
      <c r="BJ34">
        <v>87.070989999999995</v>
      </c>
      <c r="BK34">
        <v>82.606650000000002</v>
      </c>
      <c r="BL34">
        <v>79.567970000000003</v>
      </c>
      <c r="BM34">
        <v>77.05677</v>
      </c>
      <c r="BN34">
        <v>-9.7581999999999999E-3</v>
      </c>
      <c r="BO34">
        <v>-1.5092100000000001E-2</v>
      </c>
      <c r="BP34">
        <v>-1.4497899999999999E-2</v>
      </c>
      <c r="BQ34">
        <v>-1.6182499999999999E-2</v>
      </c>
      <c r="BR34">
        <v>-1.02793E-2</v>
      </c>
      <c r="BS34">
        <v>-1.8962199999999999E-2</v>
      </c>
      <c r="BT34">
        <v>-6.7314000000000002E-3</v>
      </c>
      <c r="BU34">
        <v>-4.5090000000000001E-4</v>
      </c>
      <c r="BV34">
        <v>1.41318E-2</v>
      </c>
      <c r="BW34">
        <v>-3.4940000000000001E-3</v>
      </c>
      <c r="BX34">
        <v>-5.7966499999999997E-2</v>
      </c>
      <c r="BY34">
        <v>-4.0441499999999998E-2</v>
      </c>
      <c r="BZ34">
        <v>-3.0222200000000001E-2</v>
      </c>
      <c r="CA34">
        <v>-1.58283E-2</v>
      </c>
      <c r="CB34">
        <v>2.00573E-2</v>
      </c>
      <c r="CC34">
        <v>5.4524599999999999E-2</v>
      </c>
      <c r="CD34">
        <v>4.9676100000000001E-2</v>
      </c>
      <c r="CE34">
        <v>1.6102999999999999E-2</v>
      </c>
      <c r="CF34">
        <v>-2.5582799999999999E-2</v>
      </c>
      <c r="CG34">
        <v>-5.19318E-2</v>
      </c>
      <c r="CH34">
        <v>-4.2622500000000001E-2</v>
      </c>
      <c r="CI34">
        <v>-4.3648100000000002E-2</v>
      </c>
      <c r="CJ34">
        <v>-3.4531300000000001E-2</v>
      </c>
      <c r="CK34">
        <v>-3.2600799999999999E-2</v>
      </c>
      <c r="CL34" s="76">
        <v>1.5E-5</v>
      </c>
      <c r="CM34" s="76">
        <v>1.29E-5</v>
      </c>
      <c r="CN34" s="76">
        <v>1.03E-5</v>
      </c>
      <c r="CO34" s="76">
        <v>8.6500000000000002E-6</v>
      </c>
      <c r="CP34" s="76">
        <v>8.4200000000000007E-6</v>
      </c>
      <c r="CQ34" s="76">
        <v>1.2E-5</v>
      </c>
      <c r="CR34" s="76">
        <v>1.9599999999999999E-5</v>
      </c>
      <c r="CS34" s="76">
        <v>3.1000000000000001E-5</v>
      </c>
      <c r="CT34" s="76">
        <v>4.7599999999999998E-5</v>
      </c>
      <c r="CU34" s="76">
        <v>4.9400000000000001E-5</v>
      </c>
      <c r="CV34" s="76">
        <v>3.8699999999999999E-5</v>
      </c>
      <c r="CW34" s="76">
        <v>2.48E-5</v>
      </c>
      <c r="CX34" s="76">
        <v>1.08E-5</v>
      </c>
      <c r="CY34" s="76">
        <v>5.8100000000000003E-6</v>
      </c>
      <c r="CZ34" s="76">
        <v>5.66E-6</v>
      </c>
      <c r="DA34" s="76">
        <v>1.04E-5</v>
      </c>
      <c r="DB34" s="76">
        <v>2.8399999999999999E-5</v>
      </c>
      <c r="DC34" s="76">
        <v>6.2399999999999999E-5</v>
      </c>
      <c r="DD34" s="76">
        <v>6.9599999999999998E-5</v>
      </c>
      <c r="DE34" s="76">
        <v>6.1600000000000007E-5</v>
      </c>
      <c r="DF34" s="76">
        <v>4.4499999999999997E-5</v>
      </c>
      <c r="DG34" s="76">
        <v>3.2100000000000001E-5</v>
      </c>
      <c r="DH34" s="76">
        <v>2.4899999999999999E-5</v>
      </c>
      <c r="DI34" s="76">
        <v>2.3300000000000001E-5</v>
      </c>
    </row>
    <row r="35" spans="1:113" x14ac:dyDescent="0.25">
      <c r="A35" t="str">
        <f t="shared" si="0"/>
        <v>All_4. Retail stores_All_All_All_0 to 20 kW_43672</v>
      </c>
      <c r="B35" t="s">
        <v>177</v>
      </c>
      <c r="C35" t="s">
        <v>208</v>
      </c>
      <c r="D35" t="s">
        <v>19</v>
      </c>
      <c r="E35" t="s">
        <v>62</v>
      </c>
      <c r="F35" t="s">
        <v>19</v>
      </c>
      <c r="G35" t="s">
        <v>19</v>
      </c>
      <c r="H35" t="s">
        <v>19</v>
      </c>
      <c r="I35" t="s">
        <v>41</v>
      </c>
      <c r="J35" s="11">
        <v>43672</v>
      </c>
      <c r="K35">
        <v>15</v>
      </c>
      <c r="L35">
        <v>18</v>
      </c>
      <c r="M35">
        <v>7223</v>
      </c>
      <c r="N35">
        <v>0</v>
      </c>
      <c r="O35">
        <v>0</v>
      </c>
      <c r="P35">
        <v>0</v>
      </c>
      <c r="Q35">
        <v>0</v>
      </c>
      <c r="R35">
        <v>0.98844582999999997</v>
      </c>
      <c r="S35">
        <v>0.95998163000000003</v>
      </c>
      <c r="T35">
        <v>0.93273620000000002</v>
      </c>
      <c r="U35">
        <v>0.91577465000000002</v>
      </c>
      <c r="V35">
        <v>0.90349824999999995</v>
      </c>
      <c r="W35">
        <v>0.93435992000000001</v>
      </c>
      <c r="X35">
        <v>0.97292694999999996</v>
      </c>
      <c r="Y35">
        <v>1.1854045</v>
      </c>
      <c r="Z35">
        <v>1.6282650999999999</v>
      </c>
      <c r="AA35">
        <v>2.2545961999999999</v>
      </c>
      <c r="AB35">
        <v>2.8949587999999999</v>
      </c>
      <c r="AC35">
        <v>3.1518636999999998</v>
      </c>
      <c r="AD35">
        <v>3.3042053999999998</v>
      </c>
      <c r="AE35">
        <v>3.4287283999999998</v>
      </c>
      <c r="AF35">
        <v>3.5136048999999998</v>
      </c>
      <c r="AG35">
        <v>3.5291570000000001</v>
      </c>
      <c r="AH35">
        <v>3.401999</v>
      </c>
      <c r="AI35">
        <v>2.8840469999999998</v>
      </c>
      <c r="AJ35">
        <v>2.2947039999999999</v>
      </c>
      <c r="AK35">
        <v>1.872204</v>
      </c>
      <c r="AL35">
        <v>1.5565370000000001</v>
      </c>
      <c r="AM35">
        <v>1.323045</v>
      </c>
      <c r="AN35">
        <v>1.1437649999999999</v>
      </c>
      <c r="AO35">
        <v>1.0528120000000001</v>
      </c>
      <c r="AP35">
        <v>73.318439999999995</v>
      </c>
      <c r="AQ35">
        <v>73.0458</v>
      </c>
      <c r="AR35">
        <v>71.826480000000004</v>
      </c>
      <c r="AS35">
        <v>70.201160000000002</v>
      </c>
      <c r="AT35">
        <v>68.6875</v>
      </c>
      <c r="AU35">
        <v>67.555189999999996</v>
      </c>
      <c r="AV35">
        <v>66.701729999999998</v>
      </c>
      <c r="AW35">
        <v>67.898020000000002</v>
      </c>
      <c r="AX35">
        <v>70.555890000000005</v>
      </c>
      <c r="AY35">
        <v>74.310810000000004</v>
      </c>
      <c r="AZ35">
        <v>78.769679999999994</v>
      </c>
      <c r="BA35">
        <v>82.701350000000005</v>
      </c>
      <c r="BB35">
        <v>85.87321</v>
      </c>
      <c r="BC35">
        <v>88.136970000000005</v>
      </c>
      <c r="BD35">
        <v>90.18092</v>
      </c>
      <c r="BE35">
        <v>91.489959999999996</v>
      </c>
      <c r="BF35">
        <v>91.607140000000001</v>
      </c>
      <c r="BG35">
        <v>91.056529999999995</v>
      </c>
      <c r="BH35">
        <v>89.685919999999996</v>
      </c>
      <c r="BI35">
        <v>87.225219999999993</v>
      </c>
      <c r="BJ35">
        <v>83.126850000000005</v>
      </c>
      <c r="BK35">
        <v>78.933599999999998</v>
      </c>
      <c r="BL35">
        <v>76.289789999999996</v>
      </c>
      <c r="BM35">
        <v>74.026979999999995</v>
      </c>
      <c r="BN35">
        <v>-9.7529999999999995E-3</v>
      </c>
      <c r="BO35">
        <v>-1.50867E-2</v>
      </c>
      <c r="BP35">
        <v>-1.4492E-2</v>
      </c>
      <c r="BQ35">
        <v>-1.61771E-2</v>
      </c>
      <c r="BR35">
        <v>-1.0273600000000001E-2</v>
      </c>
      <c r="BS35">
        <v>-1.8956799999999999E-2</v>
      </c>
      <c r="BT35">
        <v>-6.7251000000000003E-3</v>
      </c>
      <c r="BU35">
        <v>-4.4509999999999998E-4</v>
      </c>
      <c r="BV35">
        <v>1.4130999999999999E-2</v>
      </c>
      <c r="BW35">
        <v>-3.4965E-3</v>
      </c>
      <c r="BX35">
        <v>-5.7973900000000002E-2</v>
      </c>
      <c r="BY35">
        <v>-4.0445599999999998E-2</v>
      </c>
      <c r="BZ35">
        <v>-3.0227199999999999E-2</v>
      </c>
      <c r="CA35">
        <v>-1.5834299999999999E-2</v>
      </c>
      <c r="CB35">
        <v>2.0062900000000002E-2</v>
      </c>
      <c r="CC35">
        <v>5.45309E-2</v>
      </c>
      <c r="CD35">
        <v>4.96722E-2</v>
      </c>
      <c r="CE35">
        <v>1.6088100000000001E-2</v>
      </c>
      <c r="CF35">
        <v>-2.5602300000000001E-2</v>
      </c>
      <c r="CG35">
        <v>-5.1941500000000002E-2</v>
      </c>
      <c r="CH35">
        <v>-4.2629500000000001E-2</v>
      </c>
      <c r="CI35">
        <v>-4.3647199999999997E-2</v>
      </c>
      <c r="CJ35">
        <v>-3.4531399999999997E-2</v>
      </c>
      <c r="CK35">
        <v>-3.2601900000000003E-2</v>
      </c>
      <c r="CL35" s="76">
        <v>1.91E-5</v>
      </c>
      <c r="CM35" s="76">
        <v>1.6500000000000001E-5</v>
      </c>
      <c r="CN35" s="76">
        <v>1.5400000000000002E-5</v>
      </c>
      <c r="CO35" s="76">
        <v>1.52E-5</v>
      </c>
      <c r="CP35" s="76">
        <v>1.4100000000000001E-5</v>
      </c>
      <c r="CQ35" s="76">
        <v>1.98E-5</v>
      </c>
      <c r="CR35" s="76">
        <v>2.6699999999999998E-5</v>
      </c>
      <c r="CS35" s="76">
        <v>4.3800000000000001E-5</v>
      </c>
      <c r="CT35" s="76">
        <v>6.7000000000000002E-5</v>
      </c>
      <c r="CU35" s="76">
        <v>5.7299999999999997E-5</v>
      </c>
      <c r="CV35" s="76">
        <v>4.0399999999999999E-5</v>
      </c>
      <c r="CW35" s="76">
        <v>2.5899999999999999E-5</v>
      </c>
      <c r="CX35" s="76">
        <v>1.06E-5</v>
      </c>
      <c r="CY35" s="76">
        <v>5.84E-6</v>
      </c>
      <c r="CZ35" s="76">
        <v>5.8100000000000003E-6</v>
      </c>
      <c r="DA35" s="76">
        <v>1.04E-5</v>
      </c>
      <c r="DB35" s="76">
        <v>2.8399999999999999E-5</v>
      </c>
      <c r="DC35" s="76">
        <v>6.0800000000000001E-5</v>
      </c>
      <c r="DD35" s="76">
        <v>6.69E-5</v>
      </c>
      <c r="DE35" s="76">
        <v>6.1799999999999998E-5</v>
      </c>
      <c r="DF35" s="76">
        <v>4.6600000000000001E-5</v>
      </c>
      <c r="DG35" s="76">
        <v>3.5899999999999998E-5</v>
      </c>
      <c r="DH35" s="76">
        <v>2.6599999999999999E-5</v>
      </c>
      <c r="DI35" s="76">
        <v>2.1100000000000001E-5</v>
      </c>
    </row>
    <row r="36" spans="1:113" x14ac:dyDescent="0.25">
      <c r="A36" t="str">
        <f t="shared" si="0"/>
        <v>All_4. Retail stores_All_All_All_0 to 20 kW_43690</v>
      </c>
      <c r="B36" t="s">
        <v>177</v>
      </c>
      <c r="C36" t="s">
        <v>208</v>
      </c>
      <c r="D36" t="s">
        <v>19</v>
      </c>
      <c r="E36" t="s">
        <v>62</v>
      </c>
      <c r="F36" t="s">
        <v>19</v>
      </c>
      <c r="G36" t="s">
        <v>19</v>
      </c>
      <c r="H36" t="s">
        <v>19</v>
      </c>
      <c r="I36" t="s">
        <v>41</v>
      </c>
      <c r="J36" s="11">
        <v>43690</v>
      </c>
      <c r="K36">
        <v>15</v>
      </c>
      <c r="L36">
        <v>18</v>
      </c>
      <c r="M36">
        <v>7174</v>
      </c>
      <c r="N36">
        <v>0</v>
      </c>
      <c r="O36">
        <v>0</v>
      </c>
      <c r="P36">
        <v>0</v>
      </c>
      <c r="Q36">
        <v>0</v>
      </c>
      <c r="R36">
        <v>0.91341373999999997</v>
      </c>
      <c r="S36">
        <v>0.88048380999999998</v>
      </c>
      <c r="T36">
        <v>0.85502394999999998</v>
      </c>
      <c r="U36">
        <v>0.83950305000000003</v>
      </c>
      <c r="V36">
        <v>0.83806270000000005</v>
      </c>
      <c r="W36">
        <v>0.86680016999999998</v>
      </c>
      <c r="X36">
        <v>0.89686478000000003</v>
      </c>
      <c r="Y36">
        <v>1.0717188</v>
      </c>
      <c r="Z36">
        <v>1.4942886</v>
      </c>
      <c r="AA36">
        <v>2.0796958000000001</v>
      </c>
      <c r="AB36">
        <v>2.6611935999999998</v>
      </c>
      <c r="AC36">
        <v>2.9426744</v>
      </c>
      <c r="AD36">
        <v>3.1113442999999998</v>
      </c>
      <c r="AE36">
        <v>3.2827777</v>
      </c>
      <c r="AF36">
        <v>3.3799161</v>
      </c>
      <c r="AG36">
        <v>3.403419</v>
      </c>
      <c r="AH36">
        <v>3.29697</v>
      </c>
      <c r="AI36">
        <v>2.7846329999999999</v>
      </c>
      <c r="AJ36">
        <v>2.1996009999999999</v>
      </c>
      <c r="AK36">
        <v>1.758378</v>
      </c>
      <c r="AL36">
        <v>1.4764969999999999</v>
      </c>
      <c r="AM36">
        <v>1.2334320000000001</v>
      </c>
      <c r="AN36">
        <v>1.0723180000000001</v>
      </c>
      <c r="AO36">
        <v>0.98353570000000001</v>
      </c>
      <c r="AP36">
        <v>72.130780000000001</v>
      </c>
      <c r="AQ36">
        <v>69.982039999999998</v>
      </c>
      <c r="AR36">
        <v>68.574749999999995</v>
      </c>
      <c r="AS36">
        <v>67.430769999999995</v>
      </c>
      <c r="AT36">
        <v>66.575419999999994</v>
      </c>
      <c r="AU36">
        <v>65.361149999999995</v>
      </c>
      <c r="AV36">
        <v>64.738659999999996</v>
      </c>
      <c r="AW36">
        <v>65.521829999999994</v>
      </c>
      <c r="AX36">
        <v>69.575130000000001</v>
      </c>
      <c r="AY36">
        <v>74.471459999999993</v>
      </c>
      <c r="AZ36">
        <v>78.894779999999997</v>
      </c>
      <c r="BA36">
        <v>83.144239999999996</v>
      </c>
      <c r="BB36">
        <v>86.847130000000007</v>
      </c>
      <c r="BC36">
        <v>89.592320000000001</v>
      </c>
      <c r="BD36">
        <v>91.190089999999998</v>
      </c>
      <c r="BE36">
        <v>92.494919999999993</v>
      </c>
      <c r="BF36">
        <v>93.134749999999997</v>
      </c>
      <c r="BG36">
        <v>92.823229999999995</v>
      </c>
      <c r="BH36">
        <v>91.851740000000007</v>
      </c>
      <c r="BI36">
        <v>88.945449999999994</v>
      </c>
      <c r="BJ36">
        <v>84.890230000000003</v>
      </c>
      <c r="BK36">
        <v>81.126940000000005</v>
      </c>
      <c r="BL36">
        <v>77.797669999999997</v>
      </c>
      <c r="BM36">
        <v>75.140110000000007</v>
      </c>
      <c r="BN36">
        <v>-1.3018399999999999E-2</v>
      </c>
      <c r="BO36">
        <v>-1.19442E-2</v>
      </c>
      <c r="BP36">
        <v>-1.3828E-2</v>
      </c>
      <c r="BQ36">
        <v>-1.09286E-2</v>
      </c>
      <c r="BR36">
        <v>-1.3827900000000001E-2</v>
      </c>
      <c r="BS36">
        <v>-2.3379E-2</v>
      </c>
      <c r="BT36">
        <v>-2.1172900000000001E-2</v>
      </c>
      <c r="BU36">
        <v>4.0708000000000003E-3</v>
      </c>
      <c r="BV36">
        <v>6.502E-3</v>
      </c>
      <c r="BW36">
        <v>-1.8767900000000001E-2</v>
      </c>
      <c r="BX36">
        <v>-3.9836299999999998E-2</v>
      </c>
      <c r="BY36">
        <v>-3.8244500000000001E-2</v>
      </c>
      <c r="BZ36">
        <v>-2.6393799999999999E-2</v>
      </c>
      <c r="CA36">
        <v>-2.2947800000000001E-2</v>
      </c>
      <c r="CB36">
        <v>2.0430899999999998E-2</v>
      </c>
      <c r="CC36">
        <v>4.3452999999999999E-2</v>
      </c>
      <c r="CD36">
        <v>4.5603200000000003E-2</v>
      </c>
      <c r="CE36">
        <v>2.1041000000000001E-2</v>
      </c>
      <c r="CF36">
        <v>-1.6611899999999999E-2</v>
      </c>
      <c r="CG36">
        <v>-1.5551499999999999E-2</v>
      </c>
      <c r="CH36">
        <v>-3.3463E-2</v>
      </c>
      <c r="CI36">
        <v>-1.08865E-2</v>
      </c>
      <c r="CJ36">
        <v>-1.05541E-2</v>
      </c>
      <c r="CK36">
        <v>-9.9375000000000002E-3</v>
      </c>
      <c r="CL36" s="76">
        <v>8.3799999999999994E-6</v>
      </c>
      <c r="CM36" s="76">
        <v>6.9700000000000002E-6</v>
      </c>
      <c r="CN36" s="76">
        <v>6.0100000000000001E-6</v>
      </c>
      <c r="CO36" s="76">
        <v>5.3299999999999998E-6</v>
      </c>
      <c r="CP36" s="76">
        <v>4.6600000000000003E-6</v>
      </c>
      <c r="CQ36" s="76">
        <v>7.0400000000000004E-6</v>
      </c>
      <c r="CR36" s="76">
        <v>1.0000000000000001E-5</v>
      </c>
      <c r="CS36" s="76">
        <v>1.5800000000000001E-5</v>
      </c>
      <c r="CT36" s="76">
        <v>2.3499999999999999E-5</v>
      </c>
      <c r="CU36" s="76">
        <v>2.8799999999999999E-5</v>
      </c>
      <c r="CV36" s="76">
        <v>2.2900000000000001E-5</v>
      </c>
      <c r="CW36" s="76">
        <v>1.47E-5</v>
      </c>
      <c r="CX36" s="76">
        <v>6.9600000000000003E-6</v>
      </c>
      <c r="CY36" s="76">
        <v>4.3200000000000001E-6</v>
      </c>
      <c r="CZ36" s="76">
        <v>4.07E-6</v>
      </c>
      <c r="DA36" s="76">
        <v>7.1500000000000002E-6</v>
      </c>
      <c r="DB36" s="76">
        <v>1.8199999999999999E-5</v>
      </c>
      <c r="DC36" s="76">
        <v>4.2200000000000003E-5</v>
      </c>
      <c r="DD36" s="76">
        <v>4.6E-5</v>
      </c>
      <c r="DE36" s="76">
        <v>3.7700000000000002E-5</v>
      </c>
      <c r="DF36" s="76">
        <v>2.9099999999999999E-5</v>
      </c>
      <c r="DG36" s="76">
        <v>2.05E-5</v>
      </c>
      <c r="DH36" s="76">
        <v>1.4600000000000001E-5</v>
      </c>
      <c r="DI36" s="76">
        <v>1.17E-5</v>
      </c>
    </row>
    <row r="37" spans="1:113" x14ac:dyDescent="0.25">
      <c r="A37" t="str">
        <f t="shared" si="0"/>
        <v>All_4. Retail stores_All_All_All_0 to 20 kW_43691</v>
      </c>
      <c r="B37" t="s">
        <v>177</v>
      </c>
      <c r="C37" t="s">
        <v>208</v>
      </c>
      <c r="D37" t="s">
        <v>19</v>
      </c>
      <c r="E37" t="s">
        <v>62</v>
      </c>
      <c r="F37" t="s">
        <v>19</v>
      </c>
      <c r="G37" t="s">
        <v>19</v>
      </c>
      <c r="H37" t="s">
        <v>19</v>
      </c>
      <c r="I37" t="s">
        <v>41</v>
      </c>
      <c r="J37" s="11">
        <v>43691</v>
      </c>
      <c r="K37">
        <v>15</v>
      </c>
      <c r="L37">
        <v>18</v>
      </c>
      <c r="M37">
        <v>7170</v>
      </c>
      <c r="N37">
        <v>0</v>
      </c>
      <c r="O37">
        <v>0</v>
      </c>
      <c r="P37">
        <v>0</v>
      </c>
      <c r="Q37">
        <v>0</v>
      </c>
      <c r="R37">
        <v>0.93729085999999995</v>
      </c>
      <c r="S37">
        <v>0.91111271999999999</v>
      </c>
      <c r="T37">
        <v>0.88413428999999999</v>
      </c>
      <c r="U37">
        <v>0.87178977000000002</v>
      </c>
      <c r="V37">
        <v>0.86112233999999999</v>
      </c>
      <c r="W37">
        <v>0.89303469999999996</v>
      </c>
      <c r="X37">
        <v>0.92463810999999996</v>
      </c>
      <c r="Y37">
        <v>1.1156591</v>
      </c>
      <c r="Z37">
        <v>1.5798136</v>
      </c>
      <c r="AA37">
        <v>2.2183936000000002</v>
      </c>
      <c r="AB37">
        <v>2.8637920000000001</v>
      </c>
      <c r="AC37">
        <v>3.1531037999999998</v>
      </c>
      <c r="AD37">
        <v>3.3592735</v>
      </c>
      <c r="AE37">
        <v>3.5296807000000001</v>
      </c>
      <c r="AF37">
        <v>3.6068023999999999</v>
      </c>
      <c r="AG37">
        <v>3.6377660000000001</v>
      </c>
      <c r="AH37">
        <v>3.5064030000000002</v>
      </c>
      <c r="AI37">
        <v>2.942221</v>
      </c>
      <c r="AJ37">
        <v>2.3337240000000001</v>
      </c>
      <c r="AK37">
        <v>1.8616760000000001</v>
      </c>
      <c r="AL37">
        <v>1.5645199999999999</v>
      </c>
      <c r="AM37">
        <v>1.2884279999999999</v>
      </c>
      <c r="AN37">
        <v>1.118681</v>
      </c>
      <c r="AO37">
        <v>1.037013</v>
      </c>
      <c r="AP37">
        <v>74.802499999999995</v>
      </c>
      <c r="AQ37">
        <v>71.701300000000003</v>
      </c>
      <c r="AR37">
        <v>70.758189999999999</v>
      </c>
      <c r="AS37">
        <v>69.133439999999993</v>
      </c>
      <c r="AT37">
        <v>67.95778</v>
      </c>
      <c r="AU37">
        <v>67.200710000000001</v>
      </c>
      <c r="AV37">
        <v>66.349980000000002</v>
      </c>
      <c r="AW37">
        <v>66.724800000000002</v>
      </c>
      <c r="AX37">
        <v>71.116990000000001</v>
      </c>
      <c r="AY37">
        <v>76.305970000000002</v>
      </c>
      <c r="AZ37">
        <v>81.474909999999994</v>
      </c>
      <c r="BA37">
        <v>85.979389999999995</v>
      </c>
      <c r="BB37">
        <v>89.644970000000001</v>
      </c>
      <c r="BC37">
        <v>92.819149999999993</v>
      </c>
      <c r="BD37">
        <v>94.671930000000003</v>
      </c>
      <c r="BE37">
        <v>95.936419999999998</v>
      </c>
      <c r="BF37">
        <v>96.437489999999997</v>
      </c>
      <c r="BG37">
        <v>96.321899999999999</v>
      </c>
      <c r="BH37">
        <v>95.18065</v>
      </c>
      <c r="BI37">
        <v>92.678120000000007</v>
      </c>
      <c r="BJ37">
        <v>87.896900000000002</v>
      </c>
      <c r="BK37">
        <v>83.674840000000003</v>
      </c>
      <c r="BL37">
        <v>80.486339999999998</v>
      </c>
      <c r="BM37">
        <v>77.909809999999993</v>
      </c>
      <c r="BN37">
        <v>-1.3035100000000001E-2</v>
      </c>
      <c r="BO37">
        <v>-1.19617E-2</v>
      </c>
      <c r="BP37">
        <v>-1.3847E-2</v>
      </c>
      <c r="BQ37">
        <v>-1.0946000000000001E-2</v>
      </c>
      <c r="BR37">
        <v>-1.38461E-2</v>
      </c>
      <c r="BS37">
        <v>-2.3396299999999998E-2</v>
      </c>
      <c r="BT37">
        <v>-2.1193199999999999E-2</v>
      </c>
      <c r="BU37">
        <v>4.0524000000000003E-3</v>
      </c>
      <c r="BV37">
        <v>6.5046000000000001E-3</v>
      </c>
      <c r="BW37">
        <v>-1.87598E-2</v>
      </c>
      <c r="BX37">
        <v>-3.9812100000000003E-2</v>
      </c>
      <c r="BY37">
        <v>-3.8231399999999999E-2</v>
      </c>
      <c r="BZ37">
        <v>-2.6377399999999999E-2</v>
      </c>
      <c r="CA37">
        <v>-2.2928400000000002E-2</v>
      </c>
      <c r="CB37">
        <v>2.04131E-2</v>
      </c>
      <c r="CC37">
        <v>4.3433600000000003E-2</v>
      </c>
      <c r="CD37">
        <v>4.5615700000000002E-2</v>
      </c>
      <c r="CE37">
        <v>2.10891E-2</v>
      </c>
      <c r="CF37">
        <v>-1.6549399999999999E-2</v>
      </c>
      <c r="CG37">
        <v>-1.5520300000000001E-2</v>
      </c>
      <c r="CH37">
        <v>-3.3440600000000001E-2</v>
      </c>
      <c r="CI37">
        <v>-1.08897E-2</v>
      </c>
      <c r="CJ37">
        <v>-1.0553999999999999E-2</v>
      </c>
      <c r="CK37">
        <v>-9.9340000000000001E-3</v>
      </c>
      <c r="CL37" s="76">
        <v>1.15E-5</v>
      </c>
      <c r="CM37" s="76">
        <v>9.6900000000000004E-6</v>
      </c>
      <c r="CN37" s="76">
        <v>7.8499999999999994E-6</v>
      </c>
      <c r="CO37" s="76">
        <v>8.1599999999999998E-6</v>
      </c>
      <c r="CP37" s="76">
        <v>6.8499999999999996E-6</v>
      </c>
      <c r="CQ37" s="76">
        <v>8.7399999999999993E-6</v>
      </c>
      <c r="CR37" s="76">
        <v>1.2799999999999999E-5</v>
      </c>
      <c r="CS37" s="76">
        <v>2.2500000000000001E-5</v>
      </c>
      <c r="CT37" s="76">
        <v>3.1399999999999998E-5</v>
      </c>
      <c r="CU37" s="76">
        <v>3.8699999999999999E-5</v>
      </c>
      <c r="CV37" s="76">
        <v>2.8600000000000001E-5</v>
      </c>
      <c r="CW37" s="76">
        <v>1.7600000000000001E-5</v>
      </c>
      <c r="CX37" s="76">
        <v>7.8599999999999993E-6</v>
      </c>
      <c r="CY37" s="76">
        <v>4.6399999999999996E-6</v>
      </c>
      <c r="CZ37" s="76">
        <v>4.5700000000000003E-6</v>
      </c>
      <c r="DA37" s="76">
        <v>8.2099999999999993E-6</v>
      </c>
      <c r="DB37" s="76">
        <v>2.19E-5</v>
      </c>
      <c r="DC37" s="76">
        <v>5.3399999999999997E-5</v>
      </c>
      <c r="DD37" s="76">
        <v>6.1099999999999994E-5</v>
      </c>
      <c r="DE37" s="76">
        <v>5.2200000000000002E-5</v>
      </c>
      <c r="DF37" s="76">
        <v>3.8399999999999998E-5</v>
      </c>
      <c r="DG37" s="76">
        <v>2.5999999999999998E-5</v>
      </c>
      <c r="DH37" s="76">
        <v>1.9400000000000001E-5</v>
      </c>
      <c r="DI37" s="76">
        <v>1.6399999999999999E-5</v>
      </c>
    </row>
    <row r="38" spans="1:113" x14ac:dyDescent="0.25">
      <c r="A38" t="str">
        <f t="shared" si="0"/>
        <v>All_4. Retail stores_All_All_All_0 to 20 kW_43693</v>
      </c>
      <c r="B38" t="s">
        <v>177</v>
      </c>
      <c r="C38" t="s">
        <v>208</v>
      </c>
      <c r="D38" t="s">
        <v>19</v>
      </c>
      <c r="E38" t="s">
        <v>62</v>
      </c>
      <c r="F38" t="s">
        <v>19</v>
      </c>
      <c r="G38" t="s">
        <v>19</v>
      </c>
      <c r="H38" t="s">
        <v>19</v>
      </c>
      <c r="I38" t="s">
        <v>41</v>
      </c>
      <c r="J38" s="11">
        <v>43693</v>
      </c>
      <c r="K38">
        <v>15</v>
      </c>
      <c r="L38">
        <v>18</v>
      </c>
      <c r="M38">
        <v>7163</v>
      </c>
      <c r="N38">
        <v>0</v>
      </c>
      <c r="O38">
        <v>0</v>
      </c>
      <c r="P38">
        <v>0</v>
      </c>
      <c r="Q38">
        <v>0</v>
      </c>
      <c r="R38">
        <v>1.0237266</v>
      </c>
      <c r="S38">
        <v>0.98323136</v>
      </c>
      <c r="T38">
        <v>0.94871824999999999</v>
      </c>
      <c r="U38">
        <v>0.92644198</v>
      </c>
      <c r="V38">
        <v>0.92309764000000005</v>
      </c>
      <c r="W38">
        <v>0.95369682</v>
      </c>
      <c r="X38">
        <v>0.99104046999999995</v>
      </c>
      <c r="Y38">
        <v>1.2051099000000001</v>
      </c>
      <c r="Z38">
        <v>1.7001921</v>
      </c>
      <c r="AA38">
        <v>2.4005030000000001</v>
      </c>
      <c r="AB38">
        <v>3.0820650000000001</v>
      </c>
      <c r="AC38">
        <v>3.3281246000000002</v>
      </c>
      <c r="AD38">
        <v>3.4908028999999998</v>
      </c>
      <c r="AE38">
        <v>3.6300012000000001</v>
      </c>
      <c r="AF38">
        <v>3.6906072999999999</v>
      </c>
      <c r="AG38">
        <v>3.7064309999999998</v>
      </c>
      <c r="AH38">
        <v>3.566811</v>
      </c>
      <c r="AI38">
        <v>2.987403</v>
      </c>
      <c r="AJ38">
        <v>2.3935930000000001</v>
      </c>
      <c r="AK38">
        <v>1.907413</v>
      </c>
      <c r="AL38">
        <v>1.5897570000000001</v>
      </c>
      <c r="AM38">
        <v>1.3334269999999999</v>
      </c>
      <c r="AN38">
        <v>1.1466209999999999</v>
      </c>
      <c r="AO38">
        <v>1.0521149999999999</v>
      </c>
      <c r="AP38">
        <v>75.506259999999997</v>
      </c>
      <c r="AQ38">
        <v>75.54007</v>
      </c>
      <c r="AR38">
        <v>73.633539999999996</v>
      </c>
      <c r="AS38">
        <v>72.074029999999993</v>
      </c>
      <c r="AT38">
        <v>70.987049999999996</v>
      </c>
      <c r="AU38">
        <v>69.880039999999994</v>
      </c>
      <c r="AV38">
        <v>68.670140000000004</v>
      </c>
      <c r="AW38">
        <v>68.972790000000003</v>
      </c>
      <c r="AX38">
        <v>72.877520000000004</v>
      </c>
      <c r="AY38">
        <v>78.354950000000002</v>
      </c>
      <c r="AZ38">
        <v>83.567019999999999</v>
      </c>
      <c r="BA38">
        <v>87.642610000000005</v>
      </c>
      <c r="BB38">
        <v>90.451560000000001</v>
      </c>
      <c r="BC38">
        <v>92.463080000000005</v>
      </c>
      <c r="BD38">
        <v>94.901679999999999</v>
      </c>
      <c r="BE38">
        <v>95.69435</v>
      </c>
      <c r="BF38">
        <v>95.974739999999997</v>
      </c>
      <c r="BG38">
        <v>95.173580000000001</v>
      </c>
      <c r="BH38">
        <v>93.325739999999996</v>
      </c>
      <c r="BI38">
        <v>89.742090000000005</v>
      </c>
      <c r="BJ38">
        <v>84.627600000000001</v>
      </c>
      <c r="BK38">
        <v>80.81335</v>
      </c>
      <c r="BL38">
        <v>78.005579999999995</v>
      </c>
      <c r="BM38">
        <v>75.804839999999999</v>
      </c>
      <c r="BN38">
        <v>-1.22912E-2</v>
      </c>
      <c r="BO38">
        <v>-1.1183E-2</v>
      </c>
      <c r="BP38">
        <v>-1.29981E-2</v>
      </c>
      <c r="BQ38">
        <v>-1.0172199999999999E-2</v>
      </c>
      <c r="BR38">
        <v>-1.3033899999999999E-2</v>
      </c>
      <c r="BS38">
        <v>-2.26248E-2</v>
      </c>
      <c r="BT38">
        <v>-2.02864E-2</v>
      </c>
      <c r="BU38">
        <v>4.8710000000000003E-3</v>
      </c>
      <c r="BV38">
        <v>6.3917000000000002E-3</v>
      </c>
      <c r="BW38">
        <v>-1.9116899999999999E-2</v>
      </c>
      <c r="BX38">
        <v>-4.0892400000000002E-2</v>
      </c>
      <c r="BY38">
        <v>-3.88207E-2</v>
      </c>
      <c r="BZ38">
        <v>-2.7106600000000002E-2</v>
      </c>
      <c r="CA38">
        <v>-2.3795299999999998E-2</v>
      </c>
      <c r="CB38">
        <v>2.1208000000000001E-2</v>
      </c>
      <c r="CC38">
        <v>4.4301899999999998E-2</v>
      </c>
      <c r="CD38">
        <v>4.5057399999999997E-2</v>
      </c>
      <c r="CE38">
        <v>1.8952500000000001E-2</v>
      </c>
      <c r="CF38">
        <v>-1.93382E-2</v>
      </c>
      <c r="CG38">
        <v>-1.6909799999999999E-2</v>
      </c>
      <c r="CH38">
        <v>-3.4437500000000003E-2</v>
      </c>
      <c r="CI38">
        <v>-1.0750300000000001E-2</v>
      </c>
      <c r="CJ38">
        <v>-1.05585E-2</v>
      </c>
      <c r="CK38">
        <v>-1.00935E-2</v>
      </c>
      <c r="CL38" s="76">
        <v>1.8300000000000001E-5</v>
      </c>
      <c r="CM38" s="76">
        <v>1.59E-5</v>
      </c>
      <c r="CN38" s="76">
        <v>1.4E-5</v>
      </c>
      <c r="CO38" s="76">
        <v>1.26E-5</v>
      </c>
      <c r="CP38" s="76">
        <v>1.24E-5</v>
      </c>
      <c r="CQ38" s="76">
        <v>1.73E-5</v>
      </c>
      <c r="CR38" s="76">
        <v>2.5400000000000001E-5</v>
      </c>
      <c r="CS38" s="76">
        <v>3.6199999999999999E-5</v>
      </c>
      <c r="CT38" s="76">
        <v>4.8199999999999999E-5</v>
      </c>
      <c r="CU38" s="76">
        <v>5.0899999999999997E-5</v>
      </c>
      <c r="CV38" s="76">
        <v>3.8000000000000002E-5</v>
      </c>
      <c r="CW38" s="76">
        <v>2.2200000000000001E-5</v>
      </c>
      <c r="CX38" s="76">
        <v>9.5100000000000004E-6</v>
      </c>
      <c r="CY38" s="76">
        <v>5.2100000000000001E-6</v>
      </c>
      <c r="CZ38" s="76">
        <v>4.9300000000000002E-6</v>
      </c>
      <c r="DA38" s="76">
        <v>9.3600000000000002E-6</v>
      </c>
      <c r="DB38" s="76">
        <v>2.4899999999999999E-5</v>
      </c>
      <c r="DC38" s="76">
        <v>6.1699999999999995E-5</v>
      </c>
      <c r="DD38" s="76">
        <v>7.3300000000000006E-5</v>
      </c>
      <c r="DE38" s="76">
        <v>6.3999999999999997E-5</v>
      </c>
      <c r="DF38" s="76">
        <v>4.6300000000000001E-5</v>
      </c>
      <c r="DG38" s="76">
        <v>3.2799999999999998E-5</v>
      </c>
      <c r="DH38" s="76">
        <v>2.41E-5</v>
      </c>
      <c r="DI38" s="76">
        <v>1.88E-5</v>
      </c>
    </row>
    <row r="39" spans="1:113" x14ac:dyDescent="0.25">
      <c r="A39" t="str">
        <f t="shared" si="0"/>
        <v>All_4. Retail stores_All_All_All_0 to 20 kW_43703</v>
      </c>
      <c r="B39" t="s">
        <v>177</v>
      </c>
      <c r="C39" t="s">
        <v>208</v>
      </c>
      <c r="D39" t="s">
        <v>19</v>
      </c>
      <c r="E39" t="s">
        <v>62</v>
      </c>
      <c r="F39" t="s">
        <v>19</v>
      </c>
      <c r="G39" t="s">
        <v>19</v>
      </c>
      <c r="H39" t="s">
        <v>19</v>
      </c>
      <c r="I39" t="s">
        <v>41</v>
      </c>
      <c r="J39" s="11">
        <v>43703</v>
      </c>
      <c r="K39">
        <v>15</v>
      </c>
      <c r="L39">
        <v>18</v>
      </c>
      <c r="M39">
        <v>7149</v>
      </c>
      <c r="N39">
        <v>0</v>
      </c>
      <c r="O39">
        <v>0</v>
      </c>
      <c r="P39">
        <v>0</v>
      </c>
      <c r="Q39">
        <v>0</v>
      </c>
      <c r="R39">
        <v>0.95749505999999995</v>
      </c>
      <c r="S39">
        <v>0.92793585000000001</v>
      </c>
      <c r="T39">
        <v>0.90504306999999995</v>
      </c>
      <c r="U39">
        <v>0.88570384000000002</v>
      </c>
      <c r="V39">
        <v>0.88715069999999996</v>
      </c>
      <c r="W39">
        <v>0.91218445000000004</v>
      </c>
      <c r="X39">
        <v>0.95821862000000002</v>
      </c>
      <c r="Y39">
        <v>1.146533</v>
      </c>
      <c r="Z39">
        <v>1.6118557</v>
      </c>
      <c r="AA39">
        <v>2.1960904000000001</v>
      </c>
      <c r="AB39">
        <v>2.7555540000000001</v>
      </c>
      <c r="AC39">
        <v>2.9973176000000001</v>
      </c>
      <c r="AD39">
        <v>3.1438169</v>
      </c>
      <c r="AE39">
        <v>3.2965873000000001</v>
      </c>
      <c r="AF39">
        <v>3.3764536000000001</v>
      </c>
      <c r="AG39">
        <v>3.4019840000000001</v>
      </c>
      <c r="AH39">
        <v>3.300481</v>
      </c>
      <c r="AI39">
        <v>2.7943169999999999</v>
      </c>
      <c r="AJ39">
        <v>2.2281960000000001</v>
      </c>
      <c r="AK39">
        <v>1.792457</v>
      </c>
      <c r="AL39">
        <v>1.507962</v>
      </c>
      <c r="AM39">
        <v>1.2638560000000001</v>
      </c>
      <c r="AN39">
        <v>1.1060350000000001</v>
      </c>
      <c r="AO39">
        <v>1.0338309999999999</v>
      </c>
      <c r="AP39">
        <v>73.630290000000002</v>
      </c>
      <c r="AQ39">
        <v>72.181629999999998</v>
      </c>
      <c r="AR39">
        <v>70.934989999999999</v>
      </c>
      <c r="AS39">
        <v>69.511259999999993</v>
      </c>
      <c r="AT39">
        <v>68.398719999999997</v>
      </c>
      <c r="AU39">
        <v>67.37809</v>
      </c>
      <c r="AV39">
        <v>66.64228</v>
      </c>
      <c r="AW39">
        <v>67.049940000000007</v>
      </c>
      <c r="AX39">
        <v>71.109380000000002</v>
      </c>
      <c r="AY39">
        <v>75.473079999999996</v>
      </c>
      <c r="AZ39">
        <v>80.118510000000001</v>
      </c>
      <c r="BA39">
        <v>83.842860000000002</v>
      </c>
      <c r="BB39">
        <v>87.620310000000003</v>
      </c>
      <c r="BC39">
        <v>90.896919999999994</v>
      </c>
      <c r="BD39">
        <v>93.054370000000006</v>
      </c>
      <c r="BE39">
        <v>94.358289999999997</v>
      </c>
      <c r="BF39">
        <v>94.55556</v>
      </c>
      <c r="BG39">
        <v>94.225399999999993</v>
      </c>
      <c r="BH39">
        <v>92.289869999999993</v>
      </c>
      <c r="BI39">
        <v>88.591620000000006</v>
      </c>
      <c r="BJ39">
        <v>84.152780000000007</v>
      </c>
      <c r="BK39">
        <v>80.770489999999995</v>
      </c>
      <c r="BL39">
        <v>78.154939999999996</v>
      </c>
      <c r="BM39">
        <v>75.902159999999995</v>
      </c>
      <c r="BN39">
        <v>-1.2151800000000001E-2</v>
      </c>
      <c r="BO39">
        <v>-1.1037099999999999E-2</v>
      </c>
      <c r="BP39">
        <v>-1.2839E-2</v>
      </c>
      <c r="BQ39">
        <v>-1.00272E-2</v>
      </c>
      <c r="BR39">
        <v>-1.2881800000000001E-2</v>
      </c>
      <c r="BS39">
        <v>-2.2480300000000002E-2</v>
      </c>
      <c r="BT39">
        <v>-2.0116499999999999E-2</v>
      </c>
      <c r="BU39">
        <v>5.0242999999999998E-3</v>
      </c>
      <c r="BV39">
        <v>6.3705999999999997E-3</v>
      </c>
      <c r="BW39">
        <v>-1.9183800000000001E-2</v>
      </c>
      <c r="BX39">
        <v>-4.1094899999999997E-2</v>
      </c>
      <c r="BY39">
        <v>-3.8931100000000003E-2</v>
      </c>
      <c r="BZ39">
        <v>-2.7243199999999999E-2</v>
      </c>
      <c r="CA39">
        <v>-2.3957800000000001E-2</v>
      </c>
      <c r="CB39">
        <v>2.1356900000000002E-2</v>
      </c>
      <c r="CC39">
        <v>4.4464499999999997E-2</v>
      </c>
      <c r="CD39">
        <v>4.4952800000000001E-2</v>
      </c>
      <c r="CE39">
        <v>1.8552200000000001E-2</v>
      </c>
      <c r="CF39">
        <v>-1.9860900000000001E-2</v>
      </c>
      <c r="CG39">
        <v>-1.71702E-2</v>
      </c>
      <c r="CH39">
        <v>-3.46244E-2</v>
      </c>
      <c r="CI39">
        <v>-1.0724300000000001E-2</v>
      </c>
      <c r="CJ39">
        <v>-1.05594E-2</v>
      </c>
      <c r="CK39">
        <v>-1.01233E-2</v>
      </c>
      <c r="CL39" s="76">
        <v>1.2799999999999999E-5</v>
      </c>
      <c r="CM39" s="76">
        <v>1.06E-5</v>
      </c>
      <c r="CN39" s="76">
        <v>9.5999999999999996E-6</v>
      </c>
      <c r="CO39" s="76">
        <v>9.3700000000000001E-6</v>
      </c>
      <c r="CP39" s="76">
        <v>9.3300000000000005E-6</v>
      </c>
      <c r="CQ39" s="76">
        <v>1.2799999999999999E-5</v>
      </c>
      <c r="CR39" s="76">
        <v>1.84E-5</v>
      </c>
      <c r="CS39" s="76">
        <v>3.2100000000000001E-5</v>
      </c>
      <c r="CT39" s="76">
        <v>4.2500000000000003E-5</v>
      </c>
      <c r="CU39" s="76">
        <v>4.5000000000000003E-5</v>
      </c>
      <c r="CV39" s="76">
        <v>3.2199999999999997E-5</v>
      </c>
      <c r="CW39" s="76">
        <v>2.0100000000000001E-5</v>
      </c>
      <c r="CX39" s="76">
        <v>8.3000000000000002E-6</v>
      </c>
      <c r="CY39" s="76">
        <v>4.9100000000000004E-6</v>
      </c>
      <c r="CZ39" s="76">
        <v>4.5700000000000003E-6</v>
      </c>
      <c r="DA39" s="76">
        <v>8.3799999999999994E-6</v>
      </c>
      <c r="DB39" s="76">
        <v>2.0599999999999999E-5</v>
      </c>
      <c r="DC39" s="76">
        <v>5.4599999999999999E-5</v>
      </c>
      <c r="DD39" s="76">
        <v>5.6400000000000002E-5</v>
      </c>
      <c r="DE39" s="76">
        <v>4.5399999999999999E-5</v>
      </c>
      <c r="DF39" s="76">
        <v>3.4799999999999999E-5</v>
      </c>
      <c r="DG39" s="76">
        <v>2.4499999999999999E-5</v>
      </c>
      <c r="DH39" s="76">
        <v>1.9599999999999999E-5</v>
      </c>
      <c r="DI39" s="76">
        <v>1.59E-5</v>
      </c>
    </row>
    <row r="40" spans="1:113" x14ac:dyDescent="0.25">
      <c r="A40" t="str">
        <f t="shared" si="0"/>
        <v>All_4. Retail stores_All_All_All_0 to 20 kW_43704</v>
      </c>
      <c r="B40" t="s">
        <v>177</v>
      </c>
      <c r="C40" t="s">
        <v>208</v>
      </c>
      <c r="D40" t="s">
        <v>19</v>
      </c>
      <c r="E40" t="s">
        <v>62</v>
      </c>
      <c r="F40" t="s">
        <v>19</v>
      </c>
      <c r="G40" t="s">
        <v>19</v>
      </c>
      <c r="H40" t="s">
        <v>19</v>
      </c>
      <c r="I40" t="s">
        <v>41</v>
      </c>
      <c r="J40" s="11">
        <v>43704</v>
      </c>
      <c r="K40">
        <v>15</v>
      </c>
      <c r="L40">
        <v>18</v>
      </c>
      <c r="M40">
        <v>7146</v>
      </c>
      <c r="N40">
        <v>0</v>
      </c>
      <c r="O40">
        <v>0</v>
      </c>
      <c r="P40">
        <v>0</v>
      </c>
      <c r="Q40">
        <v>0</v>
      </c>
      <c r="R40">
        <v>0.98342481999999998</v>
      </c>
      <c r="S40">
        <v>0.95168587999999998</v>
      </c>
      <c r="T40">
        <v>0.92263306</v>
      </c>
      <c r="U40">
        <v>0.9012211</v>
      </c>
      <c r="V40">
        <v>0.89754334000000002</v>
      </c>
      <c r="W40">
        <v>0.92977657999999996</v>
      </c>
      <c r="X40">
        <v>0.98079623000000005</v>
      </c>
      <c r="Y40">
        <v>1.1675043000000001</v>
      </c>
      <c r="Z40">
        <v>1.6170636</v>
      </c>
      <c r="AA40">
        <v>2.2650785999999998</v>
      </c>
      <c r="AB40">
        <v>2.8772519999999999</v>
      </c>
      <c r="AC40">
        <v>3.1441952</v>
      </c>
      <c r="AD40">
        <v>3.3114929000000002</v>
      </c>
      <c r="AE40">
        <v>3.4700760000000002</v>
      </c>
      <c r="AF40">
        <v>3.5265848000000002</v>
      </c>
      <c r="AG40">
        <v>3.5414650000000001</v>
      </c>
      <c r="AH40">
        <v>3.4070339999999999</v>
      </c>
      <c r="AI40">
        <v>2.8331050000000002</v>
      </c>
      <c r="AJ40">
        <v>2.206718</v>
      </c>
      <c r="AK40">
        <v>1.777509</v>
      </c>
      <c r="AL40">
        <v>1.4993339999999999</v>
      </c>
      <c r="AM40">
        <v>1.2524850000000001</v>
      </c>
      <c r="AN40">
        <v>1.0913600000000001</v>
      </c>
      <c r="AO40">
        <v>1.014756</v>
      </c>
      <c r="AP40">
        <v>74.175449999999998</v>
      </c>
      <c r="AQ40">
        <v>72.785589999999999</v>
      </c>
      <c r="AR40">
        <v>71.875410000000002</v>
      </c>
      <c r="AS40">
        <v>70.711209999999994</v>
      </c>
      <c r="AT40">
        <v>69.485569999999996</v>
      </c>
      <c r="AU40">
        <v>68.767080000000007</v>
      </c>
      <c r="AV40">
        <v>67.626519999999999</v>
      </c>
      <c r="AW40">
        <v>67.99718</v>
      </c>
      <c r="AX40">
        <v>71.386809999999997</v>
      </c>
      <c r="AY40">
        <v>75.680599999999998</v>
      </c>
      <c r="AZ40">
        <v>80.522980000000004</v>
      </c>
      <c r="BA40">
        <v>84.448660000000004</v>
      </c>
      <c r="BB40">
        <v>88.053179999999998</v>
      </c>
      <c r="BC40">
        <v>90.653180000000006</v>
      </c>
      <c r="BD40">
        <v>92.704480000000004</v>
      </c>
      <c r="BE40">
        <v>93.882239999999996</v>
      </c>
      <c r="BF40">
        <v>93.91798</v>
      </c>
      <c r="BG40">
        <v>93.193510000000003</v>
      </c>
      <c r="BH40">
        <v>90.907510000000002</v>
      </c>
      <c r="BI40">
        <v>87.673599999999993</v>
      </c>
      <c r="BJ40">
        <v>83.430409999999995</v>
      </c>
      <c r="BK40">
        <v>80.431709999999995</v>
      </c>
      <c r="BL40">
        <v>78.042050000000003</v>
      </c>
      <c r="BM40">
        <v>75.935969999999998</v>
      </c>
      <c r="BN40">
        <v>-1.92418E-2</v>
      </c>
      <c r="BO40">
        <v>-1.84595E-2</v>
      </c>
      <c r="BP40">
        <v>-2.0930199999999999E-2</v>
      </c>
      <c r="BQ40">
        <v>-1.7402299999999999E-2</v>
      </c>
      <c r="BR40">
        <v>-2.0622600000000001E-2</v>
      </c>
      <c r="BS40">
        <v>-2.98333E-2</v>
      </c>
      <c r="BT40">
        <v>-2.87595E-2</v>
      </c>
      <c r="BU40">
        <v>-2.7778999999999998E-3</v>
      </c>
      <c r="BV40">
        <v>7.4460000000000004E-3</v>
      </c>
      <c r="BW40">
        <v>-1.5780599999999999E-2</v>
      </c>
      <c r="BX40">
        <v>-3.07973E-2</v>
      </c>
      <c r="BY40">
        <v>-3.3313500000000003E-2</v>
      </c>
      <c r="BZ40">
        <v>-2.0293599999999998E-2</v>
      </c>
      <c r="CA40">
        <v>-1.5694300000000001E-2</v>
      </c>
      <c r="CB40">
        <v>1.3780799999999999E-2</v>
      </c>
      <c r="CC40">
        <v>3.6189399999999997E-2</v>
      </c>
      <c r="CD40">
        <v>5.0274199999999998E-2</v>
      </c>
      <c r="CE40">
        <v>3.89158E-2</v>
      </c>
      <c r="CF40">
        <v>6.7206999999999996E-3</v>
      </c>
      <c r="CG40">
        <v>-3.9261000000000001E-3</v>
      </c>
      <c r="CH40">
        <v>-2.5122100000000001E-2</v>
      </c>
      <c r="CI40">
        <v>-1.2052500000000001E-2</v>
      </c>
      <c r="CJ40">
        <v>-1.05161E-2</v>
      </c>
      <c r="CK40">
        <v>-8.6031000000000007E-3</v>
      </c>
      <c r="CL40" s="76">
        <v>1.5500000000000001E-5</v>
      </c>
      <c r="CM40" s="76">
        <v>1.3900000000000001E-5</v>
      </c>
      <c r="CN40" s="76">
        <v>1.2500000000000001E-5</v>
      </c>
      <c r="CO40" s="76">
        <v>1.1600000000000001E-5</v>
      </c>
      <c r="CP40" s="76">
        <v>1.1800000000000001E-5</v>
      </c>
      <c r="CQ40" s="76">
        <v>1.52E-5</v>
      </c>
      <c r="CR40" s="76">
        <v>2.1699999999999999E-5</v>
      </c>
      <c r="CS40" s="76">
        <v>3.5099999999999999E-5</v>
      </c>
      <c r="CT40" s="76">
        <v>4.9499999999999997E-5</v>
      </c>
      <c r="CU40" s="76">
        <v>5.1E-5</v>
      </c>
      <c r="CV40" s="76">
        <v>3.3099999999999998E-5</v>
      </c>
      <c r="CW40" s="76">
        <v>1.9700000000000001E-5</v>
      </c>
      <c r="CX40" s="76">
        <v>8.0700000000000007E-6</v>
      </c>
      <c r="CY40" s="76">
        <v>4.2100000000000003E-6</v>
      </c>
      <c r="CZ40" s="76">
        <v>4.1999999999999996E-6</v>
      </c>
      <c r="DA40" s="76">
        <v>7.8199999999999997E-6</v>
      </c>
      <c r="DB40" s="76">
        <v>2.3300000000000001E-5</v>
      </c>
      <c r="DC40" s="76">
        <v>5.7099999999999999E-5</v>
      </c>
      <c r="DD40" s="76">
        <v>6.3999999999999997E-5</v>
      </c>
      <c r="DE40" s="76">
        <v>5.5099999999999998E-5</v>
      </c>
      <c r="DF40" s="76">
        <v>3.8399999999999998E-5</v>
      </c>
      <c r="DG40" s="76">
        <v>2.7900000000000001E-5</v>
      </c>
      <c r="DH40" s="76">
        <v>2.2399999999999999E-5</v>
      </c>
      <c r="DI40" s="76">
        <v>1.8E-5</v>
      </c>
    </row>
    <row r="41" spans="1:113" x14ac:dyDescent="0.25">
      <c r="A41" t="str">
        <f t="shared" si="0"/>
        <v>All_4. Retail stores_All_All_All_0 to 20 kW_43721</v>
      </c>
      <c r="B41" t="s">
        <v>177</v>
      </c>
      <c r="C41" t="s">
        <v>208</v>
      </c>
      <c r="D41" t="s">
        <v>19</v>
      </c>
      <c r="E41" t="s">
        <v>62</v>
      </c>
      <c r="F41" t="s">
        <v>19</v>
      </c>
      <c r="G41" t="s">
        <v>19</v>
      </c>
      <c r="H41" t="s">
        <v>19</v>
      </c>
      <c r="I41" t="s">
        <v>41</v>
      </c>
      <c r="J41" s="11">
        <v>43721</v>
      </c>
      <c r="K41">
        <v>15</v>
      </c>
      <c r="L41">
        <v>18</v>
      </c>
      <c r="M41">
        <v>7109</v>
      </c>
      <c r="N41">
        <v>0</v>
      </c>
      <c r="O41">
        <v>0</v>
      </c>
      <c r="P41">
        <v>0</v>
      </c>
      <c r="Q41">
        <v>0</v>
      </c>
      <c r="R41">
        <v>0.87182775999999995</v>
      </c>
      <c r="S41">
        <v>0.84664013999999999</v>
      </c>
      <c r="T41">
        <v>0.82627397000000002</v>
      </c>
      <c r="U41">
        <v>0.81183373999999997</v>
      </c>
      <c r="V41">
        <v>0.81537040000000005</v>
      </c>
      <c r="W41">
        <v>0.83455126000000002</v>
      </c>
      <c r="X41">
        <v>0.88055190000000005</v>
      </c>
      <c r="Y41">
        <v>0.98853705999999997</v>
      </c>
      <c r="Z41">
        <v>1.3394862999999999</v>
      </c>
      <c r="AA41">
        <v>1.8576984000000001</v>
      </c>
      <c r="AB41">
        <v>2.4280906</v>
      </c>
      <c r="AC41">
        <v>2.7174149000000001</v>
      </c>
      <c r="AD41">
        <v>2.9348709999999998</v>
      </c>
      <c r="AE41">
        <v>3.1284578999999999</v>
      </c>
      <c r="AF41">
        <v>3.2396519000000001</v>
      </c>
      <c r="AG41">
        <v>3.320395</v>
      </c>
      <c r="AH41">
        <v>3.2353429999999999</v>
      </c>
      <c r="AI41">
        <v>2.7017169999999999</v>
      </c>
      <c r="AJ41">
        <v>2.0888659999999999</v>
      </c>
      <c r="AK41">
        <v>1.709098</v>
      </c>
      <c r="AL41">
        <v>1.417467</v>
      </c>
      <c r="AM41">
        <v>1.1721429999999999</v>
      </c>
      <c r="AN41">
        <v>1.0186470000000001</v>
      </c>
      <c r="AO41">
        <v>0.95402430000000005</v>
      </c>
      <c r="AP41">
        <v>70.546390000000002</v>
      </c>
      <c r="AQ41">
        <v>68.178309999999996</v>
      </c>
      <c r="AR41">
        <v>66.847319999999996</v>
      </c>
      <c r="AS41">
        <v>65.168400000000005</v>
      </c>
      <c r="AT41">
        <v>64.361180000000004</v>
      </c>
      <c r="AU41">
        <v>63.448779999999999</v>
      </c>
      <c r="AV41">
        <v>62.856589999999997</v>
      </c>
      <c r="AW41">
        <v>62.922960000000003</v>
      </c>
      <c r="AX41">
        <v>66.767169999999993</v>
      </c>
      <c r="AY41">
        <v>72.931870000000004</v>
      </c>
      <c r="AZ41">
        <v>78.269750000000002</v>
      </c>
      <c r="BA41">
        <v>83.513480000000001</v>
      </c>
      <c r="BB41">
        <v>87.609470000000002</v>
      </c>
      <c r="BC41">
        <v>90.038849999999996</v>
      </c>
      <c r="BD41">
        <v>92.018140000000002</v>
      </c>
      <c r="BE41">
        <v>93.548280000000005</v>
      </c>
      <c r="BF41">
        <v>93.969290000000001</v>
      </c>
      <c r="BG41">
        <v>93.182490000000001</v>
      </c>
      <c r="BH41">
        <v>91.347239999999999</v>
      </c>
      <c r="BI41">
        <v>87.379549999999995</v>
      </c>
      <c r="BJ41">
        <v>82.701549999999997</v>
      </c>
      <c r="BK41">
        <v>78.790300000000002</v>
      </c>
      <c r="BL41">
        <v>76.035669999999996</v>
      </c>
      <c r="BM41">
        <v>73.725440000000006</v>
      </c>
      <c r="BN41">
        <v>1.0023199999999999E-2</v>
      </c>
      <c r="BO41">
        <v>1.0889299999999999E-2</v>
      </c>
      <c r="BP41">
        <v>8.9647000000000008E-3</v>
      </c>
      <c r="BQ41">
        <v>6.0920999999999996E-3</v>
      </c>
      <c r="BR41">
        <v>8.6689999999999998E-4</v>
      </c>
      <c r="BS41">
        <v>6.6731999999999998E-3</v>
      </c>
      <c r="BT41">
        <v>3.9801000000000003E-3</v>
      </c>
      <c r="BU41">
        <v>4.0847799999999997E-2</v>
      </c>
      <c r="BV41">
        <v>7.7028700000000005E-2</v>
      </c>
      <c r="BW41">
        <v>5.3441200000000001E-2</v>
      </c>
      <c r="BX41">
        <v>4.5904500000000001E-2</v>
      </c>
      <c r="BY41">
        <v>1.62343E-2</v>
      </c>
      <c r="BZ41">
        <v>-1.5127999999999999E-3</v>
      </c>
      <c r="CA41">
        <v>-1.3386199999999999E-2</v>
      </c>
      <c r="CB41">
        <v>1.8313400000000001E-2</v>
      </c>
      <c r="CC41">
        <v>1.8255899999999999E-2</v>
      </c>
      <c r="CD41">
        <v>2.8156500000000001E-2</v>
      </c>
      <c r="CE41">
        <v>5.7601899999999998E-2</v>
      </c>
      <c r="CF41">
        <v>6.0018299999999997E-2</v>
      </c>
      <c r="CG41">
        <v>1.56338E-2</v>
      </c>
      <c r="CH41">
        <v>-1.24461E-2</v>
      </c>
      <c r="CI41">
        <v>-9.1810000000000004E-4</v>
      </c>
      <c r="CJ41">
        <v>-4.6870000000000002E-3</v>
      </c>
      <c r="CK41">
        <v>-9.8221000000000003E-3</v>
      </c>
      <c r="CL41" s="76">
        <v>6.1600000000000003E-6</v>
      </c>
      <c r="CM41" s="76">
        <v>5.4E-6</v>
      </c>
      <c r="CN41" s="76">
        <v>4.87E-6</v>
      </c>
      <c r="CO41" s="76">
        <v>4.5399999999999997E-6</v>
      </c>
      <c r="CP41" s="76">
        <v>4.34E-6</v>
      </c>
      <c r="CQ41" s="76">
        <v>4.9599999999999999E-6</v>
      </c>
      <c r="CR41" s="76">
        <v>7.3200000000000002E-6</v>
      </c>
      <c r="CS41" s="76">
        <v>1.29E-5</v>
      </c>
      <c r="CT41" s="76">
        <v>2.19E-5</v>
      </c>
      <c r="CU41" s="76">
        <v>4.0299999999999997E-5</v>
      </c>
      <c r="CV41" s="76">
        <v>2.5700000000000001E-5</v>
      </c>
      <c r="CW41" s="76">
        <v>1.66E-5</v>
      </c>
      <c r="CX41" s="76">
        <v>9.1900000000000001E-6</v>
      </c>
      <c r="CY41" s="76">
        <v>6.3500000000000002E-6</v>
      </c>
      <c r="CZ41" s="76">
        <v>5.3199999999999999E-6</v>
      </c>
      <c r="DA41" s="76">
        <v>9.3500000000000003E-6</v>
      </c>
      <c r="DB41" s="76">
        <v>2.1500000000000001E-5</v>
      </c>
      <c r="DC41" s="76">
        <v>4.0099999999999999E-5</v>
      </c>
      <c r="DD41" s="76">
        <v>4.1999999999999998E-5</v>
      </c>
      <c r="DE41" s="76">
        <v>3.7499999999999997E-5</v>
      </c>
      <c r="DF41" s="76">
        <v>2.6800000000000001E-5</v>
      </c>
      <c r="DG41" s="76">
        <v>1.8899999999999999E-5</v>
      </c>
      <c r="DH41" s="76">
        <v>1.4E-5</v>
      </c>
      <c r="DI41" s="76">
        <v>1.13E-5</v>
      </c>
    </row>
    <row r="42" spans="1:113" x14ac:dyDescent="0.25">
      <c r="A42" t="str">
        <f t="shared" si="0"/>
        <v>All_4. Retail stores_All_All_All_0 to 20 kW_2958465</v>
      </c>
      <c r="B42" t="s">
        <v>204</v>
      </c>
      <c r="C42" t="s">
        <v>208</v>
      </c>
      <c r="D42" t="s">
        <v>19</v>
      </c>
      <c r="E42" t="s">
        <v>62</v>
      </c>
      <c r="F42" t="s">
        <v>19</v>
      </c>
      <c r="G42" t="s">
        <v>19</v>
      </c>
      <c r="H42" t="s">
        <v>19</v>
      </c>
      <c r="I42" t="s">
        <v>41</v>
      </c>
      <c r="J42" s="11">
        <v>2958465</v>
      </c>
      <c r="K42">
        <v>15</v>
      </c>
      <c r="L42">
        <v>18</v>
      </c>
      <c r="M42">
        <v>7215.4440000000004</v>
      </c>
      <c r="N42">
        <v>0</v>
      </c>
      <c r="O42">
        <v>0</v>
      </c>
      <c r="P42">
        <v>0</v>
      </c>
      <c r="Q42">
        <v>0</v>
      </c>
      <c r="R42">
        <v>0.95496903</v>
      </c>
      <c r="S42">
        <v>0.92371563999999995</v>
      </c>
      <c r="T42">
        <v>0.89620588000000001</v>
      </c>
      <c r="U42">
        <v>0.87842940999999997</v>
      </c>
      <c r="V42">
        <v>0.87467024000000004</v>
      </c>
      <c r="W42">
        <v>0.89884843000000003</v>
      </c>
      <c r="X42">
        <v>0.93667427999999997</v>
      </c>
      <c r="Y42">
        <v>1.1323451</v>
      </c>
      <c r="Z42">
        <v>1.579537</v>
      </c>
      <c r="AA42">
        <v>2.2028781</v>
      </c>
      <c r="AB42">
        <v>2.8180906999999999</v>
      </c>
      <c r="AC42">
        <v>3.0861253999999998</v>
      </c>
      <c r="AD42">
        <v>3.2621893000000002</v>
      </c>
      <c r="AE42">
        <v>3.4162159000000001</v>
      </c>
      <c r="AF42">
        <v>3.4941889000000002</v>
      </c>
      <c r="AG42">
        <v>3.5207999999999999</v>
      </c>
      <c r="AH42">
        <v>3.4026329999999998</v>
      </c>
      <c r="AI42">
        <v>2.8553320000000002</v>
      </c>
      <c r="AJ42">
        <v>2.2575419999999999</v>
      </c>
      <c r="AK42">
        <v>1.8219650000000001</v>
      </c>
      <c r="AL42">
        <v>1.528213</v>
      </c>
      <c r="AM42">
        <v>1.2816399999999999</v>
      </c>
      <c r="AN42">
        <v>1.110589</v>
      </c>
      <c r="AO42">
        <v>1.028338</v>
      </c>
      <c r="AP42">
        <v>73.865889999999993</v>
      </c>
      <c r="AQ42">
        <v>72.075389999999999</v>
      </c>
      <c r="AR42">
        <v>70.717339999999993</v>
      </c>
      <c r="AS42">
        <v>69.360389999999995</v>
      </c>
      <c r="AT42">
        <v>68.247209999999995</v>
      </c>
      <c r="AU42">
        <v>67.33811</v>
      </c>
      <c r="AV42">
        <v>66.539410000000004</v>
      </c>
      <c r="AW42">
        <v>67.383459999999999</v>
      </c>
      <c r="AX42">
        <v>71.270970000000005</v>
      </c>
      <c r="AY42">
        <v>76.118520000000004</v>
      </c>
      <c r="AZ42">
        <v>80.880449999999996</v>
      </c>
      <c r="BA42">
        <v>85.034750000000003</v>
      </c>
      <c r="BB42">
        <v>88.452169999999995</v>
      </c>
      <c r="BC42">
        <v>91.12621</v>
      </c>
      <c r="BD42">
        <v>93.179119999999998</v>
      </c>
      <c r="BE42">
        <v>94.407349999999994</v>
      </c>
      <c r="BF42">
        <v>94.724239999999995</v>
      </c>
      <c r="BG42">
        <v>94.213679999999997</v>
      </c>
      <c r="BH42">
        <v>92.692539999999994</v>
      </c>
      <c r="BI42">
        <v>89.688000000000002</v>
      </c>
      <c r="BJ42">
        <v>85.325190000000006</v>
      </c>
      <c r="BK42">
        <v>81.348050000000001</v>
      </c>
      <c r="BL42">
        <v>78.433390000000003</v>
      </c>
      <c r="BM42">
        <v>76.117140000000006</v>
      </c>
      <c r="BN42">
        <v>-7.6195000000000004E-3</v>
      </c>
      <c r="BO42">
        <v>-8.0433999999999992E-3</v>
      </c>
      <c r="BP42">
        <v>-9.4359000000000005E-3</v>
      </c>
      <c r="BQ42">
        <v>-8.8074999999999994E-3</v>
      </c>
      <c r="BR42">
        <v>-1.03023E-2</v>
      </c>
      <c r="BS42">
        <v>-1.6157000000000001E-2</v>
      </c>
      <c r="BT42">
        <v>-1.2926699999999999E-2</v>
      </c>
      <c r="BU42">
        <v>1.07911E-2</v>
      </c>
      <c r="BV42">
        <v>2.4234100000000001E-2</v>
      </c>
      <c r="BW42">
        <v>1.2222999999999999E-3</v>
      </c>
      <c r="BX42">
        <v>-2.3693700000000002E-2</v>
      </c>
      <c r="BY42">
        <v>-2.5983800000000001E-2</v>
      </c>
      <c r="BZ42">
        <v>-2.1089799999999999E-2</v>
      </c>
      <c r="CA42">
        <v>-1.85735E-2</v>
      </c>
      <c r="CB42">
        <v>1.9293500000000002E-2</v>
      </c>
      <c r="CC42">
        <v>3.9588400000000003E-2</v>
      </c>
      <c r="CD42">
        <v>4.2967100000000001E-2</v>
      </c>
      <c r="CE42">
        <v>2.9758799999999998E-2</v>
      </c>
      <c r="CF42">
        <v>7.4439999999999999E-4</v>
      </c>
      <c r="CG42">
        <v>-1.55858E-2</v>
      </c>
      <c r="CH42">
        <v>-3.0025300000000001E-2</v>
      </c>
      <c r="CI42">
        <v>-1.60216E-2</v>
      </c>
      <c r="CJ42">
        <v>-1.45583E-2</v>
      </c>
      <c r="CK42">
        <v>-1.4838199999999999E-2</v>
      </c>
      <c r="CL42" s="76">
        <v>1.44E-6</v>
      </c>
      <c r="CM42" s="76">
        <v>1.24E-6</v>
      </c>
      <c r="CN42" s="76">
        <v>1.0899999999999999E-6</v>
      </c>
      <c r="CO42" s="76">
        <v>1.0100000000000001E-6</v>
      </c>
      <c r="CP42" s="76">
        <v>9.7399999999999991E-7</v>
      </c>
      <c r="CQ42" s="76">
        <v>1.3E-6</v>
      </c>
      <c r="CR42" s="76">
        <v>1.9E-6</v>
      </c>
      <c r="CS42" s="76">
        <v>3.1499999999999999E-6</v>
      </c>
      <c r="CT42" s="76">
        <v>4.5900000000000001E-6</v>
      </c>
      <c r="CU42" s="76">
        <v>5.2499999999999997E-6</v>
      </c>
      <c r="CV42" s="76">
        <v>3.6200000000000001E-6</v>
      </c>
      <c r="CW42" s="76">
        <v>2.2299999999999998E-6</v>
      </c>
      <c r="CX42" s="76">
        <v>9.9999999999999995E-7</v>
      </c>
      <c r="CY42" s="76">
        <v>5.8400000000000004E-7</v>
      </c>
      <c r="CZ42" s="76">
        <v>5.4700000000000001E-7</v>
      </c>
      <c r="DA42" s="76">
        <v>9.9300000000000006E-7</v>
      </c>
      <c r="DB42" s="76">
        <v>2.6000000000000001E-6</v>
      </c>
      <c r="DC42" s="76">
        <v>5.9599999999999997E-6</v>
      </c>
      <c r="DD42" s="76">
        <v>6.6100000000000002E-6</v>
      </c>
      <c r="DE42" s="76">
        <v>5.7400000000000001E-6</v>
      </c>
      <c r="DF42" s="76">
        <v>4.2300000000000002E-6</v>
      </c>
      <c r="DG42" s="76">
        <v>2.9900000000000002E-6</v>
      </c>
      <c r="DH42" s="76">
        <v>2.2800000000000002E-6</v>
      </c>
      <c r="DI42" s="76">
        <v>1.9E-6</v>
      </c>
    </row>
    <row r="43" spans="1:113" x14ac:dyDescent="0.25">
      <c r="A43" t="str">
        <f t="shared" si="0"/>
        <v>All_5. Offices, Hotels, Finance, Services_All_All_All_0 to 20 kW_43627</v>
      </c>
      <c r="B43" t="s">
        <v>177</v>
      </c>
      <c r="C43" t="s">
        <v>209</v>
      </c>
      <c r="D43" t="s">
        <v>19</v>
      </c>
      <c r="E43" t="s">
        <v>63</v>
      </c>
      <c r="F43" t="s">
        <v>19</v>
      </c>
      <c r="G43" t="s">
        <v>19</v>
      </c>
      <c r="H43" t="s">
        <v>19</v>
      </c>
      <c r="I43" t="s">
        <v>41</v>
      </c>
      <c r="J43" s="11">
        <v>43627</v>
      </c>
      <c r="K43">
        <v>15</v>
      </c>
      <c r="L43">
        <v>18</v>
      </c>
      <c r="M43">
        <v>32722</v>
      </c>
      <c r="N43">
        <v>0</v>
      </c>
      <c r="O43">
        <v>0</v>
      </c>
      <c r="P43">
        <v>0</v>
      </c>
      <c r="Q43">
        <v>0</v>
      </c>
      <c r="R43">
        <v>1.084595</v>
      </c>
      <c r="S43">
        <v>1.0415506999999999</v>
      </c>
      <c r="T43">
        <v>1.0146637999999999</v>
      </c>
      <c r="U43">
        <v>0.99718530000000005</v>
      </c>
      <c r="V43">
        <v>1.0001853999999999</v>
      </c>
      <c r="W43">
        <v>0.98688549000000003</v>
      </c>
      <c r="X43">
        <v>0.94948379999999999</v>
      </c>
      <c r="Y43">
        <v>1.1768133000000001</v>
      </c>
      <c r="Z43">
        <v>1.6227024000000001</v>
      </c>
      <c r="AA43">
        <v>1.9953369000000001</v>
      </c>
      <c r="AB43">
        <v>2.2480147000000001</v>
      </c>
      <c r="AC43">
        <v>2.4070212</v>
      </c>
      <c r="AD43">
        <v>2.4795837999999999</v>
      </c>
      <c r="AE43">
        <v>2.5907985</v>
      </c>
      <c r="AF43">
        <v>2.6673556999999999</v>
      </c>
      <c r="AG43">
        <v>2.665775</v>
      </c>
      <c r="AH43">
        <v>2.508283</v>
      </c>
      <c r="AI43">
        <v>2.0404849999999999</v>
      </c>
      <c r="AJ43">
        <v>1.6844809999999999</v>
      </c>
      <c r="AK43">
        <v>1.49729</v>
      </c>
      <c r="AL43">
        <v>1.4711730000000001</v>
      </c>
      <c r="AM43">
        <v>1.403162</v>
      </c>
      <c r="AN43">
        <v>1.2844249999999999</v>
      </c>
      <c r="AO43">
        <v>1.1901409999999999</v>
      </c>
      <c r="AP43">
        <v>78.114850000000004</v>
      </c>
      <c r="AQ43">
        <v>75.212879999999998</v>
      </c>
      <c r="AR43">
        <v>73.42671</v>
      </c>
      <c r="AS43">
        <v>72.390990000000002</v>
      </c>
      <c r="AT43">
        <v>70.747680000000003</v>
      </c>
      <c r="AU43">
        <v>70.169380000000004</v>
      </c>
      <c r="AV43">
        <v>69.835639999999998</v>
      </c>
      <c r="AW43">
        <v>72.428120000000007</v>
      </c>
      <c r="AX43">
        <v>77.159710000000004</v>
      </c>
      <c r="AY43">
        <v>81.967939999999999</v>
      </c>
      <c r="AZ43">
        <v>86.074759999999998</v>
      </c>
      <c r="BA43">
        <v>90.286069999999995</v>
      </c>
      <c r="BB43">
        <v>93.591579999999993</v>
      </c>
      <c r="BC43">
        <v>95.924139999999994</v>
      </c>
      <c r="BD43">
        <v>97.837429999999998</v>
      </c>
      <c r="BE43">
        <v>99.00985</v>
      </c>
      <c r="BF43">
        <v>99.857640000000004</v>
      </c>
      <c r="BG43">
        <v>99.210040000000006</v>
      </c>
      <c r="BH43">
        <v>97.867069999999998</v>
      </c>
      <c r="BI43">
        <v>95.445359999999994</v>
      </c>
      <c r="BJ43">
        <v>91.835210000000004</v>
      </c>
      <c r="BK43">
        <v>86.692850000000007</v>
      </c>
      <c r="BL43">
        <v>83.302279999999996</v>
      </c>
      <c r="BM43">
        <v>81.139610000000005</v>
      </c>
      <c r="BN43">
        <v>4.4308999999999998E-3</v>
      </c>
      <c r="BO43">
        <v>5.3588999999999998E-3</v>
      </c>
      <c r="BP43">
        <v>6.2870000000000001E-3</v>
      </c>
      <c r="BQ43">
        <v>-3.8929999999999998E-4</v>
      </c>
      <c r="BR43">
        <v>3.3865000000000002E-3</v>
      </c>
      <c r="BS43">
        <v>8.2430000000000003E-3</v>
      </c>
      <c r="BT43">
        <v>1.68915E-2</v>
      </c>
      <c r="BU43">
        <v>4.7260499999999997E-2</v>
      </c>
      <c r="BV43">
        <v>7.6777300000000007E-2</v>
      </c>
      <c r="BW43">
        <v>3.9094999999999998E-2</v>
      </c>
      <c r="BX43">
        <v>1.5586900000000001E-2</v>
      </c>
      <c r="BY43">
        <v>-8.3952999999999996E-3</v>
      </c>
      <c r="BZ43">
        <v>-1.01672E-2</v>
      </c>
      <c r="CA43">
        <v>-7.5202999999999997E-3</v>
      </c>
      <c r="CB43">
        <v>1.45386E-2</v>
      </c>
      <c r="CC43">
        <v>2.5021100000000001E-2</v>
      </c>
      <c r="CD43">
        <v>3.2005899999999997E-2</v>
      </c>
      <c r="CE43">
        <v>3.1493399999999998E-2</v>
      </c>
      <c r="CF43">
        <v>1.9470999999999999E-2</v>
      </c>
      <c r="CG43">
        <v>9.7014000000000006E-3</v>
      </c>
      <c r="CH43">
        <v>2.5100999999999999E-3</v>
      </c>
      <c r="CI43">
        <v>1.5604E-3</v>
      </c>
      <c r="CJ43">
        <v>-7.2141999999999996E-3</v>
      </c>
      <c r="CK43">
        <v>-3.2878999999999999E-3</v>
      </c>
      <c r="CL43" s="76">
        <v>1.19E-5</v>
      </c>
      <c r="CM43" s="76">
        <v>1.0200000000000001E-5</v>
      </c>
      <c r="CN43" s="76">
        <v>8.9900000000000003E-6</v>
      </c>
      <c r="CO43" s="76">
        <v>8.5399999999999996E-6</v>
      </c>
      <c r="CP43" s="76">
        <v>9.3200000000000006E-6</v>
      </c>
      <c r="CQ43" s="76">
        <v>1.0699999999999999E-5</v>
      </c>
      <c r="CR43" s="76">
        <v>1.63E-5</v>
      </c>
      <c r="CS43" s="76">
        <v>2.73E-5</v>
      </c>
      <c r="CT43" s="76">
        <v>3.5099999999999999E-5</v>
      </c>
      <c r="CU43" s="76">
        <v>3.4700000000000003E-5</v>
      </c>
      <c r="CV43" s="76">
        <v>2.6599999999999999E-5</v>
      </c>
      <c r="CW43" s="76">
        <v>1.7799999999999999E-5</v>
      </c>
      <c r="CX43" s="76">
        <v>1.15E-5</v>
      </c>
      <c r="CY43" s="76">
        <v>5.9800000000000003E-6</v>
      </c>
      <c r="CZ43" s="76">
        <v>5.3800000000000002E-6</v>
      </c>
      <c r="DA43" s="76">
        <v>1.1199999999999999E-5</v>
      </c>
      <c r="DB43" s="76">
        <v>2.9200000000000002E-5</v>
      </c>
      <c r="DC43" s="76">
        <v>4.71E-5</v>
      </c>
      <c r="DD43" s="76">
        <v>4.8600000000000002E-5</v>
      </c>
      <c r="DE43" s="76">
        <v>4.5899999999999998E-5</v>
      </c>
      <c r="DF43" s="76">
        <v>3.8000000000000002E-5</v>
      </c>
      <c r="DG43" s="76">
        <v>2.4600000000000002E-5</v>
      </c>
      <c r="DH43" s="76">
        <v>2.0999999999999999E-5</v>
      </c>
      <c r="DI43" s="76">
        <v>1.8099999999999999E-5</v>
      </c>
    </row>
    <row r="44" spans="1:113" x14ac:dyDescent="0.25">
      <c r="A44" t="str">
        <f t="shared" si="0"/>
        <v>All_5. Offices, Hotels, Finance, Services_All_All_All_0 to 20 kW_43670</v>
      </c>
      <c r="B44" t="s">
        <v>177</v>
      </c>
      <c r="C44" t="s">
        <v>209</v>
      </c>
      <c r="D44" t="s">
        <v>19</v>
      </c>
      <c r="E44" t="s">
        <v>63</v>
      </c>
      <c r="F44" t="s">
        <v>19</v>
      </c>
      <c r="G44" t="s">
        <v>19</v>
      </c>
      <c r="H44" t="s">
        <v>19</v>
      </c>
      <c r="I44" t="s">
        <v>41</v>
      </c>
      <c r="J44" s="11">
        <v>43670</v>
      </c>
      <c r="K44">
        <v>15</v>
      </c>
      <c r="L44">
        <v>18</v>
      </c>
      <c r="M44">
        <v>30663</v>
      </c>
      <c r="N44">
        <v>0</v>
      </c>
      <c r="O44">
        <v>0</v>
      </c>
      <c r="P44">
        <v>0</v>
      </c>
      <c r="Q44">
        <v>0</v>
      </c>
      <c r="R44">
        <v>1.0866857000000001</v>
      </c>
      <c r="S44">
        <v>1.0418071</v>
      </c>
      <c r="T44">
        <v>1.0126406999999999</v>
      </c>
      <c r="U44">
        <v>0.99708333999999998</v>
      </c>
      <c r="V44">
        <v>1.0024246999999999</v>
      </c>
      <c r="W44">
        <v>1.0259037</v>
      </c>
      <c r="X44">
        <v>0.96261680000000005</v>
      </c>
      <c r="Y44">
        <v>1.1568778</v>
      </c>
      <c r="Z44">
        <v>1.5566397000000001</v>
      </c>
      <c r="AA44">
        <v>1.9067163</v>
      </c>
      <c r="AB44">
        <v>2.1382321000000002</v>
      </c>
      <c r="AC44">
        <v>2.3236376999999999</v>
      </c>
      <c r="AD44">
        <v>2.4093301999999999</v>
      </c>
      <c r="AE44">
        <v>2.5325820999999999</v>
      </c>
      <c r="AF44">
        <v>2.6357013</v>
      </c>
      <c r="AG44">
        <v>2.6425329999999998</v>
      </c>
      <c r="AH44">
        <v>2.4790329999999998</v>
      </c>
      <c r="AI44">
        <v>2.0346359999999999</v>
      </c>
      <c r="AJ44">
        <v>1.7356009999999999</v>
      </c>
      <c r="AK44">
        <v>1.5798639999999999</v>
      </c>
      <c r="AL44">
        <v>1.539107</v>
      </c>
      <c r="AM44">
        <v>1.4412670000000001</v>
      </c>
      <c r="AN44">
        <v>1.3103940000000001</v>
      </c>
      <c r="AO44">
        <v>1.2215560000000001</v>
      </c>
      <c r="AP44">
        <v>75.728870000000001</v>
      </c>
      <c r="AQ44">
        <v>72.823459999999997</v>
      </c>
      <c r="AR44">
        <v>70.948920000000001</v>
      </c>
      <c r="AS44">
        <v>69.681790000000007</v>
      </c>
      <c r="AT44">
        <v>68.921030000000002</v>
      </c>
      <c r="AU44">
        <v>68.065060000000003</v>
      </c>
      <c r="AV44">
        <v>67.17859</v>
      </c>
      <c r="AW44">
        <v>68.742580000000004</v>
      </c>
      <c r="AX44">
        <v>72.897540000000006</v>
      </c>
      <c r="AY44">
        <v>77.767110000000002</v>
      </c>
      <c r="AZ44">
        <v>82.470789999999994</v>
      </c>
      <c r="BA44">
        <v>86.114050000000006</v>
      </c>
      <c r="BB44">
        <v>89.123570000000001</v>
      </c>
      <c r="BC44">
        <v>92.624880000000005</v>
      </c>
      <c r="BD44">
        <v>95.226849999999999</v>
      </c>
      <c r="BE44">
        <v>96.5351</v>
      </c>
      <c r="BF44">
        <v>96.755129999999994</v>
      </c>
      <c r="BG44">
        <v>96.734260000000006</v>
      </c>
      <c r="BH44">
        <v>95.97448</v>
      </c>
      <c r="BI44">
        <v>93.69014</v>
      </c>
      <c r="BJ44">
        <v>89.432109999999994</v>
      </c>
      <c r="BK44">
        <v>84.919619999999995</v>
      </c>
      <c r="BL44">
        <v>81.731899999999996</v>
      </c>
      <c r="BM44">
        <v>79.156149999999997</v>
      </c>
      <c r="BN44">
        <v>-1.6957699999999999E-2</v>
      </c>
      <c r="BO44">
        <v>-1.5728200000000001E-2</v>
      </c>
      <c r="BP44">
        <v>-1.6587899999999999E-2</v>
      </c>
      <c r="BQ44">
        <v>-1.5982199999999998E-2</v>
      </c>
      <c r="BR44">
        <v>-1.4352200000000001E-2</v>
      </c>
      <c r="BS44">
        <v>-2.7375E-2</v>
      </c>
      <c r="BT44">
        <v>-2.4569000000000001E-2</v>
      </c>
      <c r="BU44">
        <v>-6.8250999999999997E-3</v>
      </c>
      <c r="BV44">
        <v>8.7995999999999994E-3</v>
      </c>
      <c r="BW44">
        <v>-1.9747299999999999E-2</v>
      </c>
      <c r="BX44">
        <v>-4.4688499999999999E-2</v>
      </c>
      <c r="BY44">
        <v>-3.1803600000000001E-2</v>
      </c>
      <c r="BZ44">
        <v>-1.3079E-2</v>
      </c>
      <c r="CA44">
        <v>-6.7159000000000003E-3</v>
      </c>
      <c r="CB44">
        <v>1.2189999999999999E-2</v>
      </c>
      <c r="CC44">
        <v>2.4220999999999999E-2</v>
      </c>
      <c r="CD44">
        <v>4.0472800000000003E-2</v>
      </c>
      <c r="CE44">
        <v>1.4744E-2</v>
      </c>
      <c r="CF44">
        <v>-1.55671E-2</v>
      </c>
      <c r="CG44">
        <v>-3.2482900000000002E-2</v>
      </c>
      <c r="CH44">
        <v>-4.3767899999999998E-2</v>
      </c>
      <c r="CI44">
        <v>-3.1552700000000003E-2</v>
      </c>
      <c r="CJ44">
        <v>-2.7030700000000001E-2</v>
      </c>
      <c r="CK44">
        <v>-3.1411500000000002E-2</v>
      </c>
      <c r="CL44" s="76">
        <v>1.66E-5</v>
      </c>
      <c r="CM44" s="76">
        <v>1.34E-5</v>
      </c>
      <c r="CN44" s="76">
        <v>1.08E-5</v>
      </c>
      <c r="CO44" s="76">
        <v>1.0200000000000001E-5</v>
      </c>
      <c r="CP44" s="76">
        <v>1.0499999999999999E-5</v>
      </c>
      <c r="CQ44" s="76">
        <v>1.2999999999999999E-5</v>
      </c>
      <c r="CR44" s="76">
        <v>2.0800000000000001E-5</v>
      </c>
      <c r="CS44" s="76">
        <v>3.0300000000000001E-5</v>
      </c>
      <c r="CT44" s="76">
        <v>3.54E-5</v>
      </c>
      <c r="CU44" s="76">
        <v>3.1600000000000002E-5</v>
      </c>
      <c r="CV44" s="76">
        <v>2.4700000000000001E-5</v>
      </c>
      <c r="CW44" s="76">
        <v>1.7200000000000001E-5</v>
      </c>
      <c r="CX44" s="76">
        <v>1.03E-5</v>
      </c>
      <c r="CY44" s="76">
        <v>5.3000000000000001E-6</v>
      </c>
      <c r="CZ44" s="76">
        <v>4.5299999999999998E-6</v>
      </c>
      <c r="DA44" s="76">
        <v>9.8800000000000003E-6</v>
      </c>
      <c r="DB44" s="76">
        <v>2.69E-5</v>
      </c>
      <c r="DC44" s="76">
        <v>4.7200000000000002E-5</v>
      </c>
      <c r="DD44" s="76">
        <v>5.3699999999999997E-5</v>
      </c>
      <c r="DE44" s="76">
        <v>5.1799999999999999E-5</v>
      </c>
      <c r="DF44" s="76">
        <v>4.2700000000000001E-5</v>
      </c>
      <c r="DG44" s="76">
        <v>3.2700000000000002E-5</v>
      </c>
      <c r="DH44" s="76">
        <v>2.5700000000000001E-5</v>
      </c>
      <c r="DI44" s="76">
        <v>2.3900000000000002E-5</v>
      </c>
    </row>
    <row r="45" spans="1:113" x14ac:dyDescent="0.25">
      <c r="A45" t="str">
        <f t="shared" si="0"/>
        <v>All_5. Offices, Hotels, Finance, Services_All_All_All_0 to 20 kW_43672</v>
      </c>
      <c r="B45" t="s">
        <v>177</v>
      </c>
      <c r="C45" t="s">
        <v>209</v>
      </c>
      <c r="D45" t="s">
        <v>19</v>
      </c>
      <c r="E45" t="s">
        <v>63</v>
      </c>
      <c r="F45" t="s">
        <v>19</v>
      </c>
      <c r="G45" t="s">
        <v>19</v>
      </c>
      <c r="H45" t="s">
        <v>19</v>
      </c>
      <c r="I45" t="s">
        <v>41</v>
      </c>
      <c r="J45" s="11">
        <v>43672</v>
      </c>
      <c r="K45">
        <v>15</v>
      </c>
      <c r="L45">
        <v>18</v>
      </c>
      <c r="M45">
        <v>30652</v>
      </c>
      <c r="N45">
        <v>0</v>
      </c>
      <c r="O45">
        <v>0</v>
      </c>
      <c r="P45">
        <v>0</v>
      </c>
      <c r="Q45">
        <v>0</v>
      </c>
      <c r="R45">
        <v>1.1239542</v>
      </c>
      <c r="S45">
        <v>1.0800547</v>
      </c>
      <c r="T45">
        <v>1.0561788000000001</v>
      </c>
      <c r="U45">
        <v>1.0349685</v>
      </c>
      <c r="V45">
        <v>1.0368630999999999</v>
      </c>
      <c r="W45">
        <v>1.0623514000000001</v>
      </c>
      <c r="X45">
        <v>1.00986</v>
      </c>
      <c r="Y45">
        <v>1.1556837</v>
      </c>
      <c r="Z45">
        <v>1.5036733</v>
      </c>
      <c r="AA45">
        <v>1.8084575000000001</v>
      </c>
      <c r="AB45">
        <v>2.0210935999999999</v>
      </c>
      <c r="AC45">
        <v>2.1742883000000002</v>
      </c>
      <c r="AD45">
        <v>2.2197844999999998</v>
      </c>
      <c r="AE45">
        <v>2.3049719999999998</v>
      </c>
      <c r="AF45">
        <v>2.3612969000000001</v>
      </c>
      <c r="AG45">
        <v>2.3347889999999998</v>
      </c>
      <c r="AH45">
        <v>2.1758510000000002</v>
      </c>
      <c r="AI45">
        <v>1.848597</v>
      </c>
      <c r="AJ45">
        <v>1.5976129999999999</v>
      </c>
      <c r="AK45">
        <v>1.450242</v>
      </c>
      <c r="AL45">
        <v>1.458755</v>
      </c>
      <c r="AM45">
        <v>1.394968</v>
      </c>
      <c r="AN45">
        <v>1.262648</v>
      </c>
      <c r="AO45">
        <v>1.176498</v>
      </c>
      <c r="AP45">
        <v>74.684619999999995</v>
      </c>
      <c r="AQ45">
        <v>74.576509999999999</v>
      </c>
      <c r="AR45">
        <v>73.171750000000003</v>
      </c>
      <c r="AS45">
        <v>71.461399999999998</v>
      </c>
      <c r="AT45">
        <v>69.799909999999997</v>
      </c>
      <c r="AU45">
        <v>68.572220000000002</v>
      </c>
      <c r="AV45">
        <v>67.712459999999993</v>
      </c>
      <c r="AW45">
        <v>68.924779999999998</v>
      </c>
      <c r="AX45">
        <v>71.75076</v>
      </c>
      <c r="AY45">
        <v>75.662080000000003</v>
      </c>
      <c r="AZ45">
        <v>80.17456</v>
      </c>
      <c r="BA45">
        <v>84.000380000000007</v>
      </c>
      <c r="BB45">
        <v>87.332089999999994</v>
      </c>
      <c r="BC45">
        <v>89.826920000000001</v>
      </c>
      <c r="BD45">
        <v>92.061099999999996</v>
      </c>
      <c r="BE45">
        <v>93.474239999999995</v>
      </c>
      <c r="BF45">
        <v>93.835740000000001</v>
      </c>
      <c r="BG45">
        <v>93.402670000000001</v>
      </c>
      <c r="BH45">
        <v>92.068920000000006</v>
      </c>
      <c r="BI45">
        <v>89.47748</v>
      </c>
      <c r="BJ45">
        <v>85.113730000000004</v>
      </c>
      <c r="BK45">
        <v>80.733930000000001</v>
      </c>
      <c r="BL45">
        <v>77.806659999999994</v>
      </c>
      <c r="BM45">
        <v>75.404640000000001</v>
      </c>
      <c r="BN45">
        <v>-1.6955499999999998E-2</v>
      </c>
      <c r="BO45">
        <v>-1.5725900000000001E-2</v>
      </c>
      <c r="BP45">
        <v>-1.65855E-2</v>
      </c>
      <c r="BQ45">
        <v>-1.5979500000000001E-2</v>
      </c>
      <c r="BR45">
        <v>-1.43503E-2</v>
      </c>
      <c r="BS45">
        <v>-2.7378699999999999E-2</v>
      </c>
      <c r="BT45">
        <v>-2.4566500000000002E-2</v>
      </c>
      <c r="BU45">
        <v>-6.8402000000000003E-3</v>
      </c>
      <c r="BV45">
        <v>8.7889000000000005E-3</v>
      </c>
      <c r="BW45">
        <v>-1.9756300000000001E-2</v>
      </c>
      <c r="BX45">
        <v>-4.46912E-2</v>
      </c>
      <c r="BY45">
        <v>-3.1812300000000002E-2</v>
      </c>
      <c r="BZ45">
        <v>-1.308E-2</v>
      </c>
      <c r="CA45">
        <v>-6.7222000000000002E-3</v>
      </c>
      <c r="CB45">
        <v>1.21875E-2</v>
      </c>
      <c r="CC45">
        <v>2.4231699999999998E-2</v>
      </c>
      <c r="CD45">
        <v>4.0463100000000002E-2</v>
      </c>
      <c r="CE45">
        <v>1.4709399999999999E-2</v>
      </c>
      <c r="CF45">
        <v>-1.55999E-2</v>
      </c>
      <c r="CG45">
        <v>-3.2502499999999997E-2</v>
      </c>
      <c r="CH45">
        <v>-4.3777499999999997E-2</v>
      </c>
      <c r="CI45">
        <v>-3.1558099999999999E-2</v>
      </c>
      <c r="CJ45">
        <v>-2.7035799999999999E-2</v>
      </c>
      <c r="CK45">
        <v>-3.1412900000000001E-2</v>
      </c>
      <c r="CL45" s="76">
        <v>2.05E-5</v>
      </c>
      <c r="CM45" s="76">
        <v>1.7600000000000001E-5</v>
      </c>
      <c r="CN45" s="76">
        <v>1.7200000000000001E-5</v>
      </c>
      <c r="CO45" s="76">
        <v>1.7399999999999999E-5</v>
      </c>
      <c r="CP45" s="76">
        <v>1.7600000000000001E-5</v>
      </c>
      <c r="CQ45" s="76">
        <v>2.12E-5</v>
      </c>
      <c r="CR45" s="76">
        <v>2.73E-5</v>
      </c>
      <c r="CS45" s="76">
        <v>3.9400000000000002E-5</v>
      </c>
      <c r="CT45" s="76">
        <v>4.5500000000000001E-5</v>
      </c>
      <c r="CU45" s="76">
        <v>3.5299999999999997E-5</v>
      </c>
      <c r="CV45" s="76">
        <v>2.58E-5</v>
      </c>
      <c r="CW45" s="76">
        <v>1.98E-5</v>
      </c>
      <c r="CX45" s="76">
        <v>1.11E-5</v>
      </c>
      <c r="CY45" s="76">
        <v>5.4700000000000001E-6</v>
      </c>
      <c r="CZ45" s="76">
        <v>4.69E-6</v>
      </c>
      <c r="DA45" s="76">
        <v>1.1800000000000001E-5</v>
      </c>
      <c r="DB45" s="76">
        <v>2.9200000000000002E-5</v>
      </c>
      <c r="DC45" s="76">
        <v>4.4700000000000002E-5</v>
      </c>
      <c r="DD45" s="76">
        <v>4.8900000000000003E-5</v>
      </c>
      <c r="DE45" s="76">
        <v>4.8399999999999997E-5</v>
      </c>
      <c r="DF45" s="76">
        <v>4.1699999999999997E-5</v>
      </c>
      <c r="DG45" s="76">
        <v>3.29E-5</v>
      </c>
      <c r="DH45" s="76">
        <v>2.5400000000000001E-5</v>
      </c>
      <c r="DI45" s="76">
        <v>2.0599999999999999E-5</v>
      </c>
    </row>
    <row r="46" spans="1:113" x14ac:dyDescent="0.25">
      <c r="A46" t="str">
        <f t="shared" si="0"/>
        <v>All_5. Offices, Hotels, Finance, Services_All_All_All_0 to 20 kW_43690</v>
      </c>
      <c r="B46" t="s">
        <v>177</v>
      </c>
      <c r="C46" t="s">
        <v>209</v>
      </c>
      <c r="D46" t="s">
        <v>19</v>
      </c>
      <c r="E46" t="s">
        <v>63</v>
      </c>
      <c r="F46" t="s">
        <v>19</v>
      </c>
      <c r="G46" t="s">
        <v>19</v>
      </c>
      <c r="H46" t="s">
        <v>19</v>
      </c>
      <c r="I46" t="s">
        <v>41</v>
      </c>
      <c r="J46" s="11">
        <v>43690</v>
      </c>
      <c r="K46">
        <v>15</v>
      </c>
      <c r="L46">
        <v>18</v>
      </c>
      <c r="M46">
        <v>29877</v>
      </c>
      <c r="N46">
        <v>0</v>
      </c>
      <c r="O46">
        <v>0</v>
      </c>
      <c r="P46">
        <v>0</v>
      </c>
      <c r="Q46">
        <v>0</v>
      </c>
      <c r="R46">
        <v>1.0333253</v>
      </c>
      <c r="S46">
        <v>0.99932909999999997</v>
      </c>
      <c r="T46">
        <v>0.97254742000000005</v>
      </c>
      <c r="U46">
        <v>0.95596941999999996</v>
      </c>
      <c r="V46">
        <v>0.96188108000000005</v>
      </c>
      <c r="W46">
        <v>0.98695798999999995</v>
      </c>
      <c r="X46">
        <v>0.94311186000000002</v>
      </c>
      <c r="Y46">
        <v>1.0872278</v>
      </c>
      <c r="Z46">
        <v>1.4782043</v>
      </c>
      <c r="AA46">
        <v>1.7966123000000001</v>
      </c>
      <c r="AB46">
        <v>2.0225711999999998</v>
      </c>
      <c r="AC46">
        <v>2.2122107999999998</v>
      </c>
      <c r="AD46">
        <v>2.3142830999999999</v>
      </c>
      <c r="AE46">
        <v>2.4482689999999998</v>
      </c>
      <c r="AF46">
        <v>2.5482301000000001</v>
      </c>
      <c r="AG46">
        <v>2.5643590000000001</v>
      </c>
      <c r="AH46">
        <v>2.4400580000000001</v>
      </c>
      <c r="AI46">
        <v>1.991924</v>
      </c>
      <c r="AJ46">
        <v>1.644342</v>
      </c>
      <c r="AK46">
        <v>1.474218</v>
      </c>
      <c r="AL46">
        <v>1.478345</v>
      </c>
      <c r="AM46">
        <v>1.3378989999999999</v>
      </c>
      <c r="AN46">
        <v>1.230073</v>
      </c>
      <c r="AO46">
        <v>1.1428199999999999</v>
      </c>
      <c r="AP46">
        <v>73.392399999999995</v>
      </c>
      <c r="AQ46">
        <v>71.050830000000005</v>
      </c>
      <c r="AR46">
        <v>69.606219999999993</v>
      </c>
      <c r="AS46">
        <v>68.435779999999994</v>
      </c>
      <c r="AT46">
        <v>67.563699999999997</v>
      </c>
      <c r="AU46">
        <v>66.216660000000005</v>
      </c>
      <c r="AV46">
        <v>65.446150000000003</v>
      </c>
      <c r="AW46">
        <v>66.169139999999999</v>
      </c>
      <c r="AX46">
        <v>70.465609999999998</v>
      </c>
      <c r="AY46">
        <v>75.538250000000005</v>
      </c>
      <c r="AZ46">
        <v>80.131410000000002</v>
      </c>
      <c r="BA46">
        <v>84.46508</v>
      </c>
      <c r="BB46">
        <v>88.219539999999995</v>
      </c>
      <c r="BC46">
        <v>91.107060000000004</v>
      </c>
      <c r="BD46">
        <v>92.941289999999995</v>
      </c>
      <c r="BE46">
        <v>94.275819999999996</v>
      </c>
      <c r="BF46">
        <v>94.992040000000003</v>
      </c>
      <c r="BG46">
        <v>94.799970000000002</v>
      </c>
      <c r="BH46">
        <v>93.840540000000004</v>
      </c>
      <c r="BI46">
        <v>91.057820000000007</v>
      </c>
      <c r="BJ46">
        <v>86.82414</v>
      </c>
      <c r="BK46">
        <v>83.002740000000003</v>
      </c>
      <c r="BL46">
        <v>79.462620000000001</v>
      </c>
      <c r="BM46">
        <v>76.696709999999996</v>
      </c>
      <c r="BN46">
        <v>-4.8053999999999996E-3</v>
      </c>
      <c r="BO46">
        <v>-1.1597000000000001E-3</v>
      </c>
      <c r="BP46">
        <v>-4.0759999999999999E-4</v>
      </c>
      <c r="BQ46">
        <v>1.9430000000000001E-3</v>
      </c>
      <c r="BR46">
        <v>-4.5619999999999998E-4</v>
      </c>
      <c r="BS46">
        <v>2.3416999999999999E-3</v>
      </c>
      <c r="BT46">
        <v>-4.9262999999999998E-3</v>
      </c>
      <c r="BU46">
        <v>4.8330999999999999E-3</v>
      </c>
      <c r="BV46">
        <v>-1.9578E-3</v>
      </c>
      <c r="BW46">
        <v>-7.0155E-3</v>
      </c>
      <c r="BX46">
        <v>-1.8135700000000001E-2</v>
      </c>
      <c r="BY46">
        <v>-2.1833100000000001E-2</v>
      </c>
      <c r="BZ46">
        <v>-1.7580700000000001E-2</v>
      </c>
      <c r="CA46">
        <v>-1.6737499999999999E-2</v>
      </c>
      <c r="CB46">
        <v>1.5893999999999998E-2</v>
      </c>
      <c r="CC46">
        <v>2.8934499999999998E-2</v>
      </c>
      <c r="CD46">
        <v>2.8339799999999998E-2</v>
      </c>
      <c r="CE46">
        <v>1.5865500000000001E-2</v>
      </c>
      <c r="CF46">
        <v>-9.479E-4</v>
      </c>
      <c r="CG46">
        <v>-2.3124499999999999E-2</v>
      </c>
      <c r="CH46">
        <v>-1.38528E-2</v>
      </c>
      <c r="CI46">
        <v>-2.0122999999999999E-3</v>
      </c>
      <c r="CJ46">
        <v>-5.285E-4</v>
      </c>
      <c r="CK46">
        <v>-3.3295E-3</v>
      </c>
      <c r="CL46" s="76">
        <v>9.9000000000000001E-6</v>
      </c>
      <c r="CM46" s="76">
        <v>8.1100000000000003E-6</v>
      </c>
      <c r="CN46" s="76">
        <v>6.6499999999999999E-6</v>
      </c>
      <c r="CO46" s="76">
        <v>6.1800000000000001E-6</v>
      </c>
      <c r="CP46" s="76">
        <v>6.2299999999999996E-6</v>
      </c>
      <c r="CQ46" s="76">
        <v>8.5599999999999994E-6</v>
      </c>
      <c r="CR46" s="76">
        <v>1.1E-5</v>
      </c>
      <c r="CS46" s="76">
        <v>1.8099999999999999E-5</v>
      </c>
      <c r="CT46" s="76">
        <v>2.4600000000000002E-5</v>
      </c>
      <c r="CU46" s="76">
        <v>2.2900000000000001E-5</v>
      </c>
      <c r="CV46" s="76">
        <v>1.73E-5</v>
      </c>
      <c r="CW46" s="76">
        <v>1.24E-5</v>
      </c>
      <c r="CX46" s="76">
        <v>7.8499999999999994E-6</v>
      </c>
      <c r="CY46" s="76">
        <v>3.72E-6</v>
      </c>
      <c r="CZ46" s="76">
        <v>3.2799999999999999E-6</v>
      </c>
      <c r="DA46" s="76">
        <v>8.0800000000000006E-6</v>
      </c>
      <c r="DB46" s="76">
        <v>2.2099999999999998E-5</v>
      </c>
      <c r="DC46" s="76">
        <v>3.7100000000000001E-5</v>
      </c>
      <c r="DD46" s="76">
        <v>3.96E-5</v>
      </c>
      <c r="DE46" s="76">
        <v>3.3500000000000001E-5</v>
      </c>
      <c r="DF46" s="76">
        <v>2.9200000000000002E-5</v>
      </c>
      <c r="DG46" s="76">
        <v>2.16E-5</v>
      </c>
      <c r="DH46" s="76">
        <v>1.66E-5</v>
      </c>
      <c r="DI46" s="76">
        <v>1.3699999999999999E-5</v>
      </c>
    </row>
    <row r="47" spans="1:113" x14ac:dyDescent="0.25">
      <c r="A47" t="str">
        <f t="shared" si="0"/>
        <v>All_5. Offices, Hotels, Finance, Services_All_All_All_0 to 20 kW_43691</v>
      </c>
      <c r="B47" t="s">
        <v>177</v>
      </c>
      <c r="C47" t="s">
        <v>209</v>
      </c>
      <c r="D47" t="s">
        <v>19</v>
      </c>
      <c r="E47" t="s">
        <v>63</v>
      </c>
      <c r="F47" t="s">
        <v>19</v>
      </c>
      <c r="G47" t="s">
        <v>19</v>
      </c>
      <c r="H47" t="s">
        <v>19</v>
      </c>
      <c r="I47" t="s">
        <v>41</v>
      </c>
      <c r="J47" s="11">
        <v>43691</v>
      </c>
      <c r="K47">
        <v>15</v>
      </c>
      <c r="L47">
        <v>18</v>
      </c>
      <c r="M47">
        <v>29799</v>
      </c>
      <c r="N47">
        <v>0</v>
      </c>
      <c r="O47">
        <v>0</v>
      </c>
      <c r="P47">
        <v>0</v>
      </c>
      <c r="Q47">
        <v>0</v>
      </c>
      <c r="R47">
        <v>1.0776097</v>
      </c>
      <c r="S47">
        <v>1.0356103000000001</v>
      </c>
      <c r="T47">
        <v>1.0087782000000001</v>
      </c>
      <c r="U47">
        <v>0.99154631999999998</v>
      </c>
      <c r="V47">
        <v>0.99302210000000002</v>
      </c>
      <c r="W47">
        <v>1.0256059</v>
      </c>
      <c r="X47">
        <v>0.99548985999999995</v>
      </c>
      <c r="Y47">
        <v>1.1383798000000001</v>
      </c>
      <c r="Z47">
        <v>1.5540757999999999</v>
      </c>
      <c r="AA47">
        <v>1.893195</v>
      </c>
      <c r="AB47">
        <v>2.1451935</v>
      </c>
      <c r="AC47">
        <v>2.3582417000000002</v>
      </c>
      <c r="AD47">
        <v>2.4610189</v>
      </c>
      <c r="AE47">
        <v>2.6152158000000001</v>
      </c>
      <c r="AF47">
        <v>2.7191168000000001</v>
      </c>
      <c r="AG47">
        <v>2.7340309999999999</v>
      </c>
      <c r="AH47">
        <v>2.5827650000000002</v>
      </c>
      <c r="AI47">
        <v>2.1191339999999999</v>
      </c>
      <c r="AJ47">
        <v>1.7664299999999999</v>
      </c>
      <c r="AK47">
        <v>1.609388</v>
      </c>
      <c r="AL47">
        <v>1.5938270000000001</v>
      </c>
      <c r="AM47">
        <v>1.452391</v>
      </c>
      <c r="AN47">
        <v>1.303436</v>
      </c>
      <c r="AO47">
        <v>1.212162</v>
      </c>
      <c r="AP47">
        <v>76.245249999999999</v>
      </c>
      <c r="AQ47">
        <v>72.96266</v>
      </c>
      <c r="AR47">
        <v>71.766249999999999</v>
      </c>
      <c r="AS47">
        <v>69.953829999999996</v>
      </c>
      <c r="AT47">
        <v>68.627780000000001</v>
      </c>
      <c r="AU47">
        <v>67.846680000000006</v>
      </c>
      <c r="AV47">
        <v>66.965350000000001</v>
      </c>
      <c r="AW47">
        <v>67.516040000000004</v>
      </c>
      <c r="AX47">
        <v>72.176419999999993</v>
      </c>
      <c r="AY47">
        <v>77.400180000000006</v>
      </c>
      <c r="AZ47">
        <v>82.679609999999997</v>
      </c>
      <c r="BA47">
        <v>87.43459</v>
      </c>
      <c r="BB47">
        <v>91.257480000000001</v>
      </c>
      <c r="BC47">
        <v>94.607770000000002</v>
      </c>
      <c r="BD47">
        <v>96.765140000000002</v>
      </c>
      <c r="BE47">
        <v>98.157399999999996</v>
      </c>
      <c r="BF47">
        <v>98.670749999999998</v>
      </c>
      <c r="BG47">
        <v>98.597920000000002</v>
      </c>
      <c r="BH47">
        <v>97.475999999999999</v>
      </c>
      <c r="BI47">
        <v>94.842169999999996</v>
      </c>
      <c r="BJ47">
        <v>89.923029999999997</v>
      </c>
      <c r="BK47">
        <v>85.672809999999998</v>
      </c>
      <c r="BL47">
        <v>82.233159999999998</v>
      </c>
      <c r="BM47">
        <v>79.528720000000007</v>
      </c>
      <c r="BN47">
        <v>-4.7878E-3</v>
      </c>
      <c r="BO47">
        <v>-1.1410000000000001E-3</v>
      </c>
      <c r="BP47">
        <v>-3.8759999999999999E-4</v>
      </c>
      <c r="BQ47">
        <v>1.9650000000000002E-3</v>
      </c>
      <c r="BR47">
        <v>-4.4069999999999998E-4</v>
      </c>
      <c r="BS47">
        <v>2.3121999999999999E-3</v>
      </c>
      <c r="BT47">
        <v>-4.9055000000000001E-3</v>
      </c>
      <c r="BU47">
        <v>4.7099999999999998E-3</v>
      </c>
      <c r="BV47">
        <v>-2.0449000000000001E-3</v>
      </c>
      <c r="BW47">
        <v>-7.0888000000000001E-3</v>
      </c>
      <c r="BX47">
        <v>-1.8157699999999999E-2</v>
      </c>
      <c r="BY47">
        <v>-2.1904099999999999E-2</v>
      </c>
      <c r="BZ47">
        <v>-1.7588699999999999E-2</v>
      </c>
      <c r="CA47">
        <v>-1.6788399999999998E-2</v>
      </c>
      <c r="CB47">
        <v>1.58739E-2</v>
      </c>
      <c r="CC47">
        <v>2.9020899999999999E-2</v>
      </c>
      <c r="CD47">
        <v>2.8260400000000001E-2</v>
      </c>
      <c r="CE47">
        <v>1.5585099999999999E-2</v>
      </c>
      <c r="CF47">
        <v>-1.2143E-3</v>
      </c>
      <c r="CG47">
        <v>-2.32833E-2</v>
      </c>
      <c r="CH47">
        <v>-1.3930400000000001E-2</v>
      </c>
      <c r="CI47">
        <v>-2.0557000000000001E-3</v>
      </c>
      <c r="CJ47">
        <v>-5.6950000000000002E-4</v>
      </c>
      <c r="CK47">
        <v>-3.3414E-3</v>
      </c>
      <c r="CL47" s="76">
        <v>1.36E-5</v>
      </c>
      <c r="CM47" s="76">
        <v>1.1E-5</v>
      </c>
      <c r="CN47" s="76">
        <v>9.55E-6</v>
      </c>
      <c r="CO47" s="76">
        <v>9.2699999999999993E-6</v>
      </c>
      <c r="CP47" s="76">
        <v>8.6000000000000007E-6</v>
      </c>
      <c r="CQ47" s="76">
        <v>1.0200000000000001E-5</v>
      </c>
      <c r="CR47" s="76">
        <v>1.34E-5</v>
      </c>
      <c r="CS47" s="76">
        <v>2.6100000000000001E-5</v>
      </c>
      <c r="CT47" s="76">
        <v>3.1199999999999999E-5</v>
      </c>
      <c r="CU47" s="76">
        <v>2.8200000000000001E-5</v>
      </c>
      <c r="CV47" s="76">
        <v>2.1399999999999998E-5</v>
      </c>
      <c r="CW47" s="76">
        <v>1.45E-5</v>
      </c>
      <c r="CX47" s="76">
        <v>8.7900000000000005E-6</v>
      </c>
      <c r="CY47" s="76">
        <v>3.8999999999999999E-6</v>
      </c>
      <c r="CZ47" s="76">
        <v>3.6899999999999998E-6</v>
      </c>
      <c r="DA47" s="76">
        <v>8.8699999999999998E-6</v>
      </c>
      <c r="DB47" s="76">
        <v>2.55E-5</v>
      </c>
      <c r="DC47" s="76">
        <v>4.6900000000000002E-5</v>
      </c>
      <c r="DD47" s="76">
        <v>5.3199999999999999E-5</v>
      </c>
      <c r="DE47" s="76">
        <v>4.57E-5</v>
      </c>
      <c r="DF47" s="76">
        <v>3.8500000000000001E-5</v>
      </c>
      <c r="DG47" s="76">
        <v>2.9099999999999999E-5</v>
      </c>
      <c r="DH47" s="76">
        <v>2.26E-5</v>
      </c>
      <c r="DI47" s="76">
        <v>1.95E-5</v>
      </c>
    </row>
    <row r="48" spans="1:113" x14ac:dyDescent="0.25">
      <c r="A48" t="str">
        <f t="shared" si="0"/>
        <v>All_5. Offices, Hotels, Finance, Services_All_All_All_0 to 20 kW_43693</v>
      </c>
      <c r="B48" t="s">
        <v>177</v>
      </c>
      <c r="C48" t="s">
        <v>209</v>
      </c>
      <c r="D48" t="s">
        <v>19</v>
      </c>
      <c r="E48" t="s">
        <v>63</v>
      </c>
      <c r="F48" t="s">
        <v>19</v>
      </c>
      <c r="G48" t="s">
        <v>19</v>
      </c>
      <c r="H48" t="s">
        <v>19</v>
      </c>
      <c r="I48" t="s">
        <v>41</v>
      </c>
      <c r="J48" s="11">
        <v>43693</v>
      </c>
      <c r="K48">
        <v>15</v>
      </c>
      <c r="L48">
        <v>18</v>
      </c>
      <c r="M48">
        <v>29568</v>
      </c>
      <c r="N48">
        <v>0</v>
      </c>
      <c r="O48">
        <v>0</v>
      </c>
      <c r="P48">
        <v>0</v>
      </c>
      <c r="Q48">
        <v>0</v>
      </c>
      <c r="R48">
        <v>1.1701203</v>
      </c>
      <c r="S48">
        <v>1.1218372000000001</v>
      </c>
      <c r="T48">
        <v>1.0846768</v>
      </c>
      <c r="U48">
        <v>1.0528208999999999</v>
      </c>
      <c r="V48">
        <v>1.0593682</v>
      </c>
      <c r="W48">
        <v>1.0873938000000001</v>
      </c>
      <c r="X48">
        <v>1.0607747000000001</v>
      </c>
      <c r="Y48">
        <v>1.1901432999999999</v>
      </c>
      <c r="Z48">
        <v>1.6048091</v>
      </c>
      <c r="AA48">
        <v>1.9463111</v>
      </c>
      <c r="AB48">
        <v>2.1830930999999998</v>
      </c>
      <c r="AC48">
        <v>2.3711369000000002</v>
      </c>
      <c r="AD48">
        <v>2.4458929</v>
      </c>
      <c r="AE48">
        <v>2.5425662</v>
      </c>
      <c r="AF48">
        <v>2.5833482999999999</v>
      </c>
      <c r="AG48">
        <v>2.5493679999999999</v>
      </c>
      <c r="AH48">
        <v>2.3797489999999999</v>
      </c>
      <c r="AI48">
        <v>2.009576</v>
      </c>
      <c r="AJ48">
        <v>1.7241759999999999</v>
      </c>
      <c r="AK48">
        <v>1.5791980000000001</v>
      </c>
      <c r="AL48">
        <v>1.5902210000000001</v>
      </c>
      <c r="AM48">
        <v>1.4481360000000001</v>
      </c>
      <c r="AN48">
        <v>1.306287</v>
      </c>
      <c r="AO48">
        <v>1.2112210000000001</v>
      </c>
      <c r="AP48">
        <v>77.115650000000002</v>
      </c>
      <c r="AQ48">
        <v>77.123350000000002</v>
      </c>
      <c r="AR48">
        <v>75.228980000000007</v>
      </c>
      <c r="AS48">
        <v>73.359790000000004</v>
      </c>
      <c r="AT48">
        <v>72.159769999999995</v>
      </c>
      <c r="AU48">
        <v>71.063050000000004</v>
      </c>
      <c r="AV48">
        <v>69.903210000000001</v>
      </c>
      <c r="AW48">
        <v>70.286090000000002</v>
      </c>
      <c r="AX48">
        <v>74.322299999999998</v>
      </c>
      <c r="AY48">
        <v>79.818780000000004</v>
      </c>
      <c r="AZ48">
        <v>85.050830000000005</v>
      </c>
      <c r="BA48">
        <v>89.24727</v>
      </c>
      <c r="BB48">
        <v>92.141249999999999</v>
      </c>
      <c r="BC48">
        <v>94.439310000000006</v>
      </c>
      <c r="BD48">
        <v>96.918639999999996</v>
      </c>
      <c r="BE48">
        <v>97.857770000000002</v>
      </c>
      <c r="BF48">
        <v>98.134540000000001</v>
      </c>
      <c r="BG48">
        <v>97.312240000000003</v>
      </c>
      <c r="BH48">
        <v>95.437359999999998</v>
      </c>
      <c r="BI48">
        <v>91.828000000000003</v>
      </c>
      <c r="BJ48">
        <v>86.551860000000005</v>
      </c>
      <c r="BK48">
        <v>82.635480000000001</v>
      </c>
      <c r="BL48">
        <v>79.70411</v>
      </c>
      <c r="BM48">
        <v>77.4071</v>
      </c>
      <c r="BN48">
        <v>-4.6734999999999997E-3</v>
      </c>
      <c r="BO48">
        <v>-1.0200999999999999E-3</v>
      </c>
      <c r="BP48">
        <v>-2.5809999999999999E-4</v>
      </c>
      <c r="BQ48">
        <v>2.1071000000000002E-3</v>
      </c>
      <c r="BR48">
        <v>-3.4059999999999998E-4</v>
      </c>
      <c r="BS48">
        <v>2.1220000000000002E-3</v>
      </c>
      <c r="BT48">
        <v>-4.7708000000000004E-3</v>
      </c>
      <c r="BU48">
        <v>3.9139999999999999E-3</v>
      </c>
      <c r="BV48">
        <v>-2.6078E-3</v>
      </c>
      <c r="BW48">
        <v>-7.5620000000000001E-3</v>
      </c>
      <c r="BX48">
        <v>-1.8299599999999999E-2</v>
      </c>
      <c r="BY48">
        <v>-2.23632E-2</v>
      </c>
      <c r="BZ48">
        <v>-1.7640200000000002E-2</v>
      </c>
      <c r="CA48">
        <v>-1.7118000000000001E-2</v>
      </c>
      <c r="CB48">
        <v>1.5743299999999998E-2</v>
      </c>
      <c r="CC48">
        <v>2.9580200000000001E-2</v>
      </c>
      <c r="CD48">
        <v>2.7747500000000001E-2</v>
      </c>
      <c r="CE48">
        <v>1.3772899999999999E-2</v>
      </c>
      <c r="CF48">
        <v>-2.9366000000000001E-3</v>
      </c>
      <c r="CG48">
        <v>-2.4309999999999998E-2</v>
      </c>
      <c r="CH48">
        <v>-1.44323E-2</v>
      </c>
      <c r="CI48">
        <v>-2.3362999999999999E-3</v>
      </c>
      <c r="CJ48">
        <v>-8.3469999999999996E-4</v>
      </c>
      <c r="CK48">
        <v>-3.4183999999999998E-3</v>
      </c>
      <c r="CL48" s="76">
        <v>2.0699999999999998E-5</v>
      </c>
      <c r="CM48" s="76">
        <v>1.8199999999999999E-5</v>
      </c>
      <c r="CN48" s="76">
        <v>1.5500000000000001E-5</v>
      </c>
      <c r="CO48" s="76">
        <v>1.5299999999999999E-5</v>
      </c>
      <c r="CP48" s="76">
        <v>1.5299999999999999E-5</v>
      </c>
      <c r="CQ48" s="76">
        <v>1.88E-5</v>
      </c>
      <c r="CR48" s="76">
        <v>2.5400000000000001E-5</v>
      </c>
      <c r="CS48" s="76">
        <v>3.8399999999999998E-5</v>
      </c>
      <c r="CT48" s="76">
        <v>3.7799999999999997E-5</v>
      </c>
      <c r="CU48" s="76">
        <v>3.3099999999999998E-5</v>
      </c>
      <c r="CV48" s="76">
        <v>2.5400000000000001E-5</v>
      </c>
      <c r="CW48" s="76">
        <v>1.77E-5</v>
      </c>
      <c r="CX48" s="76">
        <v>1.04E-5</v>
      </c>
      <c r="CY48" s="76">
        <v>4.4800000000000003E-6</v>
      </c>
      <c r="CZ48" s="76">
        <v>3.9700000000000001E-6</v>
      </c>
      <c r="DA48" s="76">
        <v>1.15E-5</v>
      </c>
      <c r="DB48" s="76">
        <v>2.8600000000000001E-5</v>
      </c>
      <c r="DC48" s="76">
        <v>4.7599999999999998E-5</v>
      </c>
      <c r="DD48" s="76">
        <v>5.4200000000000003E-5</v>
      </c>
      <c r="DE48" s="76">
        <v>4.85E-5</v>
      </c>
      <c r="DF48" s="76">
        <v>4.1100000000000003E-5</v>
      </c>
      <c r="DG48" s="76">
        <v>3.15E-5</v>
      </c>
      <c r="DH48" s="76">
        <v>2.3600000000000001E-5</v>
      </c>
      <c r="DI48" s="76">
        <v>1.9599999999999999E-5</v>
      </c>
    </row>
    <row r="49" spans="1:113" x14ac:dyDescent="0.25">
      <c r="A49" t="str">
        <f t="shared" si="0"/>
        <v>All_5. Offices, Hotels, Finance, Services_All_All_All_0 to 20 kW_43703</v>
      </c>
      <c r="B49" t="s">
        <v>177</v>
      </c>
      <c r="C49" t="s">
        <v>209</v>
      </c>
      <c r="D49" t="s">
        <v>19</v>
      </c>
      <c r="E49" t="s">
        <v>63</v>
      </c>
      <c r="F49" t="s">
        <v>19</v>
      </c>
      <c r="G49" t="s">
        <v>19</v>
      </c>
      <c r="H49" t="s">
        <v>19</v>
      </c>
      <c r="I49" t="s">
        <v>41</v>
      </c>
      <c r="J49" s="11">
        <v>43703</v>
      </c>
      <c r="K49">
        <v>15</v>
      </c>
      <c r="L49">
        <v>18</v>
      </c>
      <c r="M49">
        <v>28870</v>
      </c>
      <c r="N49">
        <v>0</v>
      </c>
      <c r="O49">
        <v>0</v>
      </c>
      <c r="P49">
        <v>0</v>
      </c>
      <c r="Q49">
        <v>0</v>
      </c>
      <c r="R49">
        <v>1.1032869000000001</v>
      </c>
      <c r="S49">
        <v>1.0577639999999999</v>
      </c>
      <c r="T49">
        <v>1.0317373000000001</v>
      </c>
      <c r="U49">
        <v>1.0166225</v>
      </c>
      <c r="V49">
        <v>1.0268523000000001</v>
      </c>
      <c r="W49">
        <v>1.0646930999999999</v>
      </c>
      <c r="X49">
        <v>1.0731704</v>
      </c>
      <c r="Y49">
        <v>1.2065996000000001</v>
      </c>
      <c r="Z49">
        <v>1.6584154</v>
      </c>
      <c r="AA49">
        <v>2.0051507000000002</v>
      </c>
      <c r="AB49">
        <v>2.2124237999999998</v>
      </c>
      <c r="AC49">
        <v>2.3732465999999999</v>
      </c>
      <c r="AD49">
        <v>2.4627012000000001</v>
      </c>
      <c r="AE49">
        <v>2.5973221999999998</v>
      </c>
      <c r="AF49">
        <v>2.6723509999999999</v>
      </c>
      <c r="AG49">
        <v>2.668059</v>
      </c>
      <c r="AH49">
        <v>2.5259550000000002</v>
      </c>
      <c r="AI49">
        <v>2.0258240000000001</v>
      </c>
      <c r="AJ49">
        <v>1.6739949999999999</v>
      </c>
      <c r="AK49">
        <v>1.5297449999999999</v>
      </c>
      <c r="AL49">
        <v>1.5215700000000001</v>
      </c>
      <c r="AM49">
        <v>1.3597109999999999</v>
      </c>
      <c r="AN49">
        <v>1.2538009999999999</v>
      </c>
      <c r="AO49">
        <v>1.1722250000000001</v>
      </c>
      <c r="AP49">
        <v>75.129859999999994</v>
      </c>
      <c r="AQ49">
        <v>73.594570000000004</v>
      </c>
      <c r="AR49">
        <v>72.182429999999997</v>
      </c>
      <c r="AS49">
        <v>70.703209999999999</v>
      </c>
      <c r="AT49">
        <v>69.514889999999994</v>
      </c>
      <c r="AU49">
        <v>68.402280000000005</v>
      </c>
      <c r="AV49">
        <v>67.663700000000006</v>
      </c>
      <c r="AW49">
        <v>68.078959999999995</v>
      </c>
      <c r="AX49">
        <v>72.271439999999998</v>
      </c>
      <c r="AY49">
        <v>76.560519999999997</v>
      </c>
      <c r="AZ49">
        <v>81.189149999999998</v>
      </c>
      <c r="BA49">
        <v>85.12585</v>
      </c>
      <c r="BB49">
        <v>89.024209999999997</v>
      </c>
      <c r="BC49">
        <v>92.29365</v>
      </c>
      <c r="BD49">
        <v>94.590199999999996</v>
      </c>
      <c r="BE49">
        <v>96.077290000000005</v>
      </c>
      <c r="BF49">
        <v>96.28792</v>
      </c>
      <c r="BG49">
        <v>96.104870000000005</v>
      </c>
      <c r="BH49">
        <v>94.235860000000002</v>
      </c>
      <c r="BI49">
        <v>90.661000000000001</v>
      </c>
      <c r="BJ49">
        <v>86.146529999999998</v>
      </c>
      <c r="BK49">
        <v>82.670670000000001</v>
      </c>
      <c r="BL49">
        <v>79.935130000000001</v>
      </c>
      <c r="BM49">
        <v>77.444839999999999</v>
      </c>
      <c r="BN49">
        <v>-4.6404000000000003E-3</v>
      </c>
      <c r="BO49">
        <v>-9.8510000000000004E-4</v>
      </c>
      <c r="BP49">
        <v>-2.207E-4</v>
      </c>
      <c r="BQ49">
        <v>2.1481999999999998E-3</v>
      </c>
      <c r="BR49">
        <v>-3.1169999999999999E-4</v>
      </c>
      <c r="BS49">
        <v>2.0671000000000001E-3</v>
      </c>
      <c r="BT49">
        <v>-4.7318999999999998E-3</v>
      </c>
      <c r="BU49">
        <v>3.6838999999999999E-3</v>
      </c>
      <c r="BV49">
        <v>-2.7705E-3</v>
      </c>
      <c r="BW49">
        <v>-7.6988999999999998E-3</v>
      </c>
      <c r="BX49">
        <v>-1.8340599999999999E-2</v>
      </c>
      <c r="BY49">
        <v>-2.2495899999999999E-2</v>
      </c>
      <c r="BZ49">
        <v>-1.76551E-2</v>
      </c>
      <c r="CA49">
        <v>-1.7213200000000001E-2</v>
      </c>
      <c r="CB49">
        <v>1.57056E-2</v>
      </c>
      <c r="CC49">
        <v>2.9741699999999999E-2</v>
      </c>
      <c r="CD49">
        <v>2.7599200000000001E-2</v>
      </c>
      <c r="CE49">
        <v>1.32491E-2</v>
      </c>
      <c r="CF49">
        <v>-3.4344000000000002E-3</v>
      </c>
      <c r="CG49">
        <v>-2.4606699999999999E-2</v>
      </c>
      <c r="CH49">
        <v>-1.45773E-2</v>
      </c>
      <c r="CI49">
        <v>-2.4174000000000001E-3</v>
      </c>
      <c r="CJ49">
        <v>-9.1129999999999998E-4</v>
      </c>
      <c r="CK49">
        <v>-3.4405999999999998E-3</v>
      </c>
      <c r="CL49" s="76">
        <v>1.5400000000000002E-5</v>
      </c>
      <c r="CM49" s="76">
        <v>1.2099999999999999E-5</v>
      </c>
      <c r="CN49" s="76">
        <v>1.1E-5</v>
      </c>
      <c r="CO49" s="76">
        <v>1.1199999999999999E-5</v>
      </c>
      <c r="CP49" s="76">
        <v>1.19E-5</v>
      </c>
      <c r="CQ49" s="76">
        <v>1.5400000000000002E-5</v>
      </c>
      <c r="CR49" s="76">
        <v>1.9700000000000001E-5</v>
      </c>
      <c r="CS49" s="76">
        <v>3.8600000000000003E-5</v>
      </c>
      <c r="CT49" s="76">
        <v>4.07E-5</v>
      </c>
      <c r="CU49" s="76">
        <v>3.3699999999999999E-5</v>
      </c>
      <c r="CV49" s="76">
        <v>2.2900000000000001E-5</v>
      </c>
      <c r="CW49" s="76">
        <v>1.49E-5</v>
      </c>
      <c r="CX49" s="76">
        <v>9.2799999999999992E-6</v>
      </c>
      <c r="CY49" s="76">
        <v>4.3800000000000004E-6</v>
      </c>
      <c r="CZ49" s="76">
        <v>3.8800000000000001E-6</v>
      </c>
      <c r="DA49" s="76">
        <v>1.04E-5</v>
      </c>
      <c r="DB49" s="76">
        <v>2.9099999999999999E-5</v>
      </c>
      <c r="DC49" s="76">
        <v>5.0099999999999998E-5</v>
      </c>
      <c r="DD49" s="76">
        <v>5.1499999999999998E-5</v>
      </c>
      <c r="DE49" s="76">
        <v>4.2500000000000003E-5</v>
      </c>
      <c r="DF49" s="76">
        <v>3.6100000000000003E-5</v>
      </c>
      <c r="DG49" s="76">
        <v>2.7699999999999999E-5</v>
      </c>
      <c r="DH49" s="76">
        <v>2.2099999999999998E-5</v>
      </c>
      <c r="DI49" s="76">
        <v>1.8600000000000001E-5</v>
      </c>
    </row>
    <row r="50" spans="1:113" x14ac:dyDescent="0.25">
      <c r="A50" t="str">
        <f t="shared" si="0"/>
        <v>All_5. Offices, Hotels, Finance, Services_All_All_All_0 to 20 kW_43704</v>
      </c>
      <c r="B50" t="s">
        <v>177</v>
      </c>
      <c r="C50" t="s">
        <v>209</v>
      </c>
      <c r="D50" t="s">
        <v>19</v>
      </c>
      <c r="E50" t="s">
        <v>63</v>
      </c>
      <c r="F50" t="s">
        <v>19</v>
      </c>
      <c r="G50" t="s">
        <v>19</v>
      </c>
      <c r="H50" t="s">
        <v>19</v>
      </c>
      <c r="I50" t="s">
        <v>41</v>
      </c>
      <c r="J50" s="11">
        <v>43704</v>
      </c>
      <c r="K50">
        <v>15</v>
      </c>
      <c r="L50">
        <v>18</v>
      </c>
      <c r="M50">
        <v>28765</v>
      </c>
      <c r="N50">
        <v>0</v>
      </c>
      <c r="O50">
        <v>0</v>
      </c>
      <c r="P50">
        <v>0</v>
      </c>
      <c r="Q50">
        <v>0</v>
      </c>
      <c r="R50">
        <v>1.1150327</v>
      </c>
      <c r="S50">
        <v>1.0696715999999999</v>
      </c>
      <c r="T50">
        <v>1.0422307</v>
      </c>
      <c r="U50">
        <v>1.0251962999999999</v>
      </c>
      <c r="V50">
        <v>1.0329462</v>
      </c>
      <c r="W50">
        <v>1.0674496</v>
      </c>
      <c r="X50">
        <v>1.0746411</v>
      </c>
      <c r="Y50">
        <v>1.2068912000000001</v>
      </c>
      <c r="Z50">
        <v>1.673276</v>
      </c>
      <c r="AA50">
        <v>2.0199866000000002</v>
      </c>
      <c r="AB50">
        <v>2.2743182000000002</v>
      </c>
      <c r="AC50">
        <v>2.4605481999999999</v>
      </c>
      <c r="AD50">
        <v>2.5462596999999998</v>
      </c>
      <c r="AE50">
        <v>2.6552753999999998</v>
      </c>
      <c r="AF50">
        <v>2.7495786999999998</v>
      </c>
      <c r="AG50">
        <v>2.7648519999999999</v>
      </c>
      <c r="AH50">
        <v>2.5973280000000001</v>
      </c>
      <c r="AI50">
        <v>2.0668890000000002</v>
      </c>
      <c r="AJ50">
        <v>1.6966060000000001</v>
      </c>
      <c r="AK50">
        <v>1.540332</v>
      </c>
      <c r="AL50">
        <v>1.538907</v>
      </c>
      <c r="AM50">
        <v>1.3931560000000001</v>
      </c>
      <c r="AN50">
        <v>1.265917</v>
      </c>
      <c r="AO50">
        <v>1.1850940000000001</v>
      </c>
      <c r="AP50">
        <v>75.587810000000005</v>
      </c>
      <c r="AQ50">
        <v>74.153040000000004</v>
      </c>
      <c r="AR50">
        <v>73.123459999999994</v>
      </c>
      <c r="AS50">
        <v>71.745220000000003</v>
      </c>
      <c r="AT50">
        <v>70.454149999999998</v>
      </c>
      <c r="AU50">
        <v>69.687830000000005</v>
      </c>
      <c r="AV50">
        <v>68.536940000000001</v>
      </c>
      <c r="AW50">
        <v>68.908519999999996</v>
      </c>
      <c r="AX50">
        <v>72.391679999999994</v>
      </c>
      <c r="AY50">
        <v>76.683030000000002</v>
      </c>
      <c r="AZ50">
        <v>81.596779999999995</v>
      </c>
      <c r="BA50">
        <v>85.71696</v>
      </c>
      <c r="BB50">
        <v>89.393039999999999</v>
      </c>
      <c r="BC50">
        <v>92.223190000000002</v>
      </c>
      <c r="BD50">
        <v>94.405919999999995</v>
      </c>
      <c r="BE50">
        <v>95.668779999999998</v>
      </c>
      <c r="BF50">
        <v>95.681209999999993</v>
      </c>
      <c r="BG50">
        <v>95.054289999999995</v>
      </c>
      <c r="BH50">
        <v>92.932699999999997</v>
      </c>
      <c r="BI50">
        <v>89.673929999999999</v>
      </c>
      <c r="BJ50">
        <v>85.295500000000004</v>
      </c>
      <c r="BK50">
        <v>82.177409999999995</v>
      </c>
      <c r="BL50">
        <v>79.647019999999998</v>
      </c>
      <c r="BM50">
        <v>77.425380000000004</v>
      </c>
      <c r="BN50">
        <v>-6.1414E-3</v>
      </c>
      <c r="BO50">
        <v>-2.5736000000000001E-3</v>
      </c>
      <c r="BP50">
        <v>-1.9207E-3</v>
      </c>
      <c r="BQ50">
        <v>2.8150000000000001E-4</v>
      </c>
      <c r="BR50">
        <v>-1.6260000000000001E-3</v>
      </c>
      <c r="BS50">
        <v>4.5652999999999996E-3</v>
      </c>
      <c r="BT50">
        <v>-6.4999999999999997E-3</v>
      </c>
      <c r="BU50">
        <v>1.41393E-2</v>
      </c>
      <c r="BV50">
        <v>4.6233999999999997E-3</v>
      </c>
      <c r="BW50">
        <v>-1.4813999999999999E-3</v>
      </c>
      <c r="BX50">
        <v>-1.6476399999999999E-2</v>
      </c>
      <c r="BY50">
        <v>-1.64657E-2</v>
      </c>
      <c r="BZ50">
        <v>-1.69774E-2</v>
      </c>
      <c r="CA50">
        <v>-1.2884700000000001E-2</v>
      </c>
      <c r="CB50">
        <v>1.7419299999999999E-2</v>
      </c>
      <c r="CC50">
        <v>2.2395999999999999E-2</v>
      </c>
      <c r="CD50">
        <v>3.4336199999999997E-2</v>
      </c>
      <c r="CE50">
        <v>3.70534E-2</v>
      </c>
      <c r="CF50">
        <v>1.91874E-2</v>
      </c>
      <c r="CG50">
        <v>-1.1120700000000001E-2</v>
      </c>
      <c r="CH50">
        <v>-7.9854999999999995E-3</v>
      </c>
      <c r="CI50">
        <v>1.2681000000000001E-3</v>
      </c>
      <c r="CJ50">
        <v>2.5709000000000001E-3</v>
      </c>
      <c r="CK50">
        <v>-2.4293000000000001E-3</v>
      </c>
      <c r="CL50" s="76">
        <v>1.8600000000000001E-5</v>
      </c>
      <c r="CM50" s="76">
        <v>1.6099999999999998E-5</v>
      </c>
      <c r="CN50" s="76">
        <v>1.4399999999999999E-5</v>
      </c>
      <c r="CO50" s="76">
        <v>1.42E-5</v>
      </c>
      <c r="CP50" s="76">
        <v>1.45E-5</v>
      </c>
      <c r="CQ50" s="76">
        <v>1.7E-5</v>
      </c>
      <c r="CR50" s="76">
        <v>2.19E-5</v>
      </c>
      <c r="CS50" s="76">
        <v>3.7799999999999997E-5</v>
      </c>
      <c r="CT50" s="76">
        <v>4.1E-5</v>
      </c>
      <c r="CU50" s="76">
        <v>3.6900000000000002E-5</v>
      </c>
      <c r="CV50" s="76">
        <v>2.62E-5</v>
      </c>
      <c r="CW50" s="76">
        <v>1.7499999999999998E-5</v>
      </c>
      <c r="CX50" s="76">
        <v>1.0200000000000001E-5</v>
      </c>
      <c r="CY50" s="76">
        <v>4.7999999999999998E-6</v>
      </c>
      <c r="CZ50" s="76">
        <v>4.1099999999999996E-6</v>
      </c>
      <c r="DA50" s="76">
        <v>1.06E-5</v>
      </c>
      <c r="DB50" s="76">
        <v>3.29E-5</v>
      </c>
      <c r="DC50" s="76">
        <v>5.6199999999999997E-5</v>
      </c>
      <c r="DD50" s="76">
        <v>5.6400000000000002E-5</v>
      </c>
      <c r="DE50" s="76">
        <v>4.7700000000000001E-5</v>
      </c>
      <c r="DF50" s="76">
        <v>4.0599999999999998E-5</v>
      </c>
      <c r="DG50" s="76">
        <v>3.0000000000000001E-5</v>
      </c>
      <c r="DH50" s="76">
        <v>2.5400000000000001E-5</v>
      </c>
      <c r="DI50" s="76">
        <v>2.19E-5</v>
      </c>
    </row>
    <row r="51" spans="1:113" x14ac:dyDescent="0.25">
      <c r="A51" t="str">
        <f t="shared" si="0"/>
        <v>All_5. Offices, Hotels, Finance, Services_All_All_All_0 to 20 kW_43721</v>
      </c>
      <c r="B51" t="s">
        <v>177</v>
      </c>
      <c r="C51" t="s">
        <v>209</v>
      </c>
      <c r="D51" t="s">
        <v>19</v>
      </c>
      <c r="E51" t="s">
        <v>63</v>
      </c>
      <c r="F51" t="s">
        <v>19</v>
      </c>
      <c r="G51" t="s">
        <v>19</v>
      </c>
      <c r="H51" t="s">
        <v>19</v>
      </c>
      <c r="I51" t="s">
        <v>41</v>
      </c>
      <c r="J51" s="11">
        <v>43721</v>
      </c>
      <c r="K51">
        <v>15</v>
      </c>
      <c r="L51">
        <v>18</v>
      </c>
      <c r="M51">
        <v>28058</v>
      </c>
      <c r="N51">
        <v>0</v>
      </c>
      <c r="O51">
        <v>0</v>
      </c>
      <c r="P51">
        <v>0</v>
      </c>
      <c r="Q51">
        <v>0</v>
      </c>
      <c r="R51">
        <v>1.0070436</v>
      </c>
      <c r="S51">
        <v>0.97655250999999998</v>
      </c>
      <c r="T51">
        <v>0.95361313999999997</v>
      </c>
      <c r="U51">
        <v>0.94909041000000005</v>
      </c>
      <c r="V51">
        <v>0.94817435000000005</v>
      </c>
      <c r="W51">
        <v>0.97602414999999998</v>
      </c>
      <c r="X51">
        <v>0.99074220999999996</v>
      </c>
      <c r="Y51">
        <v>0.98275727000000002</v>
      </c>
      <c r="Z51">
        <v>1.2883836</v>
      </c>
      <c r="AA51">
        <v>1.5975748999999999</v>
      </c>
      <c r="AB51">
        <v>1.8256079000000001</v>
      </c>
      <c r="AC51">
        <v>2.0514598999999998</v>
      </c>
      <c r="AD51">
        <v>2.1673173999999999</v>
      </c>
      <c r="AE51">
        <v>2.2709269999999999</v>
      </c>
      <c r="AF51">
        <v>2.3550461999999999</v>
      </c>
      <c r="AG51">
        <v>2.3567800000000001</v>
      </c>
      <c r="AH51">
        <v>2.206915</v>
      </c>
      <c r="AI51">
        <v>1.815394</v>
      </c>
      <c r="AJ51">
        <v>1.5423100000000001</v>
      </c>
      <c r="AK51">
        <v>1.4971570000000001</v>
      </c>
      <c r="AL51">
        <v>1.4383490000000001</v>
      </c>
      <c r="AM51">
        <v>1.303553</v>
      </c>
      <c r="AN51">
        <v>1.1911160000000001</v>
      </c>
      <c r="AO51">
        <v>1.1092280000000001</v>
      </c>
      <c r="AP51">
        <v>71.330219999999997</v>
      </c>
      <c r="AQ51">
        <v>69.000789999999995</v>
      </c>
      <c r="AR51">
        <v>67.55959</v>
      </c>
      <c r="AS51">
        <v>65.888729999999995</v>
      </c>
      <c r="AT51">
        <v>64.988560000000007</v>
      </c>
      <c r="AU51">
        <v>63.950240000000001</v>
      </c>
      <c r="AV51">
        <v>63.250959999999999</v>
      </c>
      <c r="AW51">
        <v>63.209409999999998</v>
      </c>
      <c r="AX51">
        <v>67.354129999999998</v>
      </c>
      <c r="AY51">
        <v>73.573430000000002</v>
      </c>
      <c r="AZ51">
        <v>79.114959999999996</v>
      </c>
      <c r="BA51">
        <v>84.488</v>
      </c>
      <c r="BB51">
        <v>88.554090000000002</v>
      </c>
      <c r="BC51">
        <v>91.382450000000006</v>
      </c>
      <c r="BD51">
        <v>93.516409999999993</v>
      </c>
      <c r="BE51">
        <v>95.220730000000003</v>
      </c>
      <c r="BF51">
        <v>95.626360000000005</v>
      </c>
      <c r="BG51">
        <v>94.944370000000006</v>
      </c>
      <c r="BH51">
        <v>93.072090000000003</v>
      </c>
      <c r="BI51">
        <v>88.974980000000002</v>
      </c>
      <c r="BJ51">
        <v>84.143519999999995</v>
      </c>
      <c r="BK51">
        <v>80.059299999999993</v>
      </c>
      <c r="BL51">
        <v>77.076610000000002</v>
      </c>
      <c r="BM51">
        <v>74.600960000000001</v>
      </c>
      <c r="BN51">
        <v>4.5148000000000002E-3</v>
      </c>
      <c r="BO51">
        <v>5.4476999999999998E-3</v>
      </c>
      <c r="BP51">
        <v>6.3819999999999997E-3</v>
      </c>
      <c r="BQ51">
        <v>-2.8479999999999998E-4</v>
      </c>
      <c r="BR51">
        <v>3.46E-3</v>
      </c>
      <c r="BS51">
        <v>8.1031000000000002E-3</v>
      </c>
      <c r="BT51">
        <v>1.69902E-2</v>
      </c>
      <c r="BU51">
        <v>4.6674899999999998E-2</v>
      </c>
      <c r="BV51">
        <v>7.6362399999999997E-2</v>
      </c>
      <c r="BW51">
        <v>3.8746500000000003E-2</v>
      </c>
      <c r="BX51">
        <v>1.5482299999999999E-2</v>
      </c>
      <c r="BY51">
        <v>-8.7326000000000001E-3</v>
      </c>
      <c r="BZ51">
        <v>-1.02048E-2</v>
      </c>
      <c r="CA51">
        <v>-7.7622999999999998E-3</v>
      </c>
      <c r="CB51">
        <v>1.44425E-2</v>
      </c>
      <c r="CC51">
        <v>2.5431599999999999E-2</v>
      </c>
      <c r="CD51">
        <v>3.1628499999999997E-2</v>
      </c>
      <c r="CE51">
        <v>3.0161199999999999E-2</v>
      </c>
      <c r="CF51">
        <v>1.8205099999999998E-2</v>
      </c>
      <c r="CG51">
        <v>8.9467999999999995E-3</v>
      </c>
      <c r="CH51">
        <v>2.1413000000000001E-3</v>
      </c>
      <c r="CI51">
        <v>1.3542000000000001E-3</v>
      </c>
      <c r="CJ51">
        <v>-7.4089000000000004E-3</v>
      </c>
      <c r="CK51">
        <v>-3.3444E-3</v>
      </c>
      <c r="CL51" s="76">
        <v>8.3599999999999996E-6</v>
      </c>
      <c r="CM51" s="76">
        <v>7.5599999999999996E-6</v>
      </c>
      <c r="CN51" s="76">
        <v>6.3999999999999997E-6</v>
      </c>
      <c r="CO51" s="76">
        <v>6.1199999999999999E-6</v>
      </c>
      <c r="CP51" s="76">
        <v>6.5400000000000001E-6</v>
      </c>
      <c r="CQ51" s="76">
        <v>7.3799999999999996E-6</v>
      </c>
      <c r="CR51" s="76">
        <v>1.6099999999999998E-5</v>
      </c>
      <c r="CS51" s="76">
        <v>1.8099999999999999E-5</v>
      </c>
      <c r="CT51" s="76">
        <v>2.6800000000000001E-5</v>
      </c>
      <c r="CU51" s="76">
        <v>2.9799999999999999E-5</v>
      </c>
      <c r="CV51" s="76">
        <v>2.65E-5</v>
      </c>
      <c r="CW51" s="76">
        <v>2.0000000000000002E-5</v>
      </c>
      <c r="CX51" s="76">
        <v>1.19E-5</v>
      </c>
      <c r="CY51" s="76">
        <v>6.1500000000000004E-6</v>
      </c>
      <c r="CZ51" s="76">
        <v>5.6300000000000003E-6</v>
      </c>
      <c r="DA51" s="76">
        <v>1.2999999999999999E-5</v>
      </c>
      <c r="DB51" s="76">
        <v>2.8600000000000001E-5</v>
      </c>
      <c r="DC51" s="76">
        <v>3.9799999999999998E-5</v>
      </c>
      <c r="DD51" s="76">
        <v>3.9700000000000003E-5</v>
      </c>
      <c r="DE51" s="76">
        <v>3.9499999999999998E-5</v>
      </c>
      <c r="DF51" s="76">
        <v>2.8799999999999999E-5</v>
      </c>
      <c r="DG51" s="76">
        <v>2.0100000000000001E-5</v>
      </c>
      <c r="DH51" s="76">
        <v>1.6200000000000001E-5</v>
      </c>
      <c r="DI51" s="76">
        <v>1.3699999999999999E-5</v>
      </c>
    </row>
    <row r="52" spans="1:113" x14ac:dyDescent="0.25">
      <c r="A52" t="str">
        <f t="shared" si="0"/>
        <v>All_5. Offices, Hotels, Finance, Services_All_All_All_0 to 20 kW_2958465</v>
      </c>
      <c r="B52" t="s">
        <v>204</v>
      </c>
      <c r="C52" t="s">
        <v>209</v>
      </c>
      <c r="D52" t="s">
        <v>19</v>
      </c>
      <c r="E52" t="s">
        <v>63</v>
      </c>
      <c r="F52" t="s">
        <v>19</v>
      </c>
      <c r="G52" t="s">
        <v>19</v>
      </c>
      <c r="H52" t="s">
        <v>19</v>
      </c>
      <c r="I52" t="s">
        <v>41</v>
      </c>
      <c r="J52" s="11">
        <v>2958465</v>
      </c>
      <c r="K52">
        <v>15</v>
      </c>
      <c r="L52">
        <v>18</v>
      </c>
      <c r="M52">
        <v>29886</v>
      </c>
      <c r="N52">
        <v>0</v>
      </c>
      <c r="O52">
        <v>0</v>
      </c>
      <c r="P52">
        <v>0</v>
      </c>
      <c r="Q52">
        <v>0</v>
      </c>
      <c r="R52">
        <v>1.0894231999999999</v>
      </c>
      <c r="S52">
        <v>1.0474129000000001</v>
      </c>
      <c r="T52">
        <v>1.0199425</v>
      </c>
      <c r="U52">
        <v>1.0024573000000001</v>
      </c>
      <c r="V52">
        <v>1.0070182000000001</v>
      </c>
      <c r="W52">
        <v>1.0311143</v>
      </c>
      <c r="X52">
        <v>1.0054489</v>
      </c>
      <c r="Y52">
        <v>1.1455599999999999</v>
      </c>
      <c r="Z52">
        <v>1.5503536</v>
      </c>
      <c r="AA52">
        <v>1.8873553000000001</v>
      </c>
      <c r="AB52">
        <v>2.1209994999999999</v>
      </c>
      <c r="AC52">
        <v>2.3050144000000001</v>
      </c>
      <c r="AD52">
        <v>2.3905913000000001</v>
      </c>
      <c r="AE52">
        <v>2.5073886999999999</v>
      </c>
      <c r="AF52">
        <v>2.5888873000000001</v>
      </c>
      <c r="AG52">
        <v>2.5875149999999998</v>
      </c>
      <c r="AH52">
        <v>2.4335909999999998</v>
      </c>
      <c r="AI52">
        <v>1.9956419999999999</v>
      </c>
      <c r="AJ52">
        <v>1.6747339999999999</v>
      </c>
      <c r="AK52">
        <v>1.5282750000000001</v>
      </c>
      <c r="AL52">
        <v>1.514203</v>
      </c>
      <c r="AM52">
        <v>1.3935960000000001</v>
      </c>
      <c r="AN52">
        <v>1.2683759999999999</v>
      </c>
      <c r="AO52">
        <v>1.1807650000000001</v>
      </c>
      <c r="AP52">
        <v>75.258830000000003</v>
      </c>
      <c r="AQ52">
        <v>73.388679999999994</v>
      </c>
      <c r="AR52">
        <v>71.890479999999997</v>
      </c>
      <c r="AS52">
        <v>70.40231</v>
      </c>
      <c r="AT52">
        <v>69.197490000000002</v>
      </c>
      <c r="AU52">
        <v>68.219269999999995</v>
      </c>
      <c r="AV52">
        <v>67.388109999999998</v>
      </c>
      <c r="AW52">
        <v>68.251519999999999</v>
      </c>
      <c r="AX52">
        <v>72.309950000000001</v>
      </c>
      <c r="AY52">
        <v>77.219030000000004</v>
      </c>
      <c r="AZ52">
        <v>82.053650000000005</v>
      </c>
      <c r="BA52">
        <v>86.319800000000001</v>
      </c>
      <c r="BB52">
        <v>89.84854</v>
      </c>
      <c r="BC52">
        <v>92.714370000000002</v>
      </c>
      <c r="BD52">
        <v>94.918109999999999</v>
      </c>
      <c r="BE52">
        <v>96.253</v>
      </c>
      <c r="BF52">
        <v>96.649029999999996</v>
      </c>
      <c r="BG52">
        <v>96.240070000000003</v>
      </c>
      <c r="BH52">
        <v>94.767229999999998</v>
      </c>
      <c r="BI52">
        <v>91.738979999999998</v>
      </c>
      <c r="BJ52">
        <v>87.251739999999998</v>
      </c>
      <c r="BK52">
        <v>83.173869999999994</v>
      </c>
      <c r="BL52">
        <v>80.099950000000007</v>
      </c>
      <c r="BM52">
        <v>77.644900000000007</v>
      </c>
      <c r="BN52">
        <v>-5.5881999999999998E-3</v>
      </c>
      <c r="BO52">
        <v>-3.1132E-3</v>
      </c>
      <c r="BP52">
        <v>-2.6962000000000002E-3</v>
      </c>
      <c r="BQ52">
        <v>-2.7942000000000002E-3</v>
      </c>
      <c r="BR52">
        <v>-2.8429000000000002E-3</v>
      </c>
      <c r="BS52">
        <v>-2.9331000000000001E-3</v>
      </c>
      <c r="BT52">
        <v>-4.5913000000000004E-3</v>
      </c>
      <c r="BU52">
        <v>1.24572E-2</v>
      </c>
      <c r="BV52">
        <v>1.8777200000000001E-2</v>
      </c>
      <c r="BW52">
        <v>9.1469999999999995E-4</v>
      </c>
      <c r="BX52">
        <v>-1.6444500000000001E-2</v>
      </c>
      <c r="BY52">
        <v>-2.06689E-2</v>
      </c>
      <c r="BZ52">
        <v>-1.4834200000000001E-2</v>
      </c>
      <c r="CA52">
        <v>-1.2082600000000001E-2</v>
      </c>
      <c r="CB52">
        <v>1.4857199999999999E-2</v>
      </c>
      <c r="CC52">
        <v>2.6487699999999999E-2</v>
      </c>
      <c r="CD52">
        <v>3.2381500000000001E-2</v>
      </c>
      <c r="CE52">
        <v>2.0722299999999999E-2</v>
      </c>
      <c r="CF52">
        <v>1.8361E-3</v>
      </c>
      <c r="CG52">
        <v>-1.6944399999999998E-2</v>
      </c>
      <c r="CH52">
        <v>-1.6536800000000001E-2</v>
      </c>
      <c r="CI52">
        <v>-7.6942E-3</v>
      </c>
      <c r="CJ52">
        <v>-7.8493999999999994E-3</v>
      </c>
      <c r="CK52">
        <v>-9.6544000000000005E-3</v>
      </c>
      <c r="CL52" s="76">
        <v>1.68E-6</v>
      </c>
      <c r="CM52" s="76">
        <v>1.4100000000000001E-6</v>
      </c>
      <c r="CN52" s="76">
        <v>1.24E-6</v>
      </c>
      <c r="CO52" s="76">
        <v>1.22E-6</v>
      </c>
      <c r="CP52" s="76">
        <v>1.24E-6</v>
      </c>
      <c r="CQ52" s="76">
        <v>1.5099999999999999E-6</v>
      </c>
      <c r="CR52" s="76">
        <v>2.1299999999999999E-6</v>
      </c>
      <c r="CS52" s="76">
        <v>3.3900000000000002E-6</v>
      </c>
      <c r="CT52" s="76">
        <v>3.9400000000000004E-6</v>
      </c>
      <c r="CU52" s="76">
        <v>3.5499999999999999E-6</v>
      </c>
      <c r="CV52" s="76">
        <v>2.6800000000000002E-6</v>
      </c>
      <c r="CW52" s="76">
        <v>1.88E-6</v>
      </c>
      <c r="CX52" s="76">
        <v>1.13E-6</v>
      </c>
      <c r="CY52" s="76">
        <v>5.4899999999999995E-7</v>
      </c>
      <c r="CZ52" s="76">
        <v>4.8599999999999998E-7</v>
      </c>
      <c r="DA52" s="76">
        <v>1.1799999999999999E-6</v>
      </c>
      <c r="DB52" s="76">
        <v>3.1200000000000002E-6</v>
      </c>
      <c r="DC52" s="76">
        <v>5.1499999999999998E-6</v>
      </c>
      <c r="DD52" s="76">
        <v>5.5199999999999997E-6</v>
      </c>
      <c r="DE52" s="76">
        <v>5.0100000000000003E-6</v>
      </c>
      <c r="DF52" s="76">
        <v>4.1799999999999998E-6</v>
      </c>
      <c r="DG52" s="76">
        <v>3.1E-6</v>
      </c>
      <c r="DH52" s="76">
        <v>2.4600000000000002E-6</v>
      </c>
      <c r="DI52" s="76">
        <v>2.0999999999999998E-6</v>
      </c>
    </row>
    <row r="53" spans="1:113" x14ac:dyDescent="0.25">
      <c r="A53" t="str">
        <f t="shared" si="0"/>
        <v>All_6. Schools_All_All_All_0 to 20 kW_43627</v>
      </c>
      <c r="B53" t="s">
        <v>177</v>
      </c>
      <c r="C53" t="s">
        <v>210</v>
      </c>
      <c r="D53" t="s">
        <v>19</v>
      </c>
      <c r="E53" t="s">
        <v>64</v>
      </c>
      <c r="F53" t="s">
        <v>19</v>
      </c>
      <c r="G53" t="s">
        <v>19</v>
      </c>
      <c r="H53" t="s">
        <v>19</v>
      </c>
      <c r="I53" t="s">
        <v>41</v>
      </c>
      <c r="J53" s="11">
        <v>43627</v>
      </c>
      <c r="K53">
        <v>15</v>
      </c>
      <c r="L53">
        <v>18</v>
      </c>
      <c r="M53">
        <v>1420</v>
      </c>
      <c r="N53">
        <v>0</v>
      </c>
      <c r="O53">
        <v>0</v>
      </c>
      <c r="P53">
        <v>0</v>
      </c>
      <c r="Q53">
        <v>0</v>
      </c>
      <c r="R53">
        <v>0.82016981</v>
      </c>
      <c r="S53">
        <v>0.76900155000000003</v>
      </c>
      <c r="T53">
        <v>0.74915967000000006</v>
      </c>
      <c r="U53">
        <v>0.72408629000000002</v>
      </c>
      <c r="V53">
        <v>0.67933005000000002</v>
      </c>
      <c r="W53">
        <v>0.70905819999999997</v>
      </c>
      <c r="X53">
        <v>0.74838548999999999</v>
      </c>
      <c r="Y53">
        <v>0.93875485999999997</v>
      </c>
      <c r="Z53">
        <v>1.3644406</v>
      </c>
      <c r="AA53">
        <v>1.7403674</v>
      </c>
      <c r="AB53">
        <v>2.0302299000000001</v>
      </c>
      <c r="AC53">
        <v>2.2379516000000002</v>
      </c>
      <c r="AD53">
        <v>2.3439725999999999</v>
      </c>
      <c r="AE53">
        <v>2.5169307000000001</v>
      </c>
      <c r="AF53">
        <v>2.6206065000000001</v>
      </c>
      <c r="AG53">
        <v>2.7268970000000001</v>
      </c>
      <c r="AH53">
        <v>2.6919689999999998</v>
      </c>
      <c r="AI53">
        <v>2.4893489999999998</v>
      </c>
      <c r="AJ53">
        <v>2.2736079999999999</v>
      </c>
      <c r="AK53">
        <v>2.0288460000000001</v>
      </c>
      <c r="AL53">
        <v>1.619858</v>
      </c>
      <c r="AM53">
        <v>1.233484</v>
      </c>
      <c r="AN53">
        <v>0.99706150000000004</v>
      </c>
      <c r="AO53">
        <v>0.94139919999999999</v>
      </c>
      <c r="AP53">
        <v>77.534549999999996</v>
      </c>
      <c r="AQ53">
        <v>74.595619999999997</v>
      </c>
      <c r="AR53">
        <v>72.850409999999997</v>
      </c>
      <c r="AS53">
        <v>71.934010000000001</v>
      </c>
      <c r="AT53">
        <v>70.289460000000005</v>
      </c>
      <c r="AU53">
        <v>69.768169999999998</v>
      </c>
      <c r="AV53">
        <v>69.468029999999999</v>
      </c>
      <c r="AW53">
        <v>72.034270000000006</v>
      </c>
      <c r="AX53">
        <v>76.738630000000001</v>
      </c>
      <c r="AY53">
        <v>81.619860000000003</v>
      </c>
      <c r="AZ53">
        <v>85.738740000000007</v>
      </c>
      <c r="BA53">
        <v>89.946659999999994</v>
      </c>
      <c r="BB53">
        <v>93.29871</v>
      </c>
      <c r="BC53">
        <v>95.483339999999998</v>
      </c>
      <c r="BD53">
        <v>97.382580000000004</v>
      </c>
      <c r="BE53">
        <v>98.508430000000004</v>
      </c>
      <c r="BF53">
        <v>99.265590000000003</v>
      </c>
      <c r="BG53">
        <v>98.529970000000006</v>
      </c>
      <c r="BH53">
        <v>97.120540000000005</v>
      </c>
      <c r="BI53">
        <v>94.806269999999998</v>
      </c>
      <c r="BJ53">
        <v>91.326459999999997</v>
      </c>
      <c r="BK53">
        <v>86.222719999999995</v>
      </c>
      <c r="BL53">
        <v>82.709580000000003</v>
      </c>
      <c r="BM53">
        <v>80.597629999999995</v>
      </c>
      <c r="BN53">
        <v>2.5178000000000002E-3</v>
      </c>
      <c r="BO53">
        <v>-3.1770000000000002E-4</v>
      </c>
      <c r="BP53">
        <v>-1.60982E-2</v>
      </c>
      <c r="BQ53">
        <v>-3.2240999999999999E-2</v>
      </c>
      <c r="BR53">
        <v>-3.5407500000000001E-2</v>
      </c>
      <c r="BS53">
        <v>-3.9547400000000003E-2</v>
      </c>
      <c r="BT53">
        <v>-2.00298E-2</v>
      </c>
      <c r="BU53">
        <v>2.1080700000000001E-2</v>
      </c>
      <c r="BV53">
        <v>3.3073600000000002E-2</v>
      </c>
      <c r="BW53">
        <v>4.9585999999999996E-3</v>
      </c>
      <c r="BX53">
        <v>2.5601E-3</v>
      </c>
      <c r="BY53">
        <v>1.2742999999999999E-3</v>
      </c>
      <c r="BZ53">
        <v>8.432E-4</v>
      </c>
      <c r="CA53">
        <v>-6.1934099999999999E-2</v>
      </c>
      <c r="CB53">
        <v>-8.4599999999999995E-2</v>
      </c>
      <c r="CC53">
        <v>-9.1539899999999993E-2</v>
      </c>
      <c r="CD53">
        <v>-8.10366E-2</v>
      </c>
      <c r="CE53">
        <v>-7.2362700000000002E-2</v>
      </c>
      <c r="CF53">
        <v>-1.9668999999999999E-2</v>
      </c>
      <c r="CG53">
        <v>-4.1666000000000002E-2</v>
      </c>
      <c r="CH53">
        <v>-3.7145999999999998E-2</v>
      </c>
      <c r="CI53">
        <v>-6.7945000000000002E-3</v>
      </c>
      <c r="CJ53">
        <v>-2.5197000000000002E-3</v>
      </c>
      <c r="CK53">
        <v>-1.4328499999999999E-2</v>
      </c>
      <c r="CL53" s="76">
        <v>1.065E-4</v>
      </c>
      <c r="CM53" s="76">
        <v>8.7399999999999997E-5</v>
      </c>
      <c r="CN53" s="76">
        <v>7.9900000000000004E-5</v>
      </c>
      <c r="CO53" s="76">
        <v>6.05E-5</v>
      </c>
      <c r="CP53" s="76">
        <v>4.3999999999999999E-5</v>
      </c>
      <c r="CQ53" s="76">
        <v>3.79E-5</v>
      </c>
      <c r="CR53" s="76">
        <v>3.1099999999999997E-5</v>
      </c>
      <c r="CS53" s="76">
        <v>4.0899999999999998E-5</v>
      </c>
      <c r="CT53" s="76">
        <v>6.41E-5</v>
      </c>
      <c r="CU53" s="76">
        <v>6.8300000000000007E-5</v>
      </c>
      <c r="CV53" s="76">
        <v>3.26E-5</v>
      </c>
      <c r="CW53" s="76">
        <v>1.7200000000000001E-5</v>
      </c>
      <c r="CX53" s="76">
        <v>3.5899999999999998E-5</v>
      </c>
      <c r="CY53" s="76">
        <v>1.393E-4</v>
      </c>
      <c r="CZ53" s="76">
        <v>2.377E-4</v>
      </c>
      <c r="DA53" s="76">
        <v>3.4099999999999999E-4</v>
      </c>
      <c r="DB53" s="76">
        <v>4.5419999999999998E-4</v>
      </c>
      <c r="DC53" s="76">
        <v>4.6739999999999998E-4</v>
      </c>
      <c r="DD53" s="76">
        <v>4.3679999999999999E-4</v>
      </c>
      <c r="DE53" s="76">
        <v>4.6999999999999999E-4</v>
      </c>
      <c r="DF53" s="76">
        <v>3.458E-4</v>
      </c>
      <c r="DG53" s="76">
        <v>2.5339999999999998E-4</v>
      </c>
      <c r="DH53" s="76">
        <v>2.039E-4</v>
      </c>
      <c r="DI53" s="76">
        <v>1.9689999999999999E-4</v>
      </c>
    </row>
    <row r="54" spans="1:113" x14ac:dyDescent="0.25">
      <c r="A54" t="str">
        <f t="shared" si="0"/>
        <v>All_6. Schools_All_All_All_0 to 20 kW_43670</v>
      </c>
      <c r="B54" t="s">
        <v>177</v>
      </c>
      <c r="C54" t="s">
        <v>210</v>
      </c>
      <c r="D54" t="s">
        <v>19</v>
      </c>
      <c r="E54" t="s">
        <v>64</v>
      </c>
      <c r="F54" t="s">
        <v>19</v>
      </c>
      <c r="G54" t="s">
        <v>19</v>
      </c>
      <c r="H54" t="s">
        <v>19</v>
      </c>
      <c r="I54" t="s">
        <v>41</v>
      </c>
      <c r="J54" s="11">
        <v>43670</v>
      </c>
      <c r="K54">
        <v>15</v>
      </c>
      <c r="L54">
        <v>18</v>
      </c>
      <c r="M54">
        <v>1323</v>
      </c>
      <c r="N54">
        <v>0</v>
      </c>
      <c r="O54">
        <v>0</v>
      </c>
      <c r="P54">
        <v>0</v>
      </c>
      <c r="Q54">
        <v>0</v>
      </c>
      <c r="R54">
        <v>0.88914230999999999</v>
      </c>
      <c r="S54">
        <v>0.80513453000000001</v>
      </c>
      <c r="T54">
        <v>0.77122698000000001</v>
      </c>
      <c r="U54">
        <v>0.74961082000000001</v>
      </c>
      <c r="V54">
        <v>0.71742656999999999</v>
      </c>
      <c r="W54">
        <v>0.74872271999999995</v>
      </c>
      <c r="X54">
        <v>0.79970255000000001</v>
      </c>
      <c r="Y54">
        <v>0.91060226</v>
      </c>
      <c r="Z54">
        <v>1.1807377999999999</v>
      </c>
      <c r="AA54">
        <v>1.5212542</v>
      </c>
      <c r="AB54">
        <v>1.7797007</v>
      </c>
      <c r="AC54">
        <v>1.9581861</v>
      </c>
      <c r="AD54">
        <v>2.0912853999999998</v>
      </c>
      <c r="AE54">
        <v>2.2458376000000002</v>
      </c>
      <c r="AF54">
        <v>2.3228000999999998</v>
      </c>
      <c r="AG54">
        <v>2.4513760000000002</v>
      </c>
      <c r="AH54">
        <v>2.4474580000000001</v>
      </c>
      <c r="AI54">
        <v>2.31548</v>
      </c>
      <c r="AJ54">
        <v>2.2048540000000001</v>
      </c>
      <c r="AK54">
        <v>1.947994</v>
      </c>
      <c r="AL54">
        <v>1.526864</v>
      </c>
      <c r="AM54">
        <v>1.1843980000000001</v>
      </c>
      <c r="AN54">
        <v>0.99544129999999997</v>
      </c>
      <c r="AO54">
        <v>0.94140829999999998</v>
      </c>
      <c r="AP54">
        <v>74.96302</v>
      </c>
      <c r="AQ54">
        <v>72.25367</v>
      </c>
      <c r="AR54">
        <v>70.49203</v>
      </c>
      <c r="AS54">
        <v>69.281360000000006</v>
      </c>
      <c r="AT54">
        <v>68.588239999999999</v>
      </c>
      <c r="AU54">
        <v>67.694999999999993</v>
      </c>
      <c r="AV54">
        <v>66.782820000000001</v>
      </c>
      <c r="AW54">
        <v>68.276120000000006</v>
      </c>
      <c r="AX54">
        <v>72.193799999999996</v>
      </c>
      <c r="AY54">
        <v>76.962029999999999</v>
      </c>
      <c r="AZ54">
        <v>81.607349999999997</v>
      </c>
      <c r="BA54">
        <v>85.176699999999997</v>
      </c>
      <c r="BB54">
        <v>88.09581</v>
      </c>
      <c r="BC54">
        <v>91.533869999999993</v>
      </c>
      <c r="BD54">
        <v>94.129649999999998</v>
      </c>
      <c r="BE54">
        <v>95.399730000000005</v>
      </c>
      <c r="BF54">
        <v>95.613039999999998</v>
      </c>
      <c r="BG54">
        <v>95.501450000000006</v>
      </c>
      <c r="BH54">
        <v>94.707340000000002</v>
      </c>
      <c r="BI54">
        <v>92.593869999999995</v>
      </c>
      <c r="BJ54">
        <v>88.450940000000003</v>
      </c>
      <c r="BK54">
        <v>83.94247</v>
      </c>
      <c r="BL54">
        <v>80.814350000000005</v>
      </c>
      <c r="BM54">
        <v>78.260949999999994</v>
      </c>
      <c r="BN54">
        <v>-4.4776499999999997E-2</v>
      </c>
      <c r="BO54">
        <v>-3.41242E-2</v>
      </c>
      <c r="BP54">
        <v>-4.3931999999999999E-2</v>
      </c>
      <c r="BQ54">
        <v>-5.2498299999999998E-2</v>
      </c>
      <c r="BR54">
        <v>-5.1083999999999997E-2</v>
      </c>
      <c r="BS54">
        <v>-7.0040699999999997E-2</v>
      </c>
      <c r="BT54">
        <v>-5.0266999999999999E-2</v>
      </c>
      <c r="BU54">
        <v>6.4555000000000003E-3</v>
      </c>
      <c r="BV54">
        <v>0.10177750000000001</v>
      </c>
      <c r="BW54">
        <v>4.6563199999999999E-2</v>
      </c>
      <c r="BX54">
        <v>-1.341E-3</v>
      </c>
      <c r="BY54">
        <v>1.1521999999999999E-3</v>
      </c>
      <c r="BZ54">
        <v>-1.4111E-3</v>
      </c>
      <c r="CA54">
        <v>5.9220000000000002E-2</v>
      </c>
      <c r="CB54">
        <v>0.111957</v>
      </c>
      <c r="CC54">
        <v>0.1079779</v>
      </c>
      <c r="CD54">
        <v>8.8264899999999993E-2</v>
      </c>
      <c r="CE54">
        <v>4.81059E-2</v>
      </c>
      <c r="CF54">
        <v>-1.50741E-2</v>
      </c>
      <c r="CG54">
        <v>-8.7690000000000001E-4</v>
      </c>
      <c r="CH54">
        <v>4.5551999999999997E-3</v>
      </c>
      <c r="CI54">
        <v>-7.1739000000000004E-3</v>
      </c>
      <c r="CJ54">
        <v>-1.20407E-2</v>
      </c>
      <c r="CK54">
        <v>-2.6443399999999999E-2</v>
      </c>
      <c r="CL54" s="76">
        <v>1.2909999999999999E-4</v>
      </c>
      <c r="CM54" s="76">
        <v>1.2229999999999999E-4</v>
      </c>
      <c r="CN54" s="76">
        <v>9.6899999999999997E-5</v>
      </c>
      <c r="CO54" s="76">
        <v>8.0000000000000007E-5</v>
      </c>
      <c r="CP54" s="76">
        <v>4.8900000000000003E-5</v>
      </c>
      <c r="CQ54" s="76">
        <v>4.21E-5</v>
      </c>
      <c r="CR54" s="76">
        <v>4.35E-5</v>
      </c>
      <c r="CS54" s="76">
        <v>3.8899999999999997E-5</v>
      </c>
      <c r="CT54" s="76">
        <v>7.1500000000000003E-5</v>
      </c>
      <c r="CU54" s="76">
        <v>6.4300000000000004E-5</v>
      </c>
      <c r="CV54" s="76">
        <v>4.0200000000000001E-5</v>
      </c>
      <c r="CW54" s="76">
        <v>1.5999999999999999E-5</v>
      </c>
      <c r="CX54" s="76">
        <v>4.0500000000000002E-5</v>
      </c>
      <c r="CY54" s="76">
        <v>1.439E-4</v>
      </c>
      <c r="CZ54" s="76">
        <v>2.408E-4</v>
      </c>
      <c r="DA54" s="76">
        <v>3.3839999999999999E-4</v>
      </c>
      <c r="DB54" s="76">
        <v>4.4710000000000003E-4</v>
      </c>
      <c r="DC54" s="76">
        <v>4.9390000000000002E-4</v>
      </c>
      <c r="DD54" s="76">
        <v>5.3609999999999997E-4</v>
      </c>
      <c r="DE54" s="76">
        <v>5.2630000000000005E-4</v>
      </c>
      <c r="DF54" s="76">
        <v>3.6000000000000002E-4</v>
      </c>
      <c r="DG54" s="76">
        <v>2.5169999999999999E-4</v>
      </c>
      <c r="DH54" s="76">
        <v>1.951E-4</v>
      </c>
      <c r="DI54" s="76">
        <v>1.6789999999999999E-4</v>
      </c>
    </row>
    <row r="55" spans="1:113" x14ac:dyDescent="0.25">
      <c r="A55" t="str">
        <f t="shared" si="0"/>
        <v>All_6. Schools_All_All_All_0 to 20 kW_43672</v>
      </c>
      <c r="B55" t="s">
        <v>177</v>
      </c>
      <c r="C55" t="s">
        <v>210</v>
      </c>
      <c r="D55" t="s">
        <v>19</v>
      </c>
      <c r="E55" t="s">
        <v>64</v>
      </c>
      <c r="F55" t="s">
        <v>19</v>
      </c>
      <c r="G55" t="s">
        <v>19</v>
      </c>
      <c r="H55" t="s">
        <v>19</v>
      </c>
      <c r="I55" t="s">
        <v>41</v>
      </c>
      <c r="J55" s="11">
        <v>43672</v>
      </c>
      <c r="K55">
        <v>15</v>
      </c>
      <c r="L55">
        <v>18</v>
      </c>
      <c r="M55">
        <v>1323</v>
      </c>
      <c r="N55">
        <v>0</v>
      </c>
      <c r="O55">
        <v>0</v>
      </c>
      <c r="P55">
        <v>0</v>
      </c>
      <c r="Q55">
        <v>0</v>
      </c>
      <c r="R55">
        <v>0.92656868999999997</v>
      </c>
      <c r="S55">
        <v>0.85763915000000002</v>
      </c>
      <c r="T55">
        <v>0.81515753999999996</v>
      </c>
      <c r="U55">
        <v>0.77515835</v>
      </c>
      <c r="V55">
        <v>0.73832600000000004</v>
      </c>
      <c r="W55">
        <v>0.78192857000000004</v>
      </c>
      <c r="X55">
        <v>0.80780958999999997</v>
      </c>
      <c r="Y55">
        <v>0.92125818000000004</v>
      </c>
      <c r="Z55">
        <v>1.1214044000000001</v>
      </c>
      <c r="AA55">
        <v>1.3665046999999999</v>
      </c>
      <c r="AB55">
        <v>1.5854279</v>
      </c>
      <c r="AC55">
        <v>1.7494162</v>
      </c>
      <c r="AD55">
        <v>1.8593942999999999</v>
      </c>
      <c r="AE55">
        <v>1.9648814999999999</v>
      </c>
      <c r="AF55">
        <v>2.0180927</v>
      </c>
      <c r="AG55">
        <v>1.9978100000000001</v>
      </c>
      <c r="AH55">
        <v>1.9105399999999999</v>
      </c>
      <c r="AI55">
        <v>1.809966</v>
      </c>
      <c r="AJ55">
        <v>1.7204060000000001</v>
      </c>
      <c r="AK55">
        <v>1.5040309999999999</v>
      </c>
      <c r="AL55">
        <v>1.239109</v>
      </c>
      <c r="AM55">
        <v>1.087218</v>
      </c>
      <c r="AN55">
        <v>0.96008340000000003</v>
      </c>
      <c r="AO55">
        <v>0.88729139999999995</v>
      </c>
      <c r="AP55">
        <v>74.045820000000006</v>
      </c>
      <c r="AQ55">
        <v>73.897869999999998</v>
      </c>
      <c r="AR55">
        <v>72.590260000000001</v>
      </c>
      <c r="AS55">
        <v>70.828450000000004</v>
      </c>
      <c r="AT55">
        <v>69.186300000000003</v>
      </c>
      <c r="AU55">
        <v>67.990380000000002</v>
      </c>
      <c r="AV55">
        <v>67.116590000000002</v>
      </c>
      <c r="AW55">
        <v>68.320329999999998</v>
      </c>
      <c r="AX55">
        <v>71.028180000000006</v>
      </c>
      <c r="AY55">
        <v>74.858599999999996</v>
      </c>
      <c r="AZ55">
        <v>79.199160000000006</v>
      </c>
      <c r="BA55">
        <v>83.131370000000004</v>
      </c>
      <c r="BB55">
        <v>86.462209999999999</v>
      </c>
      <c r="BC55">
        <v>88.910839999999993</v>
      </c>
      <c r="BD55">
        <v>91.063090000000003</v>
      </c>
      <c r="BE55">
        <v>92.474429999999998</v>
      </c>
      <c r="BF55">
        <v>92.759820000000005</v>
      </c>
      <c r="BG55">
        <v>92.240470000000002</v>
      </c>
      <c r="BH55">
        <v>90.860529999999997</v>
      </c>
      <c r="BI55">
        <v>88.351439999999997</v>
      </c>
      <c r="BJ55">
        <v>84.18459</v>
      </c>
      <c r="BK55">
        <v>79.850040000000007</v>
      </c>
      <c r="BL55">
        <v>77.042050000000003</v>
      </c>
      <c r="BM55">
        <v>74.713980000000006</v>
      </c>
      <c r="BN55">
        <v>-4.5235699999999997E-2</v>
      </c>
      <c r="BO55">
        <v>-3.4421500000000001E-2</v>
      </c>
      <c r="BP55">
        <v>-4.4113399999999997E-2</v>
      </c>
      <c r="BQ55">
        <v>-5.2705099999999998E-2</v>
      </c>
      <c r="BR55">
        <v>-5.1319799999999999E-2</v>
      </c>
      <c r="BS55">
        <v>-7.0332599999999995E-2</v>
      </c>
      <c r="BT55">
        <v>-5.0716799999999999E-2</v>
      </c>
      <c r="BU55">
        <v>6.6839999999999998E-3</v>
      </c>
      <c r="BV55">
        <v>0.1022465</v>
      </c>
      <c r="BW55">
        <v>4.6790100000000001E-2</v>
      </c>
      <c r="BX55">
        <v>-1.3165E-3</v>
      </c>
      <c r="BY55">
        <v>1.0602999999999999E-3</v>
      </c>
      <c r="BZ55">
        <v>-1.3502E-3</v>
      </c>
      <c r="CA55">
        <v>5.9249499999999997E-2</v>
      </c>
      <c r="CB55">
        <v>0.1118817</v>
      </c>
      <c r="CC55">
        <v>0.10698530000000001</v>
      </c>
      <c r="CD55">
        <v>8.7942900000000004E-2</v>
      </c>
      <c r="CE55">
        <v>4.7536399999999999E-2</v>
      </c>
      <c r="CF55">
        <v>-1.5778400000000001E-2</v>
      </c>
      <c r="CG55">
        <v>-8.0880000000000004E-4</v>
      </c>
      <c r="CH55">
        <v>4.5519000000000002E-3</v>
      </c>
      <c r="CI55">
        <v>-6.7911999999999998E-3</v>
      </c>
      <c r="CJ55">
        <v>-1.18222E-2</v>
      </c>
      <c r="CK55">
        <v>-2.6240900000000001E-2</v>
      </c>
      <c r="CL55" s="76">
        <v>1.4420000000000001E-4</v>
      </c>
      <c r="CM55" s="76">
        <v>1.065E-4</v>
      </c>
      <c r="CN55" s="76">
        <v>1.205E-4</v>
      </c>
      <c r="CO55" s="76">
        <v>1.061E-4</v>
      </c>
      <c r="CP55" s="76">
        <v>6.7500000000000001E-5</v>
      </c>
      <c r="CQ55" s="76">
        <v>5.66E-5</v>
      </c>
      <c r="CR55" s="76">
        <v>5.4299999999999998E-5</v>
      </c>
      <c r="CS55" s="76">
        <v>4.9100000000000001E-5</v>
      </c>
      <c r="CT55" s="76">
        <v>8.1299999999999997E-5</v>
      </c>
      <c r="CU55" s="76">
        <v>7.75E-5</v>
      </c>
      <c r="CV55" s="76">
        <v>4.2700000000000001E-5</v>
      </c>
      <c r="CW55" s="76">
        <v>1.7200000000000001E-5</v>
      </c>
      <c r="CX55" s="76">
        <v>4.32E-5</v>
      </c>
      <c r="CY55" s="76">
        <v>1.404E-4</v>
      </c>
      <c r="CZ55" s="76">
        <v>2.1680000000000001E-4</v>
      </c>
      <c r="DA55" s="76">
        <v>2.8850000000000002E-4</v>
      </c>
      <c r="DB55" s="76">
        <v>3.7340000000000002E-4</v>
      </c>
      <c r="DC55" s="76">
        <v>4.237E-4</v>
      </c>
      <c r="DD55" s="76">
        <v>4.4910000000000002E-4</v>
      </c>
      <c r="DE55" s="76">
        <v>3.8230000000000002E-4</v>
      </c>
      <c r="DF55" s="76">
        <v>3.0130000000000001E-4</v>
      </c>
      <c r="DG55" s="76">
        <v>2.3670000000000001E-4</v>
      </c>
      <c r="DH55" s="76">
        <v>1.7430000000000001E-4</v>
      </c>
      <c r="DI55" s="76">
        <v>1.405E-4</v>
      </c>
    </row>
    <row r="56" spans="1:113" x14ac:dyDescent="0.25">
      <c r="A56" t="str">
        <f t="shared" si="0"/>
        <v>All_6. Schools_All_All_All_0 to 20 kW_43690</v>
      </c>
      <c r="B56" t="s">
        <v>177</v>
      </c>
      <c r="C56" t="s">
        <v>210</v>
      </c>
      <c r="D56" t="s">
        <v>19</v>
      </c>
      <c r="E56" t="s">
        <v>64</v>
      </c>
      <c r="F56" t="s">
        <v>19</v>
      </c>
      <c r="G56" t="s">
        <v>19</v>
      </c>
      <c r="H56" t="s">
        <v>19</v>
      </c>
      <c r="I56" t="s">
        <v>41</v>
      </c>
      <c r="J56" s="11">
        <v>43690</v>
      </c>
      <c r="K56">
        <v>15</v>
      </c>
      <c r="L56">
        <v>18</v>
      </c>
      <c r="M56">
        <v>1314</v>
      </c>
      <c r="N56">
        <v>0</v>
      </c>
      <c r="O56">
        <v>0</v>
      </c>
      <c r="P56">
        <v>0</v>
      </c>
      <c r="Q56">
        <v>0</v>
      </c>
      <c r="R56">
        <v>0.78832340999999995</v>
      </c>
      <c r="S56">
        <v>0.76800267</v>
      </c>
      <c r="T56">
        <v>0.73525236999999999</v>
      </c>
      <c r="U56">
        <v>0.70807418</v>
      </c>
      <c r="V56">
        <v>0.66472920000000002</v>
      </c>
      <c r="W56">
        <v>0.72572261999999998</v>
      </c>
      <c r="X56">
        <v>0.78103690999999997</v>
      </c>
      <c r="Y56">
        <v>0.99323558999999995</v>
      </c>
      <c r="Z56">
        <v>1.3610568000000001</v>
      </c>
      <c r="AA56">
        <v>1.7031571000000001</v>
      </c>
      <c r="AB56">
        <v>2.0390236000000002</v>
      </c>
      <c r="AC56">
        <v>2.3284845999999999</v>
      </c>
      <c r="AD56">
        <v>2.5971864</v>
      </c>
      <c r="AE56">
        <v>2.8140049</v>
      </c>
      <c r="AF56">
        <v>2.9158324000000002</v>
      </c>
      <c r="AG56">
        <v>2.956477</v>
      </c>
      <c r="AH56">
        <v>2.8631060000000002</v>
      </c>
      <c r="AI56">
        <v>2.5945119999999999</v>
      </c>
      <c r="AJ56">
        <v>2.4093779999999998</v>
      </c>
      <c r="AK56">
        <v>2.0998649999999999</v>
      </c>
      <c r="AL56">
        <v>1.62862</v>
      </c>
      <c r="AM56">
        <v>1.2253160000000001</v>
      </c>
      <c r="AN56">
        <v>1.006966</v>
      </c>
      <c r="AO56">
        <v>0.92171709999999996</v>
      </c>
      <c r="AP56">
        <v>72.960030000000003</v>
      </c>
      <c r="AQ56">
        <v>70.628749999999997</v>
      </c>
      <c r="AR56">
        <v>69.200810000000004</v>
      </c>
      <c r="AS56">
        <v>68.006029999999996</v>
      </c>
      <c r="AT56">
        <v>67.101830000000007</v>
      </c>
      <c r="AU56">
        <v>65.841160000000002</v>
      </c>
      <c r="AV56">
        <v>65.093329999999995</v>
      </c>
      <c r="AW56">
        <v>65.809470000000005</v>
      </c>
      <c r="AX56">
        <v>69.925349999999995</v>
      </c>
      <c r="AY56">
        <v>74.899680000000004</v>
      </c>
      <c r="AZ56">
        <v>79.460269999999994</v>
      </c>
      <c r="BA56">
        <v>83.80538</v>
      </c>
      <c r="BB56">
        <v>87.474710000000002</v>
      </c>
      <c r="BC56">
        <v>90.277770000000004</v>
      </c>
      <c r="BD56">
        <v>92.043170000000003</v>
      </c>
      <c r="BE56">
        <v>93.363590000000002</v>
      </c>
      <c r="BF56">
        <v>94.002110000000002</v>
      </c>
      <c r="BG56">
        <v>93.811580000000006</v>
      </c>
      <c r="BH56">
        <v>92.891289999999998</v>
      </c>
      <c r="BI56">
        <v>90.186390000000003</v>
      </c>
      <c r="BJ56">
        <v>86.154589999999999</v>
      </c>
      <c r="BK56">
        <v>82.329830000000001</v>
      </c>
      <c r="BL56">
        <v>78.927149999999997</v>
      </c>
      <c r="BM56">
        <v>76.213049999999996</v>
      </c>
      <c r="BN56">
        <v>2.0456599999999998E-2</v>
      </c>
      <c r="BO56">
        <v>1.27055E-2</v>
      </c>
      <c r="BP56">
        <v>4.0832999999999998E-3</v>
      </c>
      <c r="BQ56">
        <v>1.09257E-2</v>
      </c>
      <c r="BR56">
        <v>-2.2705999999999998E-3</v>
      </c>
      <c r="BS56">
        <v>-9.6501999999999994E-3</v>
      </c>
      <c r="BT56">
        <v>-1.52976E-2</v>
      </c>
      <c r="BU56">
        <v>2.431E-4</v>
      </c>
      <c r="BV56">
        <v>-9.6789000000000007E-3</v>
      </c>
      <c r="BW56">
        <v>1.3897100000000001E-2</v>
      </c>
      <c r="BX56">
        <v>2.0305799999999999E-2</v>
      </c>
      <c r="BY56">
        <v>3.2756399999999998E-2</v>
      </c>
      <c r="BZ56">
        <v>-4.7526899999999997E-2</v>
      </c>
      <c r="CA56">
        <v>-0.12537409999999999</v>
      </c>
      <c r="CB56">
        <v>-0.17904600000000001</v>
      </c>
      <c r="CC56">
        <v>-0.2471653</v>
      </c>
      <c r="CD56">
        <v>-0.2613606</v>
      </c>
      <c r="CE56">
        <v>-0.21657899999999999</v>
      </c>
      <c r="CF56">
        <v>-0.1818977</v>
      </c>
      <c r="CG56">
        <v>-0.1135056</v>
      </c>
      <c r="CH56">
        <v>-5.4133800000000003E-2</v>
      </c>
      <c r="CI56">
        <v>4.4666999999999997E-3</v>
      </c>
      <c r="CJ56">
        <v>2.6253100000000001E-2</v>
      </c>
      <c r="CK56">
        <v>2.03973E-2</v>
      </c>
      <c r="CL56" s="76">
        <v>1.019E-4</v>
      </c>
      <c r="CM56" s="76">
        <v>8.6299999999999997E-5</v>
      </c>
      <c r="CN56" s="76">
        <v>7.7299999999999995E-5</v>
      </c>
      <c r="CO56" s="76">
        <v>6.1600000000000007E-5</v>
      </c>
      <c r="CP56" s="76">
        <v>4.3800000000000001E-5</v>
      </c>
      <c r="CQ56" s="76">
        <v>4.4799999999999998E-5</v>
      </c>
      <c r="CR56" s="76">
        <v>4.0000000000000003E-5</v>
      </c>
      <c r="CS56" s="76">
        <v>4.0399999999999999E-5</v>
      </c>
      <c r="CT56" s="76">
        <v>5.4500000000000003E-5</v>
      </c>
      <c r="CU56" s="76">
        <v>5.2500000000000002E-5</v>
      </c>
      <c r="CV56" s="76">
        <v>2.7900000000000001E-5</v>
      </c>
      <c r="CW56" s="76">
        <v>1.2300000000000001E-5</v>
      </c>
      <c r="CX56" s="76">
        <v>3.2499999999999997E-5</v>
      </c>
      <c r="CY56" s="76">
        <v>1.119E-4</v>
      </c>
      <c r="CZ56" s="76">
        <v>1.8929999999999999E-4</v>
      </c>
      <c r="DA56" s="76">
        <v>3.012E-4</v>
      </c>
      <c r="DB56">
        <v>4.4000000000000002E-4</v>
      </c>
      <c r="DC56">
        <v>4.5970000000000001E-4</v>
      </c>
      <c r="DD56" s="76">
        <v>4.5570000000000002E-4</v>
      </c>
      <c r="DE56" s="76">
        <v>4.5889999999999999E-4</v>
      </c>
      <c r="DF56" s="76">
        <v>3.2150000000000001E-4</v>
      </c>
      <c r="DG56" s="76">
        <v>2.1770000000000001E-4</v>
      </c>
      <c r="DH56" s="76">
        <v>1.5880000000000001E-4</v>
      </c>
      <c r="DI56" s="76">
        <v>1.25E-4</v>
      </c>
    </row>
    <row r="57" spans="1:113" x14ac:dyDescent="0.25">
      <c r="A57" t="str">
        <f t="shared" si="0"/>
        <v>All_6. Schools_All_All_All_0 to 20 kW_43691</v>
      </c>
      <c r="B57" t="s">
        <v>177</v>
      </c>
      <c r="C57" t="s">
        <v>210</v>
      </c>
      <c r="D57" t="s">
        <v>19</v>
      </c>
      <c r="E57" t="s">
        <v>64</v>
      </c>
      <c r="F57" t="s">
        <v>19</v>
      </c>
      <c r="G57" t="s">
        <v>19</v>
      </c>
      <c r="H57" t="s">
        <v>19</v>
      </c>
      <c r="I57" t="s">
        <v>41</v>
      </c>
      <c r="J57" s="11">
        <v>43691</v>
      </c>
      <c r="K57">
        <v>15</v>
      </c>
      <c r="L57">
        <v>18</v>
      </c>
      <c r="M57">
        <v>1314</v>
      </c>
      <c r="N57">
        <v>0</v>
      </c>
      <c r="O57">
        <v>0</v>
      </c>
      <c r="P57">
        <v>0</v>
      </c>
      <c r="Q57">
        <v>0</v>
      </c>
      <c r="R57">
        <v>0.88846069000000005</v>
      </c>
      <c r="S57">
        <v>0.83679179000000004</v>
      </c>
      <c r="T57">
        <v>0.79921799000000004</v>
      </c>
      <c r="U57">
        <v>0.74790504999999996</v>
      </c>
      <c r="V57">
        <v>0.71578706999999997</v>
      </c>
      <c r="W57">
        <v>0.75578767999999996</v>
      </c>
      <c r="X57">
        <v>0.85375628000000003</v>
      </c>
      <c r="Y57">
        <v>1.104886</v>
      </c>
      <c r="Z57">
        <v>1.6233561999999999</v>
      </c>
      <c r="AA57">
        <v>2.0205913999999998</v>
      </c>
      <c r="AB57">
        <v>2.4068467</v>
      </c>
      <c r="AC57">
        <v>2.6460024</v>
      </c>
      <c r="AD57">
        <v>2.8885293000000001</v>
      </c>
      <c r="AE57">
        <v>3.1543595</v>
      </c>
      <c r="AF57">
        <v>3.2436851</v>
      </c>
      <c r="AG57">
        <v>3.3348300000000002</v>
      </c>
      <c r="AH57">
        <v>3.1258020000000002</v>
      </c>
      <c r="AI57">
        <v>2.7740429999999998</v>
      </c>
      <c r="AJ57">
        <v>2.5265909999999998</v>
      </c>
      <c r="AK57">
        <v>2.1911330000000002</v>
      </c>
      <c r="AL57">
        <v>1.655257</v>
      </c>
      <c r="AM57">
        <v>1.2486550000000001</v>
      </c>
      <c r="AN57">
        <v>1.023479</v>
      </c>
      <c r="AO57">
        <v>0.94053120000000001</v>
      </c>
      <c r="AP57">
        <v>75.739429999999999</v>
      </c>
      <c r="AQ57">
        <v>72.594809999999995</v>
      </c>
      <c r="AR57">
        <v>71.465540000000004</v>
      </c>
      <c r="AS57">
        <v>69.662729999999996</v>
      </c>
      <c r="AT57">
        <v>68.446770000000001</v>
      </c>
      <c r="AU57">
        <v>67.654340000000005</v>
      </c>
      <c r="AV57">
        <v>66.777209999999997</v>
      </c>
      <c r="AW57">
        <v>67.271190000000004</v>
      </c>
      <c r="AX57">
        <v>71.746939999999995</v>
      </c>
      <c r="AY57">
        <v>76.945059999999998</v>
      </c>
      <c r="AZ57">
        <v>82.104920000000007</v>
      </c>
      <c r="BA57">
        <v>86.729690000000005</v>
      </c>
      <c r="BB57">
        <v>90.456239999999994</v>
      </c>
      <c r="BC57">
        <v>93.715789999999998</v>
      </c>
      <c r="BD57">
        <v>95.750429999999994</v>
      </c>
      <c r="BE57">
        <v>97.033680000000004</v>
      </c>
      <c r="BF57">
        <v>97.509379999999993</v>
      </c>
      <c r="BG57">
        <v>97.476020000000005</v>
      </c>
      <c r="BH57">
        <v>96.427080000000004</v>
      </c>
      <c r="BI57">
        <v>93.979399999999998</v>
      </c>
      <c r="BJ57">
        <v>89.212389999999999</v>
      </c>
      <c r="BK57">
        <v>84.943280000000001</v>
      </c>
      <c r="BL57">
        <v>81.627309999999994</v>
      </c>
      <c r="BM57">
        <v>78.938670000000002</v>
      </c>
      <c r="BN57">
        <v>1.9637000000000002E-2</v>
      </c>
      <c r="BO57">
        <v>1.21748E-2</v>
      </c>
      <c r="BP57">
        <v>3.7596000000000001E-3</v>
      </c>
      <c r="BQ57">
        <v>1.0556599999999999E-2</v>
      </c>
      <c r="BR57">
        <v>-2.6914999999999999E-3</v>
      </c>
      <c r="BS57">
        <v>-1.0171299999999999E-2</v>
      </c>
      <c r="BT57">
        <v>-1.6100400000000001E-2</v>
      </c>
      <c r="BU57">
        <v>6.5099999999999999E-4</v>
      </c>
      <c r="BV57">
        <v>-8.8419999999999992E-3</v>
      </c>
      <c r="BW57">
        <v>1.4302E-2</v>
      </c>
      <c r="BX57">
        <v>2.0349599999999999E-2</v>
      </c>
      <c r="BY57">
        <v>3.2592200000000002E-2</v>
      </c>
      <c r="BZ57">
        <v>-4.7418000000000002E-2</v>
      </c>
      <c r="CA57">
        <v>-0.12532119999999999</v>
      </c>
      <c r="CB57">
        <v>-0.17918049999999999</v>
      </c>
      <c r="CC57">
        <v>-0.24893670000000001</v>
      </c>
      <c r="CD57">
        <v>-0.26193519999999998</v>
      </c>
      <c r="CE57">
        <v>-0.2175955</v>
      </c>
      <c r="CF57">
        <v>-0.18315480000000001</v>
      </c>
      <c r="CG57">
        <v>-0.11338380000000001</v>
      </c>
      <c r="CH57">
        <v>-5.41395E-2</v>
      </c>
      <c r="CI57">
        <v>5.1498000000000004E-3</v>
      </c>
      <c r="CJ57">
        <v>2.6643099999999999E-2</v>
      </c>
      <c r="CK57">
        <v>2.0758800000000001E-2</v>
      </c>
      <c r="CL57" s="76">
        <v>1.1739999999999999E-4</v>
      </c>
      <c r="CM57" s="76">
        <v>1.184E-4</v>
      </c>
      <c r="CN57" s="76">
        <v>9.5000000000000005E-5</v>
      </c>
      <c r="CO57" s="76">
        <v>8.2200000000000006E-5</v>
      </c>
      <c r="CP57" s="76">
        <v>5.0899999999999997E-5</v>
      </c>
      <c r="CQ57" s="76">
        <v>4.6900000000000002E-5</v>
      </c>
      <c r="CR57" s="76">
        <v>5.3999999999999998E-5</v>
      </c>
      <c r="CS57" s="76">
        <v>5.2800000000000003E-5</v>
      </c>
      <c r="CT57" s="76">
        <v>6.7199999999999994E-5</v>
      </c>
      <c r="CU57" s="76">
        <v>6.0000000000000002E-5</v>
      </c>
      <c r="CV57" s="76">
        <v>3.3699999999999999E-5</v>
      </c>
      <c r="CW57" s="76">
        <v>1.33E-5</v>
      </c>
      <c r="CX57" s="76">
        <v>4.0200000000000001E-5</v>
      </c>
      <c r="CY57" s="76">
        <v>1.4870000000000001E-4</v>
      </c>
      <c r="CZ57" s="76">
        <v>2.6449999999999998E-4</v>
      </c>
      <c r="DA57">
        <v>4.2860000000000001E-4</v>
      </c>
      <c r="DB57">
        <v>5.9170000000000002E-4</v>
      </c>
      <c r="DC57">
        <v>6.2600000000000004E-4</v>
      </c>
      <c r="DD57">
        <v>6.0499999999999996E-4</v>
      </c>
      <c r="DE57">
        <v>5.5349999999999996E-4</v>
      </c>
      <c r="DF57">
        <v>3.568E-4</v>
      </c>
      <c r="DG57" s="76">
        <v>2.5359999999999998E-4</v>
      </c>
      <c r="DH57" s="76">
        <v>1.9149999999999999E-4</v>
      </c>
      <c r="DI57" s="76">
        <v>1.585E-4</v>
      </c>
    </row>
    <row r="58" spans="1:113" x14ac:dyDescent="0.25">
      <c r="A58" t="str">
        <f t="shared" si="0"/>
        <v>All_6. Schools_All_All_All_0 to 20 kW_43693</v>
      </c>
      <c r="B58" t="s">
        <v>177</v>
      </c>
      <c r="C58" t="s">
        <v>210</v>
      </c>
      <c r="D58" t="s">
        <v>19</v>
      </c>
      <c r="E58" t="s">
        <v>64</v>
      </c>
      <c r="F58" t="s">
        <v>19</v>
      </c>
      <c r="G58" t="s">
        <v>19</v>
      </c>
      <c r="H58" t="s">
        <v>19</v>
      </c>
      <c r="I58" t="s">
        <v>41</v>
      </c>
      <c r="J58" s="11">
        <v>43693</v>
      </c>
      <c r="K58">
        <v>15</v>
      </c>
      <c r="L58">
        <v>18</v>
      </c>
      <c r="M58">
        <v>1312</v>
      </c>
      <c r="N58">
        <v>0</v>
      </c>
      <c r="O58">
        <v>0</v>
      </c>
      <c r="P58">
        <v>0</v>
      </c>
      <c r="Q58">
        <v>0</v>
      </c>
      <c r="R58">
        <v>0.99437681</v>
      </c>
      <c r="S58">
        <v>0.94543087000000003</v>
      </c>
      <c r="T58">
        <v>0.87277446999999997</v>
      </c>
      <c r="U58">
        <v>0.81644797000000002</v>
      </c>
      <c r="V58">
        <v>0.80664493000000004</v>
      </c>
      <c r="W58">
        <v>0.85656805999999996</v>
      </c>
      <c r="X58">
        <v>0.97811406000000001</v>
      </c>
      <c r="Y58">
        <v>1.2491952</v>
      </c>
      <c r="Z58">
        <v>1.7813714</v>
      </c>
      <c r="AA58">
        <v>2.1823524000000001</v>
      </c>
      <c r="AB58">
        <v>2.4767318999999999</v>
      </c>
      <c r="AC58">
        <v>2.6962429999999999</v>
      </c>
      <c r="AD58">
        <v>2.8865995999999998</v>
      </c>
      <c r="AE58">
        <v>3.0287348000000001</v>
      </c>
      <c r="AF58">
        <v>3.0907138000000001</v>
      </c>
      <c r="AG58">
        <v>2.9879340000000001</v>
      </c>
      <c r="AH58">
        <v>2.7146349999999999</v>
      </c>
      <c r="AI58">
        <v>2.3762059999999998</v>
      </c>
      <c r="AJ58">
        <v>2.0585399999999998</v>
      </c>
      <c r="AK58">
        <v>1.7505250000000001</v>
      </c>
      <c r="AL58">
        <v>1.438682</v>
      </c>
      <c r="AM58">
        <v>1.2119519999999999</v>
      </c>
      <c r="AN58">
        <v>1.0344979999999999</v>
      </c>
      <c r="AO58">
        <v>0.9717074</v>
      </c>
      <c r="AP58">
        <v>76.419129999999996</v>
      </c>
      <c r="AQ58">
        <v>76.470339999999993</v>
      </c>
      <c r="AR58">
        <v>74.522959999999998</v>
      </c>
      <c r="AS58">
        <v>72.945329999999998</v>
      </c>
      <c r="AT58">
        <v>71.772739999999999</v>
      </c>
      <c r="AU58">
        <v>70.615470000000002</v>
      </c>
      <c r="AV58">
        <v>69.512699999999995</v>
      </c>
      <c r="AW58">
        <v>69.886250000000004</v>
      </c>
      <c r="AX58">
        <v>73.781369999999995</v>
      </c>
      <c r="AY58">
        <v>79.267880000000005</v>
      </c>
      <c r="AZ58">
        <v>84.390169999999998</v>
      </c>
      <c r="BA58">
        <v>88.622690000000006</v>
      </c>
      <c r="BB58">
        <v>91.465869999999995</v>
      </c>
      <c r="BC58">
        <v>93.501199999999997</v>
      </c>
      <c r="BD58">
        <v>95.864779999999996</v>
      </c>
      <c r="BE58">
        <v>96.744510000000005</v>
      </c>
      <c r="BF58">
        <v>97.052980000000005</v>
      </c>
      <c r="BG58">
        <v>96.300190000000001</v>
      </c>
      <c r="BH58">
        <v>94.471029999999999</v>
      </c>
      <c r="BI58">
        <v>90.895070000000004</v>
      </c>
      <c r="BJ58">
        <v>85.703090000000003</v>
      </c>
      <c r="BK58">
        <v>81.812259999999995</v>
      </c>
      <c r="BL58">
        <v>78.920090000000002</v>
      </c>
      <c r="BM58">
        <v>76.701009999999997</v>
      </c>
      <c r="BN58">
        <v>1.6837299999999999E-2</v>
      </c>
      <c r="BO58">
        <v>1.03619E-2</v>
      </c>
      <c r="BP58">
        <v>2.6537000000000002E-3</v>
      </c>
      <c r="BQ58">
        <v>9.2954999999999999E-3</v>
      </c>
      <c r="BR58">
        <v>-4.1292999999999998E-3</v>
      </c>
      <c r="BS58">
        <v>-1.1951399999999999E-2</v>
      </c>
      <c r="BT58">
        <v>-1.8842999999999999E-2</v>
      </c>
      <c r="BU58">
        <v>2.0444E-3</v>
      </c>
      <c r="BV58">
        <v>-5.9829000000000002E-3</v>
      </c>
      <c r="BW58">
        <v>1.5685299999999999E-2</v>
      </c>
      <c r="BX58">
        <v>2.0499400000000001E-2</v>
      </c>
      <c r="BY58">
        <v>3.2031499999999997E-2</v>
      </c>
      <c r="BZ58">
        <v>-4.7045900000000002E-2</v>
      </c>
      <c r="CA58">
        <v>-0.1251408</v>
      </c>
      <c r="CB58">
        <v>-0.17963989999999999</v>
      </c>
      <c r="CC58">
        <v>-0.25498870000000001</v>
      </c>
      <c r="CD58">
        <v>-0.26389849999999998</v>
      </c>
      <c r="CE58">
        <v>-0.22106809999999999</v>
      </c>
      <c r="CF58">
        <v>-0.18744949999999999</v>
      </c>
      <c r="CG58">
        <v>-0.1129682</v>
      </c>
      <c r="CH58">
        <v>-5.41588E-2</v>
      </c>
      <c r="CI58">
        <v>7.4834000000000003E-3</v>
      </c>
      <c r="CJ58">
        <v>2.7975199999999999E-2</v>
      </c>
      <c r="CK58">
        <v>2.1994E-2</v>
      </c>
      <c r="CL58" s="76">
        <v>1.784E-4</v>
      </c>
      <c r="CM58" s="76">
        <v>1.5139999999999999E-4</v>
      </c>
      <c r="CN58" s="76">
        <v>1.5440000000000001E-4</v>
      </c>
      <c r="CO58" s="76">
        <v>1.2860000000000001E-4</v>
      </c>
      <c r="CP58" s="76">
        <v>1.013E-4</v>
      </c>
      <c r="CQ58" s="76">
        <v>8.8300000000000005E-5</v>
      </c>
      <c r="CR58" s="76">
        <v>8.7100000000000003E-5</v>
      </c>
      <c r="CS58" s="76">
        <v>7.9599999999999997E-5</v>
      </c>
      <c r="CT58" s="76">
        <v>1.143E-4</v>
      </c>
      <c r="CU58" s="76">
        <v>9.3499999999999996E-5</v>
      </c>
      <c r="CV58" s="76">
        <v>4.1600000000000002E-5</v>
      </c>
      <c r="CW58" s="76">
        <v>1.4E-5</v>
      </c>
      <c r="CX58" s="76">
        <v>4.46E-5</v>
      </c>
      <c r="CY58" s="76">
        <v>1.4630000000000001E-4</v>
      </c>
      <c r="CZ58" s="76">
        <v>2.7080000000000002E-4</v>
      </c>
      <c r="DA58">
        <v>3.9970000000000001E-4</v>
      </c>
      <c r="DB58">
        <v>5.4180000000000005E-4</v>
      </c>
      <c r="DC58">
        <v>5.7399999999999997E-4</v>
      </c>
      <c r="DD58">
        <v>5.5829999999999996E-4</v>
      </c>
      <c r="DE58">
        <v>4.8280000000000003E-4</v>
      </c>
      <c r="DF58">
        <v>3.6739999999999999E-4</v>
      </c>
      <c r="DG58" s="76">
        <v>2.92E-4</v>
      </c>
      <c r="DH58" s="76">
        <v>2.2890000000000001E-4</v>
      </c>
      <c r="DI58" s="76">
        <v>1.818E-4</v>
      </c>
    </row>
    <row r="59" spans="1:113" x14ac:dyDescent="0.25">
      <c r="A59" t="str">
        <f t="shared" si="0"/>
        <v>All_6. Schools_All_All_All_0 to 20 kW_43703</v>
      </c>
      <c r="B59" t="s">
        <v>177</v>
      </c>
      <c r="C59" t="s">
        <v>210</v>
      </c>
      <c r="D59" t="s">
        <v>19</v>
      </c>
      <c r="E59" t="s">
        <v>64</v>
      </c>
      <c r="F59" t="s">
        <v>19</v>
      </c>
      <c r="G59" t="s">
        <v>19</v>
      </c>
      <c r="H59" t="s">
        <v>19</v>
      </c>
      <c r="I59" t="s">
        <v>41</v>
      </c>
      <c r="J59" s="11">
        <v>43703</v>
      </c>
      <c r="K59">
        <v>15</v>
      </c>
      <c r="L59">
        <v>18</v>
      </c>
      <c r="M59">
        <v>1309</v>
      </c>
      <c r="N59">
        <v>0</v>
      </c>
      <c r="O59">
        <v>0</v>
      </c>
      <c r="P59">
        <v>0</v>
      </c>
      <c r="Q59">
        <v>0</v>
      </c>
      <c r="R59">
        <v>0.87478270000000002</v>
      </c>
      <c r="S59">
        <v>0.82604599999999995</v>
      </c>
      <c r="T59">
        <v>0.80137862999999998</v>
      </c>
      <c r="U59">
        <v>0.77630122000000001</v>
      </c>
      <c r="V59">
        <v>0.76527818999999997</v>
      </c>
      <c r="W59">
        <v>0.79282706999999997</v>
      </c>
      <c r="X59">
        <v>0.97045535999999999</v>
      </c>
      <c r="Y59">
        <v>1.3518790999999999</v>
      </c>
      <c r="Z59">
        <v>2.0046887</v>
      </c>
      <c r="AA59">
        <v>2.2696513999999999</v>
      </c>
      <c r="AB59">
        <v>2.5728127999999999</v>
      </c>
      <c r="AC59">
        <v>2.7781696</v>
      </c>
      <c r="AD59">
        <v>3.0055333000000002</v>
      </c>
      <c r="AE59">
        <v>3.2663563</v>
      </c>
      <c r="AF59">
        <v>3.3870192000000001</v>
      </c>
      <c r="AG59">
        <v>3.3665029999999998</v>
      </c>
      <c r="AH59">
        <v>3.1327180000000001</v>
      </c>
      <c r="AI59">
        <v>2.816697</v>
      </c>
      <c r="AJ59">
        <v>2.5217860000000001</v>
      </c>
      <c r="AK59">
        <v>2.123837</v>
      </c>
      <c r="AL59">
        <v>1.620698</v>
      </c>
      <c r="AM59">
        <v>1.2237990000000001</v>
      </c>
      <c r="AN59">
        <v>1.0313319999999999</v>
      </c>
      <c r="AO59">
        <v>0.94236399999999998</v>
      </c>
      <c r="AP59">
        <v>74.516530000000003</v>
      </c>
      <c r="AQ59">
        <v>73.140699999999995</v>
      </c>
      <c r="AR59">
        <v>71.842020000000005</v>
      </c>
      <c r="AS59">
        <v>70.398160000000004</v>
      </c>
      <c r="AT59">
        <v>69.237660000000005</v>
      </c>
      <c r="AU59">
        <v>68.184330000000003</v>
      </c>
      <c r="AV59">
        <v>67.423320000000004</v>
      </c>
      <c r="AW59">
        <v>67.785769999999999</v>
      </c>
      <c r="AX59">
        <v>71.813640000000007</v>
      </c>
      <c r="AY59">
        <v>76.19211</v>
      </c>
      <c r="AZ59">
        <v>80.809389999999993</v>
      </c>
      <c r="BA59">
        <v>84.704049999999995</v>
      </c>
      <c r="BB59">
        <v>88.484020000000001</v>
      </c>
      <c r="BC59">
        <v>91.716319999999996</v>
      </c>
      <c r="BD59">
        <v>93.984030000000004</v>
      </c>
      <c r="BE59">
        <v>95.441010000000006</v>
      </c>
      <c r="BF59">
        <v>95.610249999999994</v>
      </c>
      <c r="BG59">
        <v>95.415499999999994</v>
      </c>
      <c r="BH59">
        <v>93.618489999999994</v>
      </c>
      <c r="BI59">
        <v>89.974670000000003</v>
      </c>
      <c r="BJ59">
        <v>85.403930000000003</v>
      </c>
      <c r="BK59">
        <v>81.846530000000001</v>
      </c>
      <c r="BL59">
        <v>79.1447</v>
      </c>
      <c r="BM59">
        <v>76.78595</v>
      </c>
      <c r="BN59">
        <v>1.6151499999999999E-2</v>
      </c>
      <c r="BO59">
        <v>9.9177999999999992E-3</v>
      </c>
      <c r="BP59">
        <v>2.3828E-3</v>
      </c>
      <c r="BQ59">
        <v>8.9866000000000008E-3</v>
      </c>
      <c r="BR59">
        <v>-4.4815000000000002E-3</v>
      </c>
      <c r="BS59">
        <v>-1.2387499999999999E-2</v>
      </c>
      <c r="BT59">
        <v>-1.9514799999999999E-2</v>
      </c>
      <c r="BU59">
        <v>2.3857000000000001E-3</v>
      </c>
      <c r="BV59">
        <v>-5.2824999999999999E-3</v>
      </c>
      <c r="BW59">
        <v>1.6024099999999999E-2</v>
      </c>
      <c r="BX59">
        <v>2.0536100000000002E-2</v>
      </c>
      <c r="BY59">
        <v>3.1894100000000002E-2</v>
      </c>
      <c r="BZ59">
        <v>-4.6954799999999998E-2</v>
      </c>
      <c r="CA59">
        <v>-0.1250965</v>
      </c>
      <c r="CB59">
        <v>-0.17975260000000001</v>
      </c>
      <c r="CC59">
        <v>-0.25647120000000001</v>
      </c>
      <c r="CD59">
        <v>-0.26437939999999999</v>
      </c>
      <c r="CE59">
        <v>-0.2219188</v>
      </c>
      <c r="CF59">
        <v>-0.18850149999999999</v>
      </c>
      <c r="CG59">
        <v>-0.1128663</v>
      </c>
      <c r="CH59">
        <v>-5.4163500000000003E-2</v>
      </c>
      <c r="CI59">
        <v>8.0549999999999997E-3</v>
      </c>
      <c r="CJ59">
        <v>2.83016E-2</v>
      </c>
      <c r="CK59">
        <v>2.22965E-2</v>
      </c>
      <c r="CL59" s="76">
        <v>1.55E-4</v>
      </c>
      <c r="CM59" s="76">
        <v>1.4129999999999999E-4</v>
      </c>
      <c r="CN59" s="76">
        <v>1.1959999999999999E-4</v>
      </c>
      <c r="CO59" s="76">
        <v>1.1349999999999999E-4</v>
      </c>
      <c r="CP59" s="76">
        <v>9.1399999999999999E-5</v>
      </c>
      <c r="CQ59" s="76">
        <v>7.7600000000000002E-5</v>
      </c>
      <c r="CR59" s="76">
        <v>9.1000000000000003E-5</v>
      </c>
      <c r="CS59" s="76">
        <v>7.7700000000000005E-5</v>
      </c>
      <c r="CT59" s="76">
        <v>1.125E-4</v>
      </c>
      <c r="CU59" s="76">
        <v>8.2100000000000003E-5</v>
      </c>
      <c r="CV59" s="76">
        <v>3.7799999999999997E-5</v>
      </c>
      <c r="CW59" s="76">
        <v>1.5E-5</v>
      </c>
      <c r="CX59" s="76">
        <v>4.5200000000000001E-5</v>
      </c>
      <c r="CY59" s="76">
        <v>1.6239999999999999E-4</v>
      </c>
      <c r="CZ59" s="76">
        <v>2.9950000000000002E-4</v>
      </c>
      <c r="DA59">
        <v>4.596E-4</v>
      </c>
      <c r="DB59">
        <v>5.9710000000000004E-4</v>
      </c>
      <c r="DC59">
        <v>6.3400000000000001E-4</v>
      </c>
      <c r="DD59">
        <v>5.8600000000000004E-4</v>
      </c>
      <c r="DE59">
        <v>5.1789999999999996E-4</v>
      </c>
      <c r="DF59">
        <v>3.7169999999999998E-4</v>
      </c>
      <c r="DG59" s="76">
        <v>2.7119999999999998E-4</v>
      </c>
      <c r="DH59" s="76">
        <v>2.2690000000000001E-4</v>
      </c>
      <c r="DI59" s="76">
        <v>2.0809999999999999E-4</v>
      </c>
    </row>
    <row r="60" spans="1:113" x14ac:dyDescent="0.25">
      <c r="A60" t="str">
        <f t="shared" si="0"/>
        <v>All_6. Schools_All_All_All_0 to 20 kW_43704</v>
      </c>
      <c r="B60" t="s">
        <v>177</v>
      </c>
      <c r="C60" t="s">
        <v>210</v>
      </c>
      <c r="D60" t="s">
        <v>19</v>
      </c>
      <c r="E60" t="s">
        <v>64</v>
      </c>
      <c r="F60" t="s">
        <v>19</v>
      </c>
      <c r="G60" t="s">
        <v>19</v>
      </c>
      <c r="H60" t="s">
        <v>19</v>
      </c>
      <c r="I60" t="s">
        <v>41</v>
      </c>
      <c r="J60" s="11">
        <v>43704</v>
      </c>
      <c r="K60">
        <v>15</v>
      </c>
      <c r="L60">
        <v>18</v>
      </c>
      <c r="M60">
        <v>1309</v>
      </c>
      <c r="N60">
        <v>0</v>
      </c>
      <c r="O60">
        <v>0</v>
      </c>
      <c r="P60">
        <v>0</v>
      </c>
      <c r="Q60">
        <v>0</v>
      </c>
      <c r="R60">
        <v>0.89661493000000003</v>
      </c>
      <c r="S60">
        <v>0.84651189999999998</v>
      </c>
      <c r="T60">
        <v>0.81615903000000001</v>
      </c>
      <c r="U60">
        <v>0.77863194999999996</v>
      </c>
      <c r="V60">
        <v>0.76043360000000004</v>
      </c>
      <c r="W60">
        <v>0.81763922</v>
      </c>
      <c r="X60">
        <v>0.92379504999999995</v>
      </c>
      <c r="Y60">
        <v>1.2515982000000001</v>
      </c>
      <c r="Z60">
        <v>1.9276481999999999</v>
      </c>
      <c r="AA60">
        <v>2.2395383</v>
      </c>
      <c r="AB60">
        <v>2.5592245999999998</v>
      </c>
      <c r="AC60">
        <v>2.8296298000000002</v>
      </c>
      <c r="AD60">
        <v>3.0303013000000001</v>
      </c>
      <c r="AE60">
        <v>3.3072058000000002</v>
      </c>
      <c r="AF60">
        <v>3.4005043000000001</v>
      </c>
      <c r="AG60">
        <v>3.339515</v>
      </c>
      <c r="AH60">
        <v>3.1835819999999999</v>
      </c>
      <c r="AI60">
        <v>2.8212480000000002</v>
      </c>
      <c r="AJ60">
        <v>2.5477059999999998</v>
      </c>
      <c r="AK60">
        <v>2.1788110000000001</v>
      </c>
      <c r="AL60">
        <v>1.6916659999999999</v>
      </c>
      <c r="AM60">
        <v>1.30087</v>
      </c>
      <c r="AN60">
        <v>1.1125100000000001</v>
      </c>
      <c r="AO60">
        <v>1.0274970000000001</v>
      </c>
      <c r="AP60">
        <v>75.046440000000004</v>
      </c>
      <c r="AQ60">
        <v>73.638720000000006</v>
      </c>
      <c r="AR60">
        <v>72.717389999999995</v>
      </c>
      <c r="AS60">
        <v>71.470479999999995</v>
      </c>
      <c r="AT60">
        <v>70.160420000000002</v>
      </c>
      <c r="AU60">
        <v>69.459310000000002</v>
      </c>
      <c r="AV60">
        <v>68.217590000000001</v>
      </c>
      <c r="AW60">
        <v>68.657179999999997</v>
      </c>
      <c r="AX60">
        <v>72.069929999999999</v>
      </c>
      <c r="AY60">
        <v>76.341350000000006</v>
      </c>
      <c r="AZ60">
        <v>81.104060000000004</v>
      </c>
      <c r="BA60">
        <v>85.060599999999994</v>
      </c>
      <c r="BB60">
        <v>88.699070000000006</v>
      </c>
      <c r="BC60">
        <v>91.441730000000007</v>
      </c>
      <c r="BD60">
        <v>93.522570000000002</v>
      </c>
      <c r="BE60">
        <v>94.753399999999999</v>
      </c>
      <c r="BF60">
        <v>94.899349999999998</v>
      </c>
      <c r="BG60">
        <v>94.197519999999997</v>
      </c>
      <c r="BH60">
        <v>92.062330000000003</v>
      </c>
      <c r="BI60">
        <v>88.781459999999996</v>
      </c>
      <c r="BJ60">
        <v>84.503129999999999</v>
      </c>
      <c r="BK60">
        <v>81.430940000000007</v>
      </c>
      <c r="BL60">
        <v>78.972200000000001</v>
      </c>
      <c r="BM60">
        <v>76.866860000000003</v>
      </c>
      <c r="BN60">
        <v>4.0120900000000001E-2</v>
      </c>
      <c r="BO60">
        <v>2.5438599999999999E-2</v>
      </c>
      <c r="BP60">
        <v>1.18507E-2</v>
      </c>
      <c r="BQ60">
        <v>1.9782999999999999E-2</v>
      </c>
      <c r="BR60">
        <v>7.8279999999999999E-3</v>
      </c>
      <c r="BS60">
        <v>2.8525E-3</v>
      </c>
      <c r="BT60">
        <v>3.9649999999999998E-3</v>
      </c>
      <c r="BU60">
        <v>-9.5434000000000005E-3</v>
      </c>
      <c r="BV60">
        <v>-2.97603E-2</v>
      </c>
      <c r="BW60">
        <v>4.1815999999999997E-3</v>
      </c>
      <c r="BX60">
        <v>1.9253699999999999E-2</v>
      </c>
      <c r="BY60">
        <v>3.6694900000000003E-2</v>
      </c>
      <c r="BZ60">
        <v>-5.0140200000000003E-2</v>
      </c>
      <c r="CA60">
        <v>-0.12664159999999999</v>
      </c>
      <c r="CB60">
        <v>-0.1758189</v>
      </c>
      <c r="CC60">
        <v>-0.2046587</v>
      </c>
      <c r="CD60">
        <v>-0.24757080000000001</v>
      </c>
      <c r="CE60">
        <v>-0.19218859999999999</v>
      </c>
      <c r="CF60">
        <v>-0.1517336</v>
      </c>
      <c r="CG60">
        <v>-0.1164253</v>
      </c>
      <c r="CH60">
        <v>-5.39981E-2</v>
      </c>
      <c r="CI60">
        <v>-1.19233E-2</v>
      </c>
      <c r="CJ60">
        <v>1.6896499999999998E-2</v>
      </c>
      <c r="CK60">
        <v>1.1722399999999999E-2</v>
      </c>
      <c r="CL60" s="76">
        <v>1.4100000000000001E-4</v>
      </c>
      <c r="CM60" s="76">
        <v>1.2990000000000001E-4</v>
      </c>
      <c r="CN60" s="76">
        <v>1.2400000000000001E-4</v>
      </c>
      <c r="CO60" s="76">
        <v>1.059E-4</v>
      </c>
      <c r="CP60" s="76">
        <v>8.4300000000000003E-5</v>
      </c>
      <c r="CQ60" s="76">
        <v>7.3100000000000001E-5</v>
      </c>
      <c r="CR60" s="76">
        <v>7.9499999999999994E-5</v>
      </c>
      <c r="CS60" s="76">
        <v>7.3200000000000004E-5</v>
      </c>
      <c r="CT60" s="76">
        <v>9.6899999999999997E-5</v>
      </c>
      <c r="CU60" s="76">
        <v>7.9800000000000002E-5</v>
      </c>
      <c r="CV60" s="76">
        <v>4.1499999999999999E-5</v>
      </c>
      <c r="CW60" s="76">
        <v>1.66E-5</v>
      </c>
      <c r="CX60" s="76">
        <v>4.9299999999999999E-5</v>
      </c>
      <c r="CY60" s="76">
        <v>1.596E-4</v>
      </c>
      <c r="CZ60" s="76">
        <v>2.9859999999999999E-4</v>
      </c>
      <c r="DA60" s="76">
        <v>4.7879999999999998E-4</v>
      </c>
      <c r="DB60">
        <v>7.1029999999999997E-4</v>
      </c>
      <c r="DC60" s="76">
        <v>6.5890000000000002E-4</v>
      </c>
      <c r="DD60" s="76">
        <v>6.1109999999999995E-4</v>
      </c>
      <c r="DE60" s="76">
        <v>5.7600000000000001E-4</v>
      </c>
      <c r="DF60" s="76">
        <v>3.879E-4</v>
      </c>
      <c r="DG60" s="76">
        <v>2.7320000000000003E-4</v>
      </c>
      <c r="DH60" s="76">
        <v>2.1990000000000001E-4</v>
      </c>
      <c r="DI60" s="76">
        <v>1.951E-4</v>
      </c>
    </row>
    <row r="61" spans="1:113" x14ac:dyDescent="0.25">
      <c r="A61" t="str">
        <f t="shared" ref="A61:A124" si="1">D61&amp;"_"&amp;E61&amp;"_"&amp;F61&amp;"_"&amp;G61&amp;"_"&amp;H61&amp;"_"&amp;I61&amp;"_"&amp;J61</f>
        <v>All_6. Schools_All_All_All_0 to 20 kW_43721</v>
      </c>
      <c r="B61" t="s">
        <v>177</v>
      </c>
      <c r="C61" t="s">
        <v>210</v>
      </c>
      <c r="D61" t="s">
        <v>19</v>
      </c>
      <c r="E61" t="s">
        <v>64</v>
      </c>
      <c r="F61" t="s">
        <v>19</v>
      </c>
      <c r="G61" t="s">
        <v>19</v>
      </c>
      <c r="H61" t="s">
        <v>19</v>
      </c>
      <c r="I61" t="s">
        <v>41</v>
      </c>
      <c r="J61" s="11">
        <v>43721</v>
      </c>
      <c r="K61">
        <v>15</v>
      </c>
      <c r="L61">
        <v>18</v>
      </c>
      <c r="M61">
        <v>1304</v>
      </c>
      <c r="N61">
        <v>0</v>
      </c>
      <c r="O61">
        <v>0</v>
      </c>
      <c r="P61">
        <v>0</v>
      </c>
      <c r="Q61">
        <v>0</v>
      </c>
      <c r="R61">
        <v>0.77743401000000001</v>
      </c>
      <c r="S61">
        <v>0.74573588999999996</v>
      </c>
      <c r="T61">
        <v>0.70002164</v>
      </c>
      <c r="U61">
        <v>0.67453752</v>
      </c>
      <c r="V61">
        <v>0.65654051000000002</v>
      </c>
      <c r="W61">
        <v>0.68488462999999999</v>
      </c>
      <c r="X61">
        <v>0.75359478000000002</v>
      </c>
      <c r="Y61">
        <v>0.93121266999999996</v>
      </c>
      <c r="Z61">
        <v>1.3463177</v>
      </c>
      <c r="AA61">
        <v>1.6642592</v>
      </c>
      <c r="AB61">
        <v>2.0112074</v>
      </c>
      <c r="AC61">
        <v>2.2970880999999999</v>
      </c>
      <c r="AD61">
        <v>2.4865919000000001</v>
      </c>
      <c r="AE61">
        <v>2.7608511999999998</v>
      </c>
      <c r="AF61">
        <v>2.8515755999999999</v>
      </c>
      <c r="AG61">
        <v>2.7337120000000001</v>
      </c>
      <c r="AH61">
        <v>2.4523470000000001</v>
      </c>
      <c r="AI61">
        <v>2.1595230000000001</v>
      </c>
      <c r="AJ61">
        <v>1.8462099999999999</v>
      </c>
      <c r="AK61">
        <v>1.6085039999999999</v>
      </c>
      <c r="AL61">
        <v>1.3079529999999999</v>
      </c>
      <c r="AM61">
        <v>1.091774</v>
      </c>
      <c r="AN61">
        <v>0.97385089999999996</v>
      </c>
      <c r="AO61">
        <v>0.90000690000000005</v>
      </c>
      <c r="AP61">
        <v>71.084460000000007</v>
      </c>
      <c r="AQ61">
        <v>68.740430000000003</v>
      </c>
      <c r="AR61">
        <v>67.366550000000004</v>
      </c>
      <c r="AS61">
        <v>65.639380000000003</v>
      </c>
      <c r="AT61">
        <v>64.733369999999994</v>
      </c>
      <c r="AU61">
        <v>63.777929999999998</v>
      </c>
      <c r="AV61">
        <v>63.086239999999997</v>
      </c>
      <c r="AW61">
        <v>63.075090000000003</v>
      </c>
      <c r="AX61">
        <v>66.86448</v>
      </c>
      <c r="AY61">
        <v>72.994540000000001</v>
      </c>
      <c r="AZ61">
        <v>78.426169999999999</v>
      </c>
      <c r="BA61">
        <v>83.751140000000007</v>
      </c>
      <c r="BB61">
        <v>87.910160000000005</v>
      </c>
      <c r="BC61">
        <v>90.667590000000004</v>
      </c>
      <c r="BD61">
        <v>92.723380000000006</v>
      </c>
      <c r="BE61">
        <v>94.336609999999993</v>
      </c>
      <c r="BF61">
        <v>94.844809999999995</v>
      </c>
      <c r="BG61">
        <v>94.133949999999999</v>
      </c>
      <c r="BH61">
        <v>92.301360000000003</v>
      </c>
      <c r="BI61">
        <v>88.359359999999995</v>
      </c>
      <c r="BJ61">
        <v>83.596019999999996</v>
      </c>
      <c r="BK61">
        <v>79.665419999999997</v>
      </c>
      <c r="BL61">
        <v>76.768039999999999</v>
      </c>
      <c r="BM61">
        <v>74.33811</v>
      </c>
      <c r="BN61">
        <v>9.7429999999999999E-4</v>
      </c>
      <c r="BO61">
        <v>-1.3171000000000001E-3</v>
      </c>
      <c r="BP61">
        <v>-1.6707900000000001E-2</v>
      </c>
      <c r="BQ61">
        <v>-3.2936199999999999E-2</v>
      </c>
      <c r="BR61">
        <v>-3.6200200000000002E-2</v>
      </c>
      <c r="BS61">
        <v>-4.0528700000000001E-2</v>
      </c>
      <c r="BT61">
        <v>-2.15417E-2</v>
      </c>
      <c r="BU61">
        <v>2.1848900000000001E-2</v>
      </c>
      <c r="BV61">
        <v>3.4649800000000001E-2</v>
      </c>
      <c r="BW61">
        <v>5.7210999999999998E-3</v>
      </c>
      <c r="BX61">
        <v>2.6427999999999998E-3</v>
      </c>
      <c r="BY61">
        <v>9.6520000000000004E-4</v>
      </c>
      <c r="BZ61">
        <v>1.0483000000000001E-3</v>
      </c>
      <c r="CA61">
        <v>-6.1834600000000003E-2</v>
      </c>
      <c r="CB61">
        <v>-8.4853300000000006E-2</v>
      </c>
      <c r="CC61">
        <v>-9.4876199999999994E-2</v>
      </c>
      <c r="CD61">
        <v>-8.21191E-2</v>
      </c>
      <c r="CE61">
        <v>-7.4277200000000002E-2</v>
      </c>
      <c r="CF61">
        <v>-2.20366E-2</v>
      </c>
      <c r="CG61">
        <v>-4.1436800000000003E-2</v>
      </c>
      <c r="CH61">
        <v>-3.7156599999999998E-2</v>
      </c>
      <c r="CI61">
        <v>-5.5079999999999999E-3</v>
      </c>
      <c r="CJ61">
        <v>-1.7853000000000001E-3</v>
      </c>
      <c r="CK61">
        <v>-1.36475E-2</v>
      </c>
      <c r="CL61" s="76">
        <v>7.8800000000000004E-5</v>
      </c>
      <c r="CM61" s="76">
        <v>6.7100000000000005E-5</v>
      </c>
      <c r="CN61" s="76">
        <v>6.1500000000000004E-5</v>
      </c>
      <c r="CO61" s="76">
        <v>5.2299999999999997E-5</v>
      </c>
      <c r="CP61" s="76">
        <v>3.9900000000000001E-5</v>
      </c>
      <c r="CQ61" s="76">
        <v>3.6399999999999997E-5</v>
      </c>
      <c r="CR61" s="76">
        <v>2.9499999999999999E-5</v>
      </c>
      <c r="CS61" s="76">
        <v>3.4499999999999998E-5</v>
      </c>
      <c r="CT61" s="76">
        <v>5.1900000000000001E-5</v>
      </c>
      <c r="CU61" s="76">
        <v>5.9599999999999999E-5</v>
      </c>
      <c r="CV61" s="76">
        <v>3.1399999999999998E-5</v>
      </c>
      <c r="CW61" s="76">
        <v>1.98E-5</v>
      </c>
      <c r="CX61" s="76">
        <v>4.0599999999999998E-5</v>
      </c>
      <c r="CY61" s="76">
        <v>1.604E-4</v>
      </c>
      <c r="CZ61" s="76">
        <v>2.6219999999999998E-4</v>
      </c>
      <c r="DA61" s="76">
        <v>3.4370000000000001E-4</v>
      </c>
      <c r="DB61" s="76">
        <v>4.1090000000000001E-4</v>
      </c>
      <c r="DC61" s="76">
        <v>4.0099999999999999E-4</v>
      </c>
      <c r="DD61" s="76">
        <v>3.545E-4</v>
      </c>
      <c r="DE61" s="76">
        <v>4.7390000000000003E-4</v>
      </c>
      <c r="DF61" s="76">
        <v>4.0220000000000002E-4</v>
      </c>
      <c r="DG61" s="76">
        <v>3.1159999999999998E-4</v>
      </c>
      <c r="DH61" s="76">
        <v>2.6830000000000002E-4</v>
      </c>
      <c r="DI61" s="76">
        <v>2.374E-4</v>
      </c>
    </row>
    <row r="62" spans="1:113" x14ac:dyDescent="0.25">
      <c r="A62" t="str">
        <f t="shared" si="1"/>
        <v>All_6. Schools_All_All_All_0 to 20 kW_2958465</v>
      </c>
      <c r="B62" t="s">
        <v>204</v>
      </c>
      <c r="C62" t="s">
        <v>210</v>
      </c>
      <c r="D62" t="s">
        <v>19</v>
      </c>
      <c r="E62" t="s">
        <v>64</v>
      </c>
      <c r="F62" t="s">
        <v>19</v>
      </c>
      <c r="G62" t="s">
        <v>19</v>
      </c>
      <c r="H62" t="s">
        <v>19</v>
      </c>
      <c r="I62" t="s">
        <v>41</v>
      </c>
      <c r="J62" s="11">
        <v>2958465</v>
      </c>
      <c r="K62">
        <v>15</v>
      </c>
      <c r="L62">
        <v>18</v>
      </c>
      <c r="M62">
        <v>1325.3330000000001</v>
      </c>
      <c r="N62">
        <v>0</v>
      </c>
      <c r="O62">
        <v>0</v>
      </c>
      <c r="P62">
        <v>0</v>
      </c>
      <c r="Q62">
        <v>0</v>
      </c>
      <c r="R62">
        <v>0.87250813000000005</v>
      </c>
      <c r="S62">
        <v>0.82182719999999998</v>
      </c>
      <c r="T62">
        <v>0.78421803000000001</v>
      </c>
      <c r="U62">
        <v>0.74990049000000003</v>
      </c>
      <c r="V62">
        <v>0.72235172999999997</v>
      </c>
      <c r="W62">
        <v>0.76321479000000003</v>
      </c>
      <c r="X62">
        <v>0.84533126000000003</v>
      </c>
      <c r="Y62">
        <v>1.0709853</v>
      </c>
      <c r="Z62">
        <v>1.5212060000000001</v>
      </c>
      <c r="AA62">
        <v>1.8545273</v>
      </c>
      <c r="AB62">
        <v>2.1601935999999999</v>
      </c>
      <c r="AC62">
        <v>2.3887499000000001</v>
      </c>
      <c r="AD62">
        <v>2.5732781999999998</v>
      </c>
      <c r="AE62">
        <v>2.7805078000000001</v>
      </c>
      <c r="AF62">
        <v>2.8685619999999998</v>
      </c>
      <c r="AG62">
        <v>2.8746100000000001</v>
      </c>
      <c r="AH62">
        <v>2.723436</v>
      </c>
      <c r="AI62">
        <v>2.4615019999999999</v>
      </c>
      <c r="AJ62">
        <v>2.2343839999999999</v>
      </c>
      <c r="AK62">
        <v>1.9376850000000001</v>
      </c>
      <c r="AL62">
        <v>1.526124</v>
      </c>
      <c r="AM62">
        <v>1.20106</v>
      </c>
      <c r="AN62">
        <v>1.0147919999999999</v>
      </c>
      <c r="AO62">
        <v>0.94149799999999995</v>
      </c>
      <c r="AP62">
        <v>74.701040000000006</v>
      </c>
      <c r="AQ62">
        <v>72.884540000000001</v>
      </c>
      <c r="AR62">
        <v>71.449780000000004</v>
      </c>
      <c r="AS62">
        <v>70.018439999999998</v>
      </c>
      <c r="AT62">
        <v>68.8352</v>
      </c>
      <c r="AU62">
        <v>67.887339999999995</v>
      </c>
      <c r="AV62">
        <v>67.053089999999997</v>
      </c>
      <c r="AW62">
        <v>67.901740000000004</v>
      </c>
      <c r="AX62">
        <v>71.795810000000003</v>
      </c>
      <c r="AY62">
        <v>76.675669999999997</v>
      </c>
      <c r="AZ62">
        <v>81.426689999999994</v>
      </c>
      <c r="BA62">
        <v>85.658699999999996</v>
      </c>
      <c r="BB62">
        <v>89.149640000000005</v>
      </c>
      <c r="BC62">
        <v>91.916499999999999</v>
      </c>
      <c r="BD62">
        <v>94.051519999999996</v>
      </c>
      <c r="BE62">
        <v>95.339489999999998</v>
      </c>
      <c r="BF62">
        <v>95.728589999999997</v>
      </c>
      <c r="BG62">
        <v>95.289630000000002</v>
      </c>
      <c r="BH62">
        <v>93.828890000000001</v>
      </c>
      <c r="BI62">
        <v>90.880880000000005</v>
      </c>
      <c r="BJ62">
        <v>86.503910000000005</v>
      </c>
      <c r="BK62">
        <v>82.449280000000002</v>
      </c>
      <c r="BL62">
        <v>79.436160000000001</v>
      </c>
      <c r="BM62">
        <v>77.046250000000001</v>
      </c>
      <c r="BN62">
        <v>2.8666999999999998E-3</v>
      </c>
      <c r="BO62">
        <v>-2.3900000000000002E-5</v>
      </c>
      <c r="BP62">
        <v>-1.07907E-2</v>
      </c>
      <c r="BQ62">
        <v>-1.25614E-2</v>
      </c>
      <c r="BR62">
        <v>-2.0164399999999999E-2</v>
      </c>
      <c r="BS62">
        <v>-2.9252799999999999E-2</v>
      </c>
      <c r="BT62">
        <v>-2.31781E-2</v>
      </c>
      <c r="BU62">
        <v>5.8934E-3</v>
      </c>
      <c r="BV62">
        <v>2.3810700000000001E-2</v>
      </c>
      <c r="BW62">
        <v>1.8619199999999999E-2</v>
      </c>
      <c r="BX62">
        <v>1.1398999999999999E-2</v>
      </c>
      <c r="BY62">
        <v>1.8751799999999999E-2</v>
      </c>
      <c r="BZ62">
        <v>-2.6380600000000001E-2</v>
      </c>
      <c r="CA62">
        <v>-7.0000599999999996E-2</v>
      </c>
      <c r="CB62">
        <v>-9.2763499999999999E-2</v>
      </c>
      <c r="CC62">
        <v>-0.13073029999999999</v>
      </c>
      <c r="CD62">
        <v>-0.1419367</v>
      </c>
      <c r="CE62">
        <v>-0.1237166</v>
      </c>
      <c r="CF62">
        <v>-0.1063434</v>
      </c>
      <c r="CG62">
        <v>-7.2260099999999994E-2</v>
      </c>
      <c r="CH62">
        <v>-3.7228499999999998E-2</v>
      </c>
      <c r="CI62">
        <v>-1.5020000000000001E-3</v>
      </c>
      <c r="CJ62">
        <v>1.07224E-2</v>
      </c>
      <c r="CK62">
        <v>1.645E-3</v>
      </c>
      <c r="CL62" s="76">
        <v>1.42E-5</v>
      </c>
      <c r="CM62" s="76">
        <v>1.24E-5</v>
      </c>
      <c r="CN62" s="76">
        <v>1.1399999999999999E-5</v>
      </c>
      <c r="CO62" s="76">
        <v>9.7100000000000002E-6</v>
      </c>
      <c r="CP62" s="76">
        <v>7.0199999999999997E-6</v>
      </c>
      <c r="CQ62" s="76">
        <v>6.1800000000000001E-6</v>
      </c>
      <c r="CR62" s="76">
        <v>6.2500000000000003E-6</v>
      </c>
      <c r="CS62" s="76">
        <v>5.9900000000000002E-6</v>
      </c>
      <c r="CT62" s="76">
        <v>8.7900000000000005E-6</v>
      </c>
      <c r="CU62" s="76">
        <v>7.8699999999999992E-6</v>
      </c>
      <c r="CV62" s="76">
        <v>4.0600000000000001E-6</v>
      </c>
      <c r="CW62" s="76">
        <v>1.75E-6</v>
      </c>
      <c r="CX62" s="76">
        <v>4.5900000000000001E-6</v>
      </c>
      <c r="CY62" s="76">
        <v>1.6200000000000001E-5</v>
      </c>
      <c r="CZ62" s="76">
        <v>2.8099999999999999E-5</v>
      </c>
      <c r="DA62" s="76">
        <v>4.1600000000000002E-5</v>
      </c>
      <c r="DB62" s="76">
        <v>5.63E-5</v>
      </c>
      <c r="DC62" s="76">
        <v>5.8400000000000003E-5</v>
      </c>
      <c r="DD62" s="76">
        <v>5.66E-5</v>
      </c>
      <c r="DE62" s="76">
        <v>5.4799999999999997E-5</v>
      </c>
      <c r="DF62" s="76">
        <v>3.9700000000000003E-5</v>
      </c>
      <c r="DG62" s="76">
        <v>2.9099999999999999E-5</v>
      </c>
      <c r="DH62" s="76">
        <v>2.3E-5</v>
      </c>
      <c r="DI62" s="76">
        <v>1.9899999999999999E-5</v>
      </c>
    </row>
    <row r="63" spans="1:113" x14ac:dyDescent="0.25">
      <c r="A63" t="str">
        <f t="shared" si="1"/>
        <v>All_7. Institutional/Government_All_All_All_0 to 20 kW_43627</v>
      </c>
      <c r="B63" t="s">
        <v>177</v>
      </c>
      <c r="C63" t="s">
        <v>211</v>
      </c>
      <c r="D63" t="s">
        <v>19</v>
      </c>
      <c r="E63" t="s">
        <v>65</v>
      </c>
      <c r="F63" t="s">
        <v>19</v>
      </c>
      <c r="G63" t="s">
        <v>19</v>
      </c>
      <c r="H63" t="s">
        <v>19</v>
      </c>
      <c r="I63" t="s">
        <v>41</v>
      </c>
      <c r="J63" s="11">
        <v>43627</v>
      </c>
      <c r="K63">
        <v>15</v>
      </c>
      <c r="L63">
        <v>18</v>
      </c>
      <c r="M63">
        <v>18251</v>
      </c>
      <c r="N63">
        <v>0</v>
      </c>
      <c r="O63">
        <v>0</v>
      </c>
      <c r="P63">
        <v>0</v>
      </c>
      <c r="Q63">
        <v>0</v>
      </c>
      <c r="R63">
        <v>0.77756133000000005</v>
      </c>
      <c r="S63">
        <v>0.75620335999999999</v>
      </c>
      <c r="T63">
        <v>0.72753862999999996</v>
      </c>
      <c r="U63">
        <v>0.71282988999999997</v>
      </c>
      <c r="V63">
        <v>0.70301515999999997</v>
      </c>
      <c r="W63">
        <v>0.69468247000000005</v>
      </c>
      <c r="X63">
        <v>0.66610128000000002</v>
      </c>
      <c r="Y63">
        <v>0.87198145999999999</v>
      </c>
      <c r="Z63">
        <v>1.2117374000000001</v>
      </c>
      <c r="AA63">
        <v>1.535741</v>
      </c>
      <c r="AB63">
        <v>1.7580617000000001</v>
      </c>
      <c r="AC63">
        <v>1.877273</v>
      </c>
      <c r="AD63">
        <v>1.9012572000000001</v>
      </c>
      <c r="AE63">
        <v>1.9692622</v>
      </c>
      <c r="AF63">
        <v>1.9886212000000001</v>
      </c>
      <c r="AG63">
        <v>1.9652829999999999</v>
      </c>
      <c r="AH63">
        <v>1.9226319999999999</v>
      </c>
      <c r="AI63">
        <v>1.6917169999999999</v>
      </c>
      <c r="AJ63">
        <v>1.5322769999999999</v>
      </c>
      <c r="AK63">
        <v>1.341988</v>
      </c>
      <c r="AL63">
        <v>1.18709</v>
      </c>
      <c r="AM63">
        <v>1.0548120000000001</v>
      </c>
      <c r="AN63">
        <v>0.92234430000000001</v>
      </c>
      <c r="AO63">
        <v>0.8478502</v>
      </c>
      <c r="AP63">
        <v>76.883349999999993</v>
      </c>
      <c r="AQ63">
        <v>73.971689999999995</v>
      </c>
      <c r="AR63">
        <v>72.292860000000005</v>
      </c>
      <c r="AS63">
        <v>71.382210000000001</v>
      </c>
      <c r="AT63">
        <v>69.717950000000002</v>
      </c>
      <c r="AU63">
        <v>69.210250000000002</v>
      </c>
      <c r="AV63">
        <v>68.931579999999997</v>
      </c>
      <c r="AW63">
        <v>71.626919999999998</v>
      </c>
      <c r="AX63">
        <v>76.404300000000006</v>
      </c>
      <c r="AY63">
        <v>81.307500000000005</v>
      </c>
      <c r="AZ63">
        <v>85.518810000000002</v>
      </c>
      <c r="BA63">
        <v>89.755359999999996</v>
      </c>
      <c r="BB63">
        <v>93.0488</v>
      </c>
      <c r="BC63">
        <v>95.304249999999996</v>
      </c>
      <c r="BD63">
        <v>97.21799</v>
      </c>
      <c r="BE63">
        <v>98.387349999999998</v>
      </c>
      <c r="BF63">
        <v>99.118099999999998</v>
      </c>
      <c r="BG63">
        <v>98.36412</v>
      </c>
      <c r="BH63">
        <v>96.922759999999997</v>
      </c>
      <c r="BI63">
        <v>94.349310000000003</v>
      </c>
      <c r="BJ63">
        <v>90.539230000000003</v>
      </c>
      <c r="BK63">
        <v>85.283109999999994</v>
      </c>
      <c r="BL63">
        <v>81.877489999999995</v>
      </c>
      <c r="BM63">
        <v>79.804850000000002</v>
      </c>
      <c r="BN63">
        <v>-2.0519900000000001E-2</v>
      </c>
      <c r="BO63">
        <v>-1.9103200000000001E-2</v>
      </c>
      <c r="BP63">
        <v>-1.3754600000000001E-2</v>
      </c>
      <c r="BQ63">
        <v>-1.8134899999999999E-2</v>
      </c>
      <c r="BR63">
        <v>-1.6430699999999999E-2</v>
      </c>
      <c r="BS63">
        <v>-9.9177999999999992E-3</v>
      </c>
      <c r="BT63">
        <v>-1.4855000000000001E-3</v>
      </c>
      <c r="BU63">
        <v>5.4904999999999997E-3</v>
      </c>
      <c r="BV63">
        <v>9.0576000000000007E-3</v>
      </c>
      <c r="BW63">
        <v>1.4373500000000001E-2</v>
      </c>
      <c r="BX63">
        <v>1.11638E-2</v>
      </c>
      <c r="BY63">
        <v>1.5866999999999999E-2</v>
      </c>
      <c r="BZ63">
        <v>5.7501999999999996E-3</v>
      </c>
      <c r="CA63">
        <v>-2.0499300000000002E-2</v>
      </c>
      <c r="CB63">
        <v>3.6386999999999999E-3</v>
      </c>
      <c r="CC63">
        <v>2.0972000000000001E-2</v>
      </c>
      <c r="CD63">
        <v>-2.419E-4</v>
      </c>
      <c r="CE63">
        <v>1.2344999999999999E-3</v>
      </c>
      <c r="CF63">
        <v>-2.1941200000000001E-2</v>
      </c>
      <c r="CG63">
        <v>-4.5786999999999998E-3</v>
      </c>
      <c r="CH63">
        <v>5.8104999999999997E-3</v>
      </c>
      <c r="CI63">
        <v>3.5617999999999999E-3</v>
      </c>
      <c r="CJ63">
        <v>-1.24507E-2</v>
      </c>
      <c r="CK63">
        <v>-4.1221000000000001E-3</v>
      </c>
      <c r="CL63" s="76">
        <v>1.45E-5</v>
      </c>
      <c r="CM63" s="76">
        <v>1.36E-5</v>
      </c>
      <c r="CN63" s="76">
        <v>1.1600000000000001E-5</v>
      </c>
      <c r="CO63" s="76">
        <v>1.03E-5</v>
      </c>
      <c r="CP63" s="76">
        <v>9.3100000000000006E-6</v>
      </c>
      <c r="CQ63" s="76">
        <v>8.6000000000000007E-6</v>
      </c>
      <c r="CR63" s="76">
        <v>8.3299999999999999E-6</v>
      </c>
      <c r="CS63" s="76">
        <v>8.9500000000000007E-6</v>
      </c>
      <c r="CT63" s="76">
        <v>1.4100000000000001E-5</v>
      </c>
      <c r="CU63" s="76">
        <v>2.0699999999999998E-5</v>
      </c>
      <c r="CV63" s="76">
        <v>2.5899999999999999E-5</v>
      </c>
      <c r="CW63" s="76">
        <v>2.0599999999999999E-5</v>
      </c>
      <c r="CX63" s="76">
        <v>1.2099999999999999E-5</v>
      </c>
      <c r="CY63" s="76">
        <v>5.9100000000000002E-6</v>
      </c>
      <c r="CZ63" s="76">
        <v>6.3500000000000002E-6</v>
      </c>
      <c r="DA63" s="76">
        <v>1.15E-5</v>
      </c>
      <c r="DB63" s="76">
        <v>2.5400000000000001E-5</v>
      </c>
      <c r="DC63" s="76">
        <v>4.4700000000000002E-5</v>
      </c>
      <c r="DD63" s="76">
        <v>6.6000000000000005E-5</v>
      </c>
      <c r="DE63" s="76">
        <v>7.4900000000000005E-5</v>
      </c>
      <c r="DF63" s="76">
        <v>5.7200000000000001E-5</v>
      </c>
      <c r="DG63" s="76">
        <v>3.2299999999999999E-5</v>
      </c>
      <c r="DH63" s="76">
        <v>2.62E-5</v>
      </c>
      <c r="DI63" s="76">
        <v>2.37E-5</v>
      </c>
    </row>
    <row r="64" spans="1:113" x14ac:dyDescent="0.25">
      <c r="A64" t="str">
        <f t="shared" si="1"/>
        <v>All_7. Institutional/Government_All_All_All_0 to 20 kW_43670</v>
      </c>
      <c r="B64" t="s">
        <v>177</v>
      </c>
      <c r="C64" t="s">
        <v>211</v>
      </c>
      <c r="D64" t="s">
        <v>19</v>
      </c>
      <c r="E64" t="s">
        <v>65</v>
      </c>
      <c r="F64" t="s">
        <v>19</v>
      </c>
      <c r="G64" t="s">
        <v>19</v>
      </c>
      <c r="H64" t="s">
        <v>19</v>
      </c>
      <c r="I64" t="s">
        <v>41</v>
      </c>
      <c r="J64" s="11">
        <v>43670</v>
      </c>
      <c r="K64">
        <v>15</v>
      </c>
      <c r="L64">
        <v>18</v>
      </c>
      <c r="M64">
        <v>17462</v>
      </c>
      <c r="N64">
        <v>0</v>
      </c>
      <c r="O64">
        <v>0</v>
      </c>
      <c r="P64">
        <v>0</v>
      </c>
      <c r="Q64">
        <v>0</v>
      </c>
      <c r="R64">
        <v>0.80182903000000005</v>
      </c>
      <c r="S64">
        <v>0.76682163000000003</v>
      </c>
      <c r="T64">
        <v>0.74649016999999995</v>
      </c>
      <c r="U64">
        <v>0.72826363999999999</v>
      </c>
      <c r="V64">
        <v>0.72741389999999995</v>
      </c>
      <c r="W64">
        <v>0.74439781000000005</v>
      </c>
      <c r="X64">
        <v>0.71933703999999998</v>
      </c>
      <c r="Y64">
        <v>0.88961809000000003</v>
      </c>
      <c r="Z64">
        <v>1.2174642</v>
      </c>
      <c r="AA64">
        <v>1.5437704000000001</v>
      </c>
      <c r="AB64">
        <v>1.7739886</v>
      </c>
      <c r="AC64">
        <v>1.8951263</v>
      </c>
      <c r="AD64">
        <v>1.9536089999999999</v>
      </c>
      <c r="AE64">
        <v>2.0363701000000001</v>
      </c>
      <c r="AF64">
        <v>2.0593707000000001</v>
      </c>
      <c r="AG64">
        <v>2.0572409999999999</v>
      </c>
      <c r="AH64">
        <v>2.0143909999999998</v>
      </c>
      <c r="AI64">
        <v>1.831639</v>
      </c>
      <c r="AJ64">
        <v>1.7201420000000001</v>
      </c>
      <c r="AK64">
        <v>1.5058879999999999</v>
      </c>
      <c r="AL64">
        <v>1.253088</v>
      </c>
      <c r="AM64">
        <v>1.0754619999999999</v>
      </c>
      <c r="AN64">
        <v>0.95487259999999996</v>
      </c>
      <c r="AO64">
        <v>0.88322270000000003</v>
      </c>
      <c r="AP64">
        <v>74.239829999999998</v>
      </c>
      <c r="AQ64">
        <v>71.480379999999997</v>
      </c>
      <c r="AR64">
        <v>69.761970000000005</v>
      </c>
      <c r="AS64">
        <v>68.566090000000003</v>
      </c>
      <c r="AT64">
        <v>67.871250000000003</v>
      </c>
      <c r="AU64">
        <v>67.014920000000004</v>
      </c>
      <c r="AV64">
        <v>66.11327</v>
      </c>
      <c r="AW64">
        <v>67.777150000000006</v>
      </c>
      <c r="AX64">
        <v>71.96499</v>
      </c>
      <c r="AY64">
        <v>76.828450000000004</v>
      </c>
      <c r="AZ64">
        <v>81.533259999999999</v>
      </c>
      <c r="BA64">
        <v>85.189899999999994</v>
      </c>
      <c r="BB64">
        <v>88.10942</v>
      </c>
      <c r="BC64">
        <v>91.536879999999996</v>
      </c>
      <c r="BD64">
        <v>94.125609999999995</v>
      </c>
      <c r="BE64">
        <v>95.367180000000005</v>
      </c>
      <c r="BF64">
        <v>95.482410000000002</v>
      </c>
      <c r="BG64">
        <v>95.283940000000001</v>
      </c>
      <c r="BH64">
        <v>94.427440000000004</v>
      </c>
      <c r="BI64">
        <v>92.191929999999999</v>
      </c>
      <c r="BJ64">
        <v>87.959310000000002</v>
      </c>
      <c r="BK64">
        <v>83.366240000000005</v>
      </c>
      <c r="BL64">
        <v>80.149640000000005</v>
      </c>
      <c r="BM64">
        <v>77.466340000000002</v>
      </c>
      <c r="BN64">
        <v>-5.2614000000000003E-3</v>
      </c>
      <c r="BO64">
        <v>-3.1565E-3</v>
      </c>
      <c r="BP64">
        <v>-7.9997000000000002E-3</v>
      </c>
      <c r="BQ64">
        <v>-8.8392999999999996E-3</v>
      </c>
      <c r="BR64">
        <v>-6.6813000000000003E-3</v>
      </c>
      <c r="BS64">
        <v>-1.2585900000000001E-2</v>
      </c>
      <c r="BT64">
        <v>-1.2437399999999999E-2</v>
      </c>
      <c r="BU64">
        <v>9.2864000000000002E-3</v>
      </c>
      <c r="BV64">
        <v>9.3004000000000003E-3</v>
      </c>
      <c r="BW64">
        <v>1.24149E-2</v>
      </c>
      <c r="BX64">
        <v>-2.9809999999999998E-4</v>
      </c>
      <c r="BY64">
        <v>1.6478E-3</v>
      </c>
      <c r="BZ64">
        <v>5.8819999999999999E-4</v>
      </c>
      <c r="CA64">
        <v>-1.5368100000000001E-2</v>
      </c>
      <c r="CB64">
        <v>9.9767999999999992E-3</v>
      </c>
      <c r="CC64">
        <v>1.76913E-2</v>
      </c>
      <c r="CD64">
        <v>-7.1672999999999997E-3</v>
      </c>
      <c r="CE64">
        <v>-3.8974000000000002E-2</v>
      </c>
      <c r="CF64">
        <v>-7.8567100000000001E-2</v>
      </c>
      <c r="CG64">
        <v>-6.3184100000000007E-2</v>
      </c>
      <c r="CH64">
        <v>-3.8557599999999997E-2</v>
      </c>
      <c r="CI64">
        <v>-2.0783599999999999E-2</v>
      </c>
      <c r="CJ64">
        <v>-1.83462E-2</v>
      </c>
      <c r="CK64">
        <v>-1.5536299999999999E-2</v>
      </c>
      <c r="CL64" s="76">
        <v>1.8499999999999999E-5</v>
      </c>
      <c r="CM64" s="76">
        <v>1.6099999999999998E-5</v>
      </c>
      <c r="CN64" s="76">
        <v>1.4100000000000001E-5</v>
      </c>
      <c r="CO64" s="76">
        <v>1.27E-5</v>
      </c>
      <c r="CP64" s="76">
        <v>1.04E-5</v>
      </c>
      <c r="CQ64" s="76">
        <v>1.04E-5</v>
      </c>
      <c r="CR64" s="76">
        <v>9.7799999999999995E-6</v>
      </c>
      <c r="CS64" s="76">
        <v>9.4199999999999996E-6</v>
      </c>
      <c r="CT64" s="76">
        <v>1.49E-5</v>
      </c>
      <c r="CU64" s="76">
        <v>2.1399999999999998E-5</v>
      </c>
      <c r="CV64" s="76">
        <v>3.01E-5</v>
      </c>
      <c r="CW64" s="76">
        <v>2.4600000000000002E-5</v>
      </c>
      <c r="CX64" s="76">
        <v>1.2300000000000001E-5</v>
      </c>
      <c r="CY64" s="76">
        <v>6.5100000000000004E-6</v>
      </c>
      <c r="CZ64" s="76">
        <v>6.2400000000000004E-6</v>
      </c>
      <c r="DA64" s="76">
        <v>1.4399999999999999E-5</v>
      </c>
      <c r="DB64" s="76">
        <v>3.5299999999999997E-5</v>
      </c>
      <c r="DC64" s="76">
        <v>6.58E-5</v>
      </c>
      <c r="DD64" s="76">
        <v>1.081E-4</v>
      </c>
      <c r="DE64" s="76">
        <v>1.15E-4</v>
      </c>
      <c r="DF64" s="76">
        <v>7.0699999999999997E-5</v>
      </c>
      <c r="DG64" s="76">
        <v>4.1900000000000002E-5</v>
      </c>
      <c r="DH64" s="76">
        <v>3.18E-5</v>
      </c>
      <c r="DI64" s="76">
        <v>3.6100000000000003E-5</v>
      </c>
    </row>
    <row r="65" spans="1:113" x14ac:dyDescent="0.25">
      <c r="A65" t="str">
        <f t="shared" si="1"/>
        <v>All_7. Institutional/Government_All_All_All_0 to 20 kW_43672</v>
      </c>
      <c r="B65" t="s">
        <v>177</v>
      </c>
      <c r="C65" t="s">
        <v>211</v>
      </c>
      <c r="D65" t="s">
        <v>19</v>
      </c>
      <c r="E65" t="s">
        <v>65</v>
      </c>
      <c r="F65" t="s">
        <v>19</v>
      </c>
      <c r="G65" t="s">
        <v>19</v>
      </c>
      <c r="H65" t="s">
        <v>19</v>
      </c>
      <c r="I65" t="s">
        <v>41</v>
      </c>
      <c r="J65" s="11">
        <v>43672</v>
      </c>
      <c r="K65">
        <v>15</v>
      </c>
      <c r="L65">
        <v>18</v>
      </c>
      <c r="M65">
        <v>17457</v>
      </c>
      <c r="N65">
        <v>0</v>
      </c>
      <c r="O65">
        <v>0</v>
      </c>
      <c r="P65">
        <v>0</v>
      </c>
      <c r="Q65">
        <v>0</v>
      </c>
      <c r="R65">
        <v>0.84362822999999998</v>
      </c>
      <c r="S65">
        <v>0.81140438000000004</v>
      </c>
      <c r="T65">
        <v>0.79067321000000002</v>
      </c>
      <c r="U65">
        <v>0.77513573000000002</v>
      </c>
      <c r="V65">
        <v>0.77548726000000001</v>
      </c>
      <c r="W65">
        <v>0.79864296999999995</v>
      </c>
      <c r="X65">
        <v>0.77677613000000001</v>
      </c>
      <c r="Y65">
        <v>0.93652447999999999</v>
      </c>
      <c r="Z65">
        <v>1.2757559999999999</v>
      </c>
      <c r="AA65">
        <v>1.5840521000000001</v>
      </c>
      <c r="AB65">
        <v>1.7826579</v>
      </c>
      <c r="AC65">
        <v>1.8871655000000001</v>
      </c>
      <c r="AD65">
        <v>1.9244372000000001</v>
      </c>
      <c r="AE65">
        <v>1.9845383000000001</v>
      </c>
      <c r="AF65">
        <v>1.9945028</v>
      </c>
      <c r="AG65">
        <v>1.963468</v>
      </c>
      <c r="AH65">
        <v>1.886061</v>
      </c>
      <c r="AI65">
        <v>1.6828669999999999</v>
      </c>
      <c r="AJ65">
        <v>1.5142169999999999</v>
      </c>
      <c r="AK65">
        <v>1.3110740000000001</v>
      </c>
      <c r="AL65">
        <v>1.2123010000000001</v>
      </c>
      <c r="AM65">
        <v>1.100341</v>
      </c>
      <c r="AN65">
        <v>0.96895679999999995</v>
      </c>
      <c r="AO65">
        <v>0.88194280000000003</v>
      </c>
      <c r="AP65">
        <v>73.528760000000005</v>
      </c>
      <c r="AQ65">
        <v>73.32526</v>
      </c>
      <c r="AR65">
        <v>72.022090000000006</v>
      </c>
      <c r="AS65">
        <v>70.33717</v>
      </c>
      <c r="AT65">
        <v>68.74324</v>
      </c>
      <c r="AU65">
        <v>67.550290000000004</v>
      </c>
      <c r="AV65">
        <v>66.702039999999997</v>
      </c>
      <c r="AW65">
        <v>67.932450000000003</v>
      </c>
      <c r="AX65">
        <v>70.772720000000007</v>
      </c>
      <c r="AY65">
        <v>74.727419999999995</v>
      </c>
      <c r="AZ65">
        <v>79.172839999999994</v>
      </c>
      <c r="BA65">
        <v>83.144139999999993</v>
      </c>
      <c r="BB65">
        <v>86.451970000000003</v>
      </c>
      <c r="BC65">
        <v>88.777079999999998</v>
      </c>
      <c r="BD65">
        <v>90.895240000000001</v>
      </c>
      <c r="BE65">
        <v>92.228129999999993</v>
      </c>
      <c r="BF65">
        <v>92.416470000000004</v>
      </c>
      <c r="BG65">
        <v>91.894829999999999</v>
      </c>
      <c r="BH65">
        <v>90.565060000000003</v>
      </c>
      <c r="BI65">
        <v>88.100059999999999</v>
      </c>
      <c r="BJ65">
        <v>83.822929999999999</v>
      </c>
      <c r="BK65">
        <v>79.403649999999999</v>
      </c>
      <c r="BL65">
        <v>76.548550000000006</v>
      </c>
      <c r="BM65">
        <v>74.163730000000001</v>
      </c>
      <c r="BN65">
        <v>-6.0869000000000001E-3</v>
      </c>
      <c r="BO65">
        <v>-1.2503E-3</v>
      </c>
      <c r="BP65">
        <v>-6.4516E-3</v>
      </c>
      <c r="BQ65">
        <v>-7.7548000000000001E-3</v>
      </c>
      <c r="BR65">
        <v>-6.4228000000000002E-3</v>
      </c>
      <c r="BS65">
        <v>-1.2345200000000001E-2</v>
      </c>
      <c r="BT65">
        <v>-1.2267500000000001E-2</v>
      </c>
      <c r="BU65">
        <v>8.4246000000000008E-3</v>
      </c>
      <c r="BV65">
        <v>9.4403000000000004E-3</v>
      </c>
      <c r="BW65">
        <v>1.29531E-2</v>
      </c>
      <c r="BX65">
        <v>6.4285000000000002E-3</v>
      </c>
      <c r="BY65">
        <v>3.2477999999999999E-3</v>
      </c>
      <c r="BZ65">
        <v>-2.3452999999999998E-3</v>
      </c>
      <c r="CA65">
        <v>-1.6045E-2</v>
      </c>
      <c r="CB65">
        <v>9.3795000000000007E-3</v>
      </c>
      <c r="CC65">
        <v>1.5702000000000001E-2</v>
      </c>
      <c r="CD65">
        <v>-4.6443999999999999E-3</v>
      </c>
      <c r="CE65">
        <v>-3.37521E-2</v>
      </c>
      <c r="CF65">
        <v>-6.5259899999999996E-2</v>
      </c>
      <c r="CG65">
        <v>-5.1864300000000002E-2</v>
      </c>
      <c r="CH65">
        <v>-4.0266999999999997E-2</v>
      </c>
      <c r="CI65">
        <v>-2.5862799999999998E-2</v>
      </c>
      <c r="CJ65">
        <v>-2.3454699999999998E-2</v>
      </c>
      <c r="CK65">
        <v>-1.4342499999999999E-2</v>
      </c>
      <c r="CL65" s="76">
        <v>2.1399999999999998E-5</v>
      </c>
      <c r="CM65" s="76">
        <v>1.91E-5</v>
      </c>
      <c r="CN65" s="76">
        <v>1.8499999999999999E-5</v>
      </c>
      <c r="CO65" s="76">
        <v>1.8099999999999999E-5</v>
      </c>
      <c r="CP65" s="76">
        <v>1.5800000000000001E-5</v>
      </c>
      <c r="CQ65" s="76">
        <v>1.4600000000000001E-5</v>
      </c>
      <c r="CR65" s="76">
        <v>1.27E-5</v>
      </c>
      <c r="CS65" s="76">
        <v>1.2500000000000001E-5</v>
      </c>
      <c r="CT65" s="76">
        <v>2.02E-5</v>
      </c>
      <c r="CU65" s="76">
        <v>2.6400000000000001E-5</v>
      </c>
      <c r="CV65" s="76">
        <v>3.6600000000000002E-5</v>
      </c>
      <c r="CW65" s="76">
        <v>2.9200000000000002E-5</v>
      </c>
      <c r="CX65" s="76">
        <v>1.4600000000000001E-5</v>
      </c>
      <c r="CY65" s="76">
        <v>7.5499999999999997E-6</v>
      </c>
      <c r="CZ65" s="76">
        <v>7.1199999999999996E-6</v>
      </c>
      <c r="DA65" s="76">
        <v>1.4100000000000001E-5</v>
      </c>
      <c r="DB65" s="76">
        <v>3.1699999999999998E-5</v>
      </c>
      <c r="DC65" s="76">
        <v>5.3999999999999998E-5</v>
      </c>
      <c r="DD65" s="76">
        <v>7.1099999999999994E-5</v>
      </c>
      <c r="DE65" s="76">
        <v>7.1899999999999999E-5</v>
      </c>
      <c r="DF65" s="76">
        <v>6.0900000000000003E-5</v>
      </c>
      <c r="DG65" s="76">
        <v>4.7500000000000003E-5</v>
      </c>
      <c r="DH65" s="76">
        <v>3.5299999999999997E-5</v>
      </c>
      <c r="DI65" s="76">
        <v>2.8500000000000002E-5</v>
      </c>
    </row>
    <row r="66" spans="1:113" x14ac:dyDescent="0.25">
      <c r="A66" t="str">
        <f t="shared" si="1"/>
        <v>All_7. Institutional/Government_All_All_All_0 to 20 kW_43690</v>
      </c>
      <c r="B66" t="s">
        <v>177</v>
      </c>
      <c r="C66" t="s">
        <v>211</v>
      </c>
      <c r="D66" t="s">
        <v>19</v>
      </c>
      <c r="E66" t="s">
        <v>65</v>
      </c>
      <c r="F66" t="s">
        <v>19</v>
      </c>
      <c r="G66" t="s">
        <v>19</v>
      </c>
      <c r="H66" t="s">
        <v>19</v>
      </c>
      <c r="I66" t="s">
        <v>41</v>
      </c>
      <c r="J66" s="11">
        <v>43690</v>
      </c>
      <c r="K66">
        <v>15</v>
      </c>
      <c r="L66">
        <v>18</v>
      </c>
      <c r="M66">
        <v>17403</v>
      </c>
      <c r="N66">
        <v>0</v>
      </c>
      <c r="O66">
        <v>0</v>
      </c>
      <c r="P66">
        <v>0</v>
      </c>
      <c r="Q66">
        <v>0</v>
      </c>
      <c r="R66">
        <v>0.75830503000000005</v>
      </c>
      <c r="S66">
        <v>0.73547547000000002</v>
      </c>
      <c r="T66">
        <v>0.71480231999999999</v>
      </c>
      <c r="U66">
        <v>0.69754205999999996</v>
      </c>
      <c r="V66">
        <v>0.70577120999999998</v>
      </c>
      <c r="W66">
        <v>0.72751458999999996</v>
      </c>
      <c r="X66">
        <v>0.71902356999999995</v>
      </c>
      <c r="Y66">
        <v>0.85255108000000002</v>
      </c>
      <c r="Z66">
        <v>1.156196</v>
      </c>
      <c r="AA66">
        <v>1.4601789999999999</v>
      </c>
      <c r="AB66">
        <v>1.6611157000000001</v>
      </c>
      <c r="AC66">
        <v>1.7752314</v>
      </c>
      <c r="AD66">
        <v>1.8318551999999999</v>
      </c>
      <c r="AE66">
        <v>1.9094409000000001</v>
      </c>
      <c r="AF66">
        <v>1.9541493999999999</v>
      </c>
      <c r="AG66">
        <v>1.970826</v>
      </c>
      <c r="AH66">
        <v>1.9135089999999999</v>
      </c>
      <c r="AI66">
        <v>1.67665</v>
      </c>
      <c r="AJ66">
        <v>1.502076</v>
      </c>
      <c r="AK66">
        <v>1.3220700000000001</v>
      </c>
      <c r="AL66">
        <v>1.21275</v>
      </c>
      <c r="AM66">
        <v>1.040232</v>
      </c>
      <c r="AN66">
        <v>0.90489710000000001</v>
      </c>
      <c r="AO66">
        <v>0.82634920000000001</v>
      </c>
      <c r="AP66">
        <v>72.244479999999996</v>
      </c>
      <c r="AQ66">
        <v>69.971410000000006</v>
      </c>
      <c r="AR66">
        <v>68.543130000000005</v>
      </c>
      <c r="AS66">
        <v>67.410880000000006</v>
      </c>
      <c r="AT66">
        <v>66.552639999999997</v>
      </c>
      <c r="AU66">
        <v>65.328130000000002</v>
      </c>
      <c r="AV66">
        <v>64.700869999999995</v>
      </c>
      <c r="AW66">
        <v>65.559830000000005</v>
      </c>
      <c r="AX66">
        <v>69.782629999999997</v>
      </c>
      <c r="AY66">
        <v>74.798730000000006</v>
      </c>
      <c r="AZ66">
        <v>79.386380000000003</v>
      </c>
      <c r="BA66">
        <v>83.710729999999998</v>
      </c>
      <c r="BB66">
        <v>87.457629999999995</v>
      </c>
      <c r="BC66">
        <v>90.259150000000005</v>
      </c>
      <c r="BD66">
        <v>91.954580000000007</v>
      </c>
      <c r="BE66">
        <v>93.247389999999996</v>
      </c>
      <c r="BF66">
        <v>93.866699999999994</v>
      </c>
      <c r="BG66">
        <v>93.626450000000006</v>
      </c>
      <c r="BH66">
        <v>92.673230000000004</v>
      </c>
      <c r="BI66">
        <v>89.795779999999993</v>
      </c>
      <c r="BJ66">
        <v>85.561080000000004</v>
      </c>
      <c r="BK66">
        <v>81.646100000000004</v>
      </c>
      <c r="BL66">
        <v>78.215369999999993</v>
      </c>
      <c r="BM66">
        <v>75.463700000000003</v>
      </c>
      <c r="BN66">
        <v>-9.1435000000000006E-3</v>
      </c>
      <c r="BO66">
        <v>-8.7933000000000004E-3</v>
      </c>
      <c r="BP66">
        <v>-8.8530999999999992E-3</v>
      </c>
      <c r="BQ66">
        <v>-9.3632999999999997E-3</v>
      </c>
      <c r="BR66">
        <v>-9.8169999999999993E-3</v>
      </c>
      <c r="BS66">
        <v>-8.3066000000000008E-3</v>
      </c>
      <c r="BT66">
        <v>-8.2684999999999998E-3</v>
      </c>
      <c r="BU66">
        <v>1.24762E-2</v>
      </c>
      <c r="BV66">
        <v>1.3995E-2</v>
      </c>
      <c r="BW66">
        <v>3.7729999999999999E-3</v>
      </c>
      <c r="BX66">
        <v>1.6775E-3</v>
      </c>
      <c r="BY66">
        <v>1.8767E-3</v>
      </c>
      <c r="BZ66">
        <v>7.4679999999999998E-3</v>
      </c>
      <c r="CA66">
        <v>-5.9029999999999998E-4</v>
      </c>
      <c r="CB66">
        <v>3.4018E-3</v>
      </c>
      <c r="CC66">
        <v>-3.5682999999999999E-3</v>
      </c>
      <c r="CD66">
        <v>4.2011000000000001E-3</v>
      </c>
      <c r="CE66">
        <v>3.5447999999999999E-3</v>
      </c>
      <c r="CF66">
        <v>2.16E-5</v>
      </c>
      <c r="CG66">
        <v>-1.2308899999999999E-2</v>
      </c>
      <c r="CH66">
        <v>-1.8054799999999999E-2</v>
      </c>
      <c r="CI66">
        <v>-1.86728E-2</v>
      </c>
      <c r="CJ66">
        <v>-1.13279E-2</v>
      </c>
      <c r="CK66">
        <v>-1.13338E-2</v>
      </c>
      <c r="CL66" s="76">
        <v>1.1399999999999999E-5</v>
      </c>
      <c r="CM66" s="76">
        <v>9.9499999999999996E-6</v>
      </c>
      <c r="CN66" s="76">
        <v>9.6099999999999995E-6</v>
      </c>
      <c r="CO66" s="76">
        <v>8.0499999999999992E-6</v>
      </c>
      <c r="CP66" s="76">
        <v>7.0500000000000003E-6</v>
      </c>
      <c r="CQ66" s="76">
        <v>7.1999999999999997E-6</v>
      </c>
      <c r="CR66" s="76">
        <v>5.9399999999999999E-6</v>
      </c>
      <c r="CS66" s="76">
        <v>6.5100000000000004E-6</v>
      </c>
      <c r="CT66" s="76">
        <v>9.5599999999999999E-6</v>
      </c>
      <c r="CU66" s="76">
        <v>1.49E-5</v>
      </c>
      <c r="CV66" s="76">
        <v>1.7799999999999999E-5</v>
      </c>
      <c r="CW66" s="76">
        <v>1.5800000000000001E-5</v>
      </c>
      <c r="CX66" s="76">
        <v>8.5199999999999997E-6</v>
      </c>
      <c r="CY66" s="76">
        <v>4.3100000000000002E-6</v>
      </c>
      <c r="CZ66" s="76">
        <v>3.9299999999999996E-6</v>
      </c>
      <c r="DA66" s="76">
        <v>9.4399999999999994E-6</v>
      </c>
      <c r="DB66" s="76">
        <v>2.1699999999999999E-5</v>
      </c>
      <c r="DC66" s="76">
        <v>3.7299999999999999E-5</v>
      </c>
      <c r="DD66" s="76">
        <v>5.4599999999999999E-5</v>
      </c>
      <c r="DE66" s="76">
        <v>5.9599999999999999E-5</v>
      </c>
      <c r="DF66" s="76">
        <v>4.5500000000000001E-5</v>
      </c>
      <c r="DG66" s="76">
        <v>2.9600000000000001E-5</v>
      </c>
      <c r="DH66" s="76">
        <v>2.1299999999999999E-5</v>
      </c>
      <c r="DI66" s="76">
        <v>1.6799999999999998E-5</v>
      </c>
    </row>
    <row r="67" spans="1:113" x14ac:dyDescent="0.25">
      <c r="A67" t="str">
        <f t="shared" si="1"/>
        <v>All_7. Institutional/Government_All_All_All_0 to 20 kW_43691</v>
      </c>
      <c r="B67" t="s">
        <v>177</v>
      </c>
      <c r="C67" t="s">
        <v>211</v>
      </c>
      <c r="D67" t="s">
        <v>19</v>
      </c>
      <c r="E67" t="s">
        <v>65</v>
      </c>
      <c r="F67" t="s">
        <v>19</v>
      </c>
      <c r="G67" t="s">
        <v>19</v>
      </c>
      <c r="H67" t="s">
        <v>19</v>
      </c>
      <c r="I67" t="s">
        <v>41</v>
      </c>
      <c r="J67" s="11">
        <v>43691</v>
      </c>
      <c r="K67">
        <v>15</v>
      </c>
      <c r="L67">
        <v>18</v>
      </c>
      <c r="M67">
        <v>17399</v>
      </c>
      <c r="N67">
        <v>0</v>
      </c>
      <c r="O67">
        <v>0</v>
      </c>
      <c r="P67">
        <v>0</v>
      </c>
      <c r="Q67">
        <v>0</v>
      </c>
      <c r="R67">
        <v>0.78533576000000005</v>
      </c>
      <c r="S67">
        <v>0.76581054000000004</v>
      </c>
      <c r="T67">
        <v>0.74678372999999998</v>
      </c>
      <c r="U67">
        <v>0.72408410999999995</v>
      </c>
      <c r="V67">
        <v>0.72885018999999995</v>
      </c>
      <c r="W67">
        <v>0.75501574000000005</v>
      </c>
      <c r="X67">
        <v>0.75612798999999997</v>
      </c>
      <c r="Y67">
        <v>0.88904653</v>
      </c>
      <c r="Z67">
        <v>1.2200058</v>
      </c>
      <c r="AA67">
        <v>1.5554752999999999</v>
      </c>
      <c r="AB67">
        <v>1.7576569</v>
      </c>
      <c r="AC67">
        <v>1.8981899</v>
      </c>
      <c r="AD67">
        <v>1.9692400000000001</v>
      </c>
      <c r="AE67">
        <v>2.0655969000000001</v>
      </c>
      <c r="AF67">
        <v>2.1186793000000002</v>
      </c>
      <c r="AG67">
        <v>2.1436359999999999</v>
      </c>
      <c r="AH67">
        <v>2.0533999999999999</v>
      </c>
      <c r="AI67">
        <v>1.859585</v>
      </c>
      <c r="AJ67">
        <v>1.736666</v>
      </c>
      <c r="AK67">
        <v>1.525717</v>
      </c>
      <c r="AL67">
        <v>1.320824</v>
      </c>
      <c r="AM67">
        <v>1.077256</v>
      </c>
      <c r="AN67">
        <v>0.94077290000000002</v>
      </c>
      <c r="AO67">
        <v>0.87615719999999997</v>
      </c>
      <c r="AP67">
        <v>75.034710000000004</v>
      </c>
      <c r="AQ67">
        <v>71.831239999999994</v>
      </c>
      <c r="AR67">
        <v>70.732129999999998</v>
      </c>
      <c r="AS67">
        <v>69.064859999999996</v>
      </c>
      <c r="AT67">
        <v>67.858890000000002</v>
      </c>
      <c r="AU67">
        <v>67.106120000000004</v>
      </c>
      <c r="AV67">
        <v>66.26849</v>
      </c>
      <c r="AW67">
        <v>66.782749999999993</v>
      </c>
      <c r="AX67">
        <v>71.433430000000001</v>
      </c>
      <c r="AY67">
        <v>76.745360000000005</v>
      </c>
      <c r="AZ67">
        <v>82.009230000000002</v>
      </c>
      <c r="BA67">
        <v>86.656199999999998</v>
      </c>
      <c r="BB67">
        <v>90.411689999999993</v>
      </c>
      <c r="BC67">
        <v>93.672650000000004</v>
      </c>
      <c r="BD67">
        <v>95.630309999999994</v>
      </c>
      <c r="BE67">
        <v>96.903170000000003</v>
      </c>
      <c r="BF67">
        <v>97.364170000000001</v>
      </c>
      <c r="BG67">
        <v>97.237009999999998</v>
      </c>
      <c r="BH67">
        <v>96.12679</v>
      </c>
      <c r="BI67">
        <v>93.534700000000001</v>
      </c>
      <c r="BJ67">
        <v>88.661420000000007</v>
      </c>
      <c r="BK67">
        <v>84.322230000000005</v>
      </c>
      <c r="BL67">
        <v>80.979929999999996</v>
      </c>
      <c r="BM67">
        <v>78.296580000000006</v>
      </c>
      <c r="BN67">
        <v>-6.8621999999999997E-3</v>
      </c>
      <c r="BO67">
        <v>-7.0482000000000001E-3</v>
      </c>
      <c r="BP67">
        <v>-7.5754000000000004E-3</v>
      </c>
      <c r="BQ67">
        <v>-8.5950000000000002E-3</v>
      </c>
      <c r="BR67">
        <v>-9.6205000000000006E-3</v>
      </c>
      <c r="BS67">
        <v>-7.8206999999999999E-3</v>
      </c>
      <c r="BT67">
        <v>-7.7983000000000002E-3</v>
      </c>
      <c r="BU67">
        <v>1.15589E-2</v>
      </c>
      <c r="BV67">
        <v>1.24566E-2</v>
      </c>
      <c r="BW67">
        <v>2.4927999999999999E-3</v>
      </c>
      <c r="BX67">
        <v>-5.0399999999999999E-5</v>
      </c>
      <c r="BY67">
        <v>1.916E-3</v>
      </c>
      <c r="BZ67">
        <v>1.3401999999999999E-3</v>
      </c>
      <c r="CA67">
        <v>-8.6204000000000003E-3</v>
      </c>
      <c r="CB67">
        <v>9.1705999999999992E-3</v>
      </c>
      <c r="CC67">
        <v>3.6461000000000002E-3</v>
      </c>
      <c r="CD67">
        <v>-3.8180000000000001E-4</v>
      </c>
      <c r="CE67">
        <v>-6.6172999999999996E-3</v>
      </c>
      <c r="CF67">
        <v>-2.4828200000000002E-2</v>
      </c>
      <c r="CG67">
        <v>-3.29471E-2</v>
      </c>
      <c r="CH67">
        <v>-1.80395E-2</v>
      </c>
      <c r="CI67">
        <v>-1.3853300000000001E-2</v>
      </c>
      <c r="CJ67">
        <v>-7.5018999999999997E-3</v>
      </c>
      <c r="CK67">
        <v>-7.3150000000000003E-3</v>
      </c>
      <c r="CL67" s="76">
        <v>1.4399999999999999E-5</v>
      </c>
      <c r="CM67" s="76">
        <v>1.2999999999999999E-5</v>
      </c>
      <c r="CN67" s="76">
        <v>1.2E-5</v>
      </c>
      <c r="CO67" s="76">
        <v>1.0699999999999999E-5</v>
      </c>
      <c r="CP67" s="76">
        <v>8.5499999999999995E-6</v>
      </c>
      <c r="CQ67" s="76">
        <v>8.0199999999999994E-6</v>
      </c>
      <c r="CR67" s="76">
        <v>7.1600000000000001E-6</v>
      </c>
      <c r="CS67" s="76">
        <v>7.4900000000000003E-6</v>
      </c>
      <c r="CT67" s="76">
        <v>1.11E-5</v>
      </c>
      <c r="CU67" s="76">
        <v>1.6399999999999999E-5</v>
      </c>
      <c r="CV67" s="76">
        <v>2.02E-5</v>
      </c>
      <c r="CW67" s="76">
        <v>1.7799999999999999E-5</v>
      </c>
      <c r="CX67" s="76">
        <v>9.7999999999999993E-6</v>
      </c>
      <c r="CY67" s="76">
        <v>4.8400000000000002E-6</v>
      </c>
      <c r="CZ67" s="76">
        <v>4.1300000000000003E-6</v>
      </c>
      <c r="DA67" s="76">
        <v>1.17E-5</v>
      </c>
      <c r="DB67" s="76">
        <v>2.8200000000000001E-5</v>
      </c>
      <c r="DC67" s="76">
        <v>5.2599999999999998E-5</v>
      </c>
      <c r="DD67" s="76">
        <v>8.8399999999999994E-5</v>
      </c>
      <c r="DE67" s="76">
        <v>9.8800000000000003E-5</v>
      </c>
      <c r="DF67" s="76">
        <v>6.05E-5</v>
      </c>
      <c r="DG67" s="76">
        <v>3.4199999999999998E-5</v>
      </c>
      <c r="DH67" s="76">
        <v>2.6100000000000001E-5</v>
      </c>
      <c r="DI67" s="76">
        <v>2.0699999999999998E-5</v>
      </c>
    </row>
    <row r="68" spans="1:113" x14ac:dyDescent="0.25">
      <c r="A68" t="str">
        <f t="shared" si="1"/>
        <v>All_7. Institutional/Government_All_All_All_0 to 20 kW_43693</v>
      </c>
      <c r="B68" t="s">
        <v>177</v>
      </c>
      <c r="C68" t="s">
        <v>211</v>
      </c>
      <c r="D68" t="s">
        <v>19</v>
      </c>
      <c r="E68" t="s">
        <v>65</v>
      </c>
      <c r="F68" t="s">
        <v>19</v>
      </c>
      <c r="G68" t="s">
        <v>19</v>
      </c>
      <c r="H68" t="s">
        <v>19</v>
      </c>
      <c r="I68" t="s">
        <v>41</v>
      </c>
      <c r="J68" s="11">
        <v>43693</v>
      </c>
      <c r="K68">
        <v>15</v>
      </c>
      <c r="L68">
        <v>18</v>
      </c>
      <c r="M68">
        <v>17392</v>
      </c>
      <c r="N68">
        <v>0</v>
      </c>
      <c r="O68">
        <v>0</v>
      </c>
      <c r="P68">
        <v>0</v>
      </c>
      <c r="Q68">
        <v>0</v>
      </c>
      <c r="R68">
        <v>0.85470648000000005</v>
      </c>
      <c r="S68">
        <v>0.82395963000000005</v>
      </c>
      <c r="T68">
        <v>0.79587403999999995</v>
      </c>
      <c r="U68">
        <v>0.76997406999999995</v>
      </c>
      <c r="V68">
        <v>0.76837199</v>
      </c>
      <c r="W68">
        <v>0.79437785999999999</v>
      </c>
      <c r="X68">
        <v>0.79903457</v>
      </c>
      <c r="Y68">
        <v>0.92449468000000001</v>
      </c>
      <c r="Z68">
        <v>1.2879175</v>
      </c>
      <c r="AA68">
        <v>1.6405707</v>
      </c>
      <c r="AB68">
        <v>1.8666488000000001</v>
      </c>
      <c r="AC68">
        <v>1.9879032999999999</v>
      </c>
      <c r="AD68">
        <v>2.0361376999999998</v>
      </c>
      <c r="AE68">
        <v>2.0985171999999999</v>
      </c>
      <c r="AF68">
        <v>2.1007220000000002</v>
      </c>
      <c r="AG68">
        <v>2.0748639999999998</v>
      </c>
      <c r="AH68">
        <v>1.9969969999999999</v>
      </c>
      <c r="AI68">
        <v>1.7535609999999999</v>
      </c>
      <c r="AJ68">
        <v>1.541506</v>
      </c>
      <c r="AK68">
        <v>1.3592040000000001</v>
      </c>
      <c r="AL68">
        <v>1.26217</v>
      </c>
      <c r="AM68">
        <v>1.1061399999999999</v>
      </c>
      <c r="AN68">
        <v>0.97023380000000004</v>
      </c>
      <c r="AO68">
        <v>0.88624389999999997</v>
      </c>
      <c r="AP68">
        <v>75.849299999999999</v>
      </c>
      <c r="AQ68">
        <v>75.922229999999999</v>
      </c>
      <c r="AR68">
        <v>73.991749999999996</v>
      </c>
      <c r="AS68">
        <v>72.343770000000006</v>
      </c>
      <c r="AT68">
        <v>71.197149999999993</v>
      </c>
      <c r="AU68">
        <v>70.122510000000005</v>
      </c>
      <c r="AV68">
        <v>69.016189999999995</v>
      </c>
      <c r="AW68">
        <v>69.429490000000001</v>
      </c>
      <c r="AX68">
        <v>73.528319999999994</v>
      </c>
      <c r="AY68">
        <v>79.002300000000005</v>
      </c>
      <c r="AZ68">
        <v>84.237200000000001</v>
      </c>
      <c r="BA68">
        <v>88.439250000000001</v>
      </c>
      <c r="BB68">
        <v>91.258600000000001</v>
      </c>
      <c r="BC68">
        <v>93.337630000000004</v>
      </c>
      <c r="BD68">
        <v>95.739080000000001</v>
      </c>
      <c r="BE68">
        <v>96.625029999999995</v>
      </c>
      <c r="BF68">
        <v>96.888530000000003</v>
      </c>
      <c r="BG68">
        <v>96.053420000000003</v>
      </c>
      <c r="BH68">
        <v>94.156649999999999</v>
      </c>
      <c r="BI68">
        <v>90.492769999999993</v>
      </c>
      <c r="BJ68">
        <v>85.206059999999994</v>
      </c>
      <c r="BK68">
        <v>81.307180000000002</v>
      </c>
      <c r="BL68">
        <v>78.374430000000004</v>
      </c>
      <c r="BM68">
        <v>76.130300000000005</v>
      </c>
      <c r="BN68">
        <v>-5.0729E-3</v>
      </c>
      <c r="BO68">
        <v>-2.8335000000000001E-3</v>
      </c>
      <c r="BP68">
        <v>-5.2760999999999997E-3</v>
      </c>
      <c r="BQ68">
        <v>-5.8171999999999998E-3</v>
      </c>
      <c r="BR68">
        <v>-7.9267000000000001E-3</v>
      </c>
      <c r="BS68">
        <v>-6.2404000000000001E-3</v>
      </c>
      <c r="BT68">
        <v>-6.1232999999999999E-3</v>
      </c>
      <c r="BU68">
        <v>1.0293800000000001E-2</v>
      </c>
      <c r="BV68">
        <v>9.2595000000000004E-3</v>
      </c>
      <c r="BW68">
        <v>-4.1619999999999998E-4</v>
      </c>
      <c r="BX68">
        <v>3.4600000000000001E-5</v>
      </c>
      <c r="BY68">
        <v>1.8628E-3</v>
      </c>
      <c r="BZ68">
        <v>-2.3714000000000001E-3</v>
      </c>
      <c r="CA68">
        <v>-1.0397200000000001E-2</v>
      </c>
      <c r="CB68">
        <v>1.0527099999999999E-2</v>
      </c>
      <c r="CC68">
        <v>6.3222E-3</v>
      </c>
      <c r="CD68">
        <v>4.3570000000000002E-4</v>
      </c>
      <c r="CE68">
        <v>-3.5255999999999998E-3</v>
      </c>
      <c r="CF68">
        <v>-2.0906500000000001E-2</v>
      </c>
      <c r="CG68">
        <v>-2.67201E-2</v>
      </c>
      <c r="CH68">
        <v>-1.8771800000000002E-2</v>
      </c>
      <c r="CI68">
        <v>-1.70861E-2</v>
      </c>
      <c r="CJ68">
        <v>-1.05808E-2</v>
      </c>
      <c r="CK68">
        <v>-8.7673999999999998E-3</v>
      </c>
      <c r="CL68" s="76">
        <v>1.7499999999999998E-5</v>
      </c>
      <c r="CM68" s="76">
        <v>1.6399999999999999E-5</v>
      </c>
      <c r="CN68" s="76">
        <v>1.56E-5</v>
      </c>
      <c r="CO68" s="76">
        <v>1.34E-5</v>
      </c>
      <c r="CP68" s="76">
        <v>1.15E-5</v>
      </c>
      <c r="CQ68" s="76">
        <v>1.2099999999999999E-5</v>
      </c>
      <c r="CR68" s="76">
        <v>1.1E-5</v>
      </c>
      <c r="CS68" s="76">
        <v>1.08E-5</v>
      </c>
      <c r="CT68" s="76">
        <v>1.49E-5</v>
      </c>
      <c r="CU68" s="76">
        <v>2.0800000000000001E-5</v>
      </c>
      <c r="CV68" s="76">
        <v>2.73E-5</v>
      </c>
      <c r="CW68" s="76">
        <v>2.1299999999999999E-5</v>
      </c>
      <c r="CX68" s="76">
        <v>1.1399999999999999E-5</v>
      </c>
      <c r="CY68" s="76">
        <v>5.6899999999999997E-6</v>
      </c>
      <c r="CZ68" s="76">
        <v>5.2299999999999999E-6</v>
      </c>
      <c r="DA68" s="76">
        <v>1.24E-5</v>
      </c>
      <c r="DB68" s="76">
        <v>2.8600000000000001E-5</v>
      </c>
      <c r="DC68" s="76">
        <v>4.8900000000000003E-5</v>
      </c>
      <c r="DD68" s="76">
        <v>6.8499999999999998E-5</v>
      </c>
      <c r="DE68" s="76">
        <v>6.9599999999999998E-5</v>
      </c>
      <c r="DF68" s="76">
        <v>5.38E-5</v>
      </c>
      <c r="DG68" s="76">
        <v>3.82E-5</v>
      </c>
      <c r="DH68" s="76">
        <v>2.6400000000000001E-5</v>
      </c>
      <c r="DI68" s="76">
        <v>2.0999999999999999E-5</v>
      </c>
    </row>
    <row r="69" spans="1:113" x14ac:dyDescent="0.25">
      <c r="A69" t="str">
        <f t="shared" si="1"/>
        <v>All_7. Institutional/Government_All_All_All_0 to 20 kW_43703</v>
      </c>
      <c r="B69" t="s">
        <v>177</v>
      </c>
      <c r="C69" t="s">
        <v>211</v>
      </c>
      <c r="D69" t="s">
        <v>19</v>
      </c>
      <c r="E69" t="s">
        <v>65</v>
      </c>
      <c r="F69" t="s">
        <v>19</v>
      </c>
      <c r="G69" t="s">
        <v>19</v>
      </c>
      <c r="H69" t="s">
        <v>19</v>
      </c>
      <c r="I69" t="s">
        <v>41</v>
      </c>
      <c r="J69" s="11">
        <v>43703</v>
      </c>
      <c r="K69">
        <v>15</v>
      </c>
      <c r="L69">
        <v>18</v>
      </c>
      <c r="M69">
        <v>17374</v>
      </c>
      <c r="N69">
        <v>0</v>
      </c>
      <c r="O69">
        <v>0</v>
      </c>
      <c r="P69">
        <v>0</v>
      </c>
      <c r="Q69">
        <v>0</v>
      </c>
      <c r="R69">
        <v>0.80185554000000003</v>
      </c>
      <c r="S69">
        <v>0.77268488999999996</v>
      </c>
      <c r="T69">
        <v>0.75944336000000001</v>
      </c>
      <c r="U69">
        <v>0.74168926000000002</v>
      </c>
      <c r="V69">
        <v>0.74182084999999998</v>
      </c>
      <c r="W69">
        <v>0.76931658000000003</v>
      </c>
      <c r="X69">
        <v>0.78251340000000003</v>
      </c>
      <c r="Y69">
        <v>0.89061964999999998</v>
      </c>
      <c r="Z69">
        <v>1.1718871</v>
      </c>
      <c r="AA69">
        <v>1.4591091</v>
      </c>
      <c r="AB69">
        <v>1.6397463000000001</v>
      </c>
      <c r="AC69">
        <v>1.7212246</v>
      </c>
      <c r="AD69">
        <v>1.7726662</v>
      </c>
      <c r="AE69">
        <v>1.8586232</v>
      </c>
      <c r="AF69">
        <v>1.8776975</v>
      </c>
      <c r="AG69">
        <v>1.86869</v>
      </c>
      <c r="AH69">
        <v>1.79738</v>
      </c>
      <c r="AI69">
        <v>1.576821</v>
      </c>
      <c r="AJ69">
        <v>1.3802449999999999</v>
      </c>
      <c r="AK69">
        <v>1.2375480000000001</v>
      </c>
      <c r="AL69">
        <v>1.1621360000000001</v>
      </c>
      <c r="AM69">
        <v>1.0348580000000001</v>
      </c>
      <c r="AN69">
        <v>0.93623970000000001</v>
      </c>
      <c r="AO69">
        <v>0.86753999999999998</v>
      </c>
      <c r="AP69">
        <v>73.943680000000001</v>
      </c>
      <c r="AQ69">
        <v>72.458150000000003</v>
      </c>
      <c r="AR69">
        <v>71.140730000000005</v>
      </c>
      <c r="AS69">
        <v>69.665379999999999</v>
      </c>
      <c r="AT69">
        <v>68.558700000000002</v>
      </c>
      <c r="AU69">
        <v>67.50949</v>
      </c>
      <c r="AV69">
        <v>66.750060000000005</v>
      </c>
      <c r="AW69">
        <v>67.20908</v>
      </c>
      <c r="AX69">
        <v>71.439639999999997</v>
      </c>
      <c r="AY69">
        <v>75.928849999999997</v>
      </c>
      <c r="AZ69">
        <v>80.68038</v>
      </c>
      <c r="BA69">
        <v>84.584059999999994</v>
      </c>
      <c r="BB69">
        <v>88.469220000000007</v>
      </c>
      <c r="BC69">
        <v>91.751869999999997</v>
      </c>
      <c r="BD69">
        <v>93.959810000000004</v>
      </c>
      <c r="BE69">
        <v>95.396749999999997</v>
      </c>
      <c r="BF69">
        <v>95.557329999999993</v>
      </c>
      <c r="BG69">
        <v>95.291650000000004</v>
      </c>
      <c r="BH69">
        <v>93.385589999999993</v>
      </c>
      <c r="BI69">
        <v>89.647220000000004</v>
      </c>
      <c r="BJ69">
        <v>85.03313</v>
      </c>
      <c r="BK69">
        <v>81.435379999999995</v>
      </c>
      <c r="BL69">
        <v>78.668000000000006</v>
      </c>
      <c r="BM69">
        <v>76.293819999999997</v>
      </c>
      <c r="BN69">
        <v>-6.1624999999999996E-3</v>
      </c>
      <c r="BO69">
        <v>-5.7520999999999996E-3</v>
      </c>
      <c r="BP69">
        <v>-6.7155000000000001E-3</v>
      </c>
      <c r="BQ69">
        <v>-7.1088999999999996E-3</v>
      </c>
      <c r="BR69">
        <v>-8.3897999999999993E-3</v>
      </c>
      <c r="BS69">
        <v>-6.9254E-3</v>
      </c>
      <c r="BT69">
        <v>-6.1514999999999999E-3</v>
      </c>
      <c r="BU69">
        <v>1.13291E-2</v>
      </c>
      <c r="BV69">
        <v>9.7925000000000009E-3</v>
      </c>
      <c r="BW69">
        <v>8.4849999999999997E-4</v>
      </c>
      <c r="BX69">
        <v>-1.5996000000000001E-3</v>
      </c>
      <c r="BY69">
        <v>3.0440000000000003E-4</v>
      </c>
      <c r="BZ69">
        <v>3.8180000000000002E-3</v>
      </c>
      <c r="CA69">
        <v>-5.0195999999999999E-3</v>
      </c>
      <c r="CB69">
        <v>6.3524000000000002E-3</v>
      </c>
      <c r="CC69">
        <v>1.8887999999999999E-3</v>
      </c>
      <c r="CD69">
        <v>3.7837999999999999E-3</v>
      </c>
      <c r="CE69">
        <v>2.3757000000000001E-3</v>
      </c>
      <c r="CF69">
        <v>-6.1498999999999998E-3</v>
      </c>
      <c r="CG69">
        <v>-1.4090399999999999E-2</v>
      </c>
      <c r="CH69">
        <v>-1.7677100000000001E-2</v>
      </c>
      <c r="CI69">
        <v>-1.8138000000000001E-2</v>
      </c>
      <c r="CJ69">
        <v>-1.04008E-2</v>
      </c>
      <c r="CK69">
        <v>-1.0470200000000001E-2</v>
      </c>
      <c r="CL69" s="76">
        <v>1.4100000000000001E-5</v>
      </c>
      <c r="CM69" s="76">
        <v>1.19E-5</v>
      </c>
      <c r="CN69" s="76">
        <v>1.2E-5</v>
      </c>
      <c r="CO69" s="76">
        <v>1.13E-5</v>
      </c>
      <c r="CP69" s="76">
        <v>9.2499999999999995E-6</v>
      </c>
      <c r="CQ69" s="76">
        <v>9.8400000000000007E-6</v>
      </c>
      <c r="CR69" s="76">
        <v>8.7399999999999993E-6</v>
      </c>
      <c r="CS69" s="76">
        <v>9.4700000000000008E-6</v>
      </c>
      <c r="CT69" s="76">
        <v>1.2799999999999999E-5</v>
      </c>
      <c r="CU69" s="76">
        <v>1.7399999999999999E-5</v>
      </c>
      <c r="CV69" s="76">
        <v>2.0599999999999999E-5</v>
      </c>
      <c r="CW69" s="76">
        <v>1.6799999999999998E-5</v>
      </c>
      <c r="CX69" s="76">
        <v>8.6400000000000003E-6</v>
      </c>
      <c r="CY69" s="76">
        <v>4.34E-6</v>
      </c>
      <c r="CZ69" s="76">
        <v>3.6899999999999998E-6</v>
      </c>
      <c r="DA69" s="76">
        <v>9.6399999999999992E-6</v>
      </c>
      <c r="DB69" s="76">
        <v>2.0699999999999998E-5</v>
      </c>
      <c r="DC69" s="76">
        <v>3.3699999999999999E-5</v>
      </c>
      <c r="DD69" s="76">
        <v>4.4299999999999999E-5</v>
      </c>
      <c r="DE69" s="76">
        <v>4.6400000000000003E-5</v>
      </c>
      <c r="DF69" s="76">
        <v>3.8600000000000003E-5</v>
      </c>
      <c r="DG69" s="76">
        <v>2.8799999999999999E-5</v>
      </c>
      <c r="DH69" s="76">
        <v>2.44E-5</v>
      </c>
      <c r="DI69" s="76">
        <v>1.95E-5</v>
      </c>
    </row>
    <row r="70" spans="1:113" x14ac:dyDescent="0.25">
      <c r="A70" t="str">
        <f t="shared" si="1"/>
        <v>All_7. Institutional/Government_All_All_All_0 to 20 kW_43704</v>
      </c>
      <c r="B70" t="s">
        <v>177</v>
      </c>
      <c r="C70" t="s">
        <v>211</v>
      </c>
      <c r="D70" t="s">
        <v>19</v>
      </c>
      <c r="E70" t="s">
        <v>65</v>
      </c>
      <c r="F70" t="s">
        <v>19</v>
      </c>
      <c r="G70" t="s">
        <v>19</v>
      </c>
      <c r="H70" t="s">
        <v>19</v>
      </c>
      <c r="I70" t="s">
        <v>41</v>
      </c>
      <c r="J70" s="11">
        <v>43704</v>
      </c>
      <c r="K70">
        <v>15</v>
      </c>
      <c r="L70">
        <v>18</v>
      </c>
      <c r="M70">
        <v>17369</v>
      </c>
      <c r="N70">
        <v>0</v>
      </c>
      <c r="O70">
        <v>0</v>
      </c>
      <c r="P70">
        <v>0</v>
      </c>
      <c r="Q70">
        <v>0</v>
      </c>
      <c r="R70">
        <v>0.82446386000000005</v>
      </c>
      <c r="S70">
        <v>0.79191349</v>
      </c>
      <c r="T70">
        <v>0.77531048000000002</v>
      </c>
      <c r="U70">
        <v>0.75439906999999995</v>
      </c>
      <c r="V70">
        <v>0.75281341000000002</v>
      </c>
      <c r="W70">
        <v>0.78227901</v>
      </c>
      <c r="X70">
        <v>0.80448531999999995</v>
      </c>
      <c r="Y70">
        <v>0.91669202000000005</v>
      </c>
      <c r="Z70">
        <v>1.2356905</v>
      </c>
      <c r="AA70">
        <v>1.5677459</v>
      </c>
      <c r="AB70">
        <v>1.7831668000000001</v>
      </c>
      <c r="AC70">
        <v>1.9063425000000001</v>
      </c>
      <c r="AD70">
        <v>1.9459568</v>
      </c>
      <c r="AE70">
        <v>2.0131302</v>
      </c>
      <c r="AF70">
        <v>2.0458607999999998</v>
      </c>
      <c r="AG70">
        <v>2.0441590000000001</v>
      </c>
      <c r="AH70">
        <v>1.951282</v>
      </c>
      <c r="AI70">
        <v>1.7139139999999999</v>
      </c>
      <c r="AJ70">
        <v>1.5197890000000001</v>
      </c>
      <c r="AK70">
        <v>1.357561</v>
      </c>
      <c r="AL70">
        <v>1.2397849999999999</v>
      </c>
      <c r="AM70">
        <v>1.040117</v>
      </c>
      <c r="AN70">
        <v>0.92146530000000004</v>
      </c>
      <c r="AO70">
        <v>0.84768929999999998</v>
      </c>
      <c r="AP70">
        <v>74.452389999999994</v>
      </c>
      <c r="AQ70">
        <v>73.031239999999997</v>
      </c>
      <c r="AR70">
        <v>72.045429999999996</v>
      </c>
      <c r="AS70">
        <v>70.800669999999997</v>
      </c>
      <c r="AT70">
        <v>69.561520000000002</v>
      </c>
      <c r="AU70">
        <v>68.830539999999999</v>
      </c>
      <c r="AV70">
        <v>67.666550000000001</v>
      </c>
      <c r="AW70">
        <v>68.093990000000005</v>
      </c>
      <c r="AX70">
        <v>71.696889999999996</v>
      </c>
      <c r="AY70">
        <v>76.090810000000005</v>
      </c>
      <c r="AZ70">
        <v>81.01173</v>
      </c>
      <c r="BA70">
        <v>85.061350000000004</v>
      </c>
      <c r="BB70">
        <v>88.743030000000005</v>
      </c>
      <c r="BC70">
        <v>91.503559999999993</v>
      </c>
      <c r="BD70">
        <v>93.597309999999993</v>
      </c>
      <c r="BE70">
        <v>94.780619999999999</v>
      </c>
      <c r="BF70">
        <v>94.869609999999994</v>
      </c>
      <c r="BG70">
        <v>94.141440000000003</v>
      </c>
      <c r="BH70">
        <v>91.830510000000004</v>
      </c>
      <c r="BI70">
        <v>88.493359999999996</v>
      </c>
      <c r="BJ70">
        <v>84.098529999999997</v>
      </c>
      <c r="BK70">
        <v>80.963750000000005</v>
      </c>
      <c r="BL70">
        <v>78.439269999999993</v>
      </c>
      <c r="BM70">
        <v>76.226330000000004</v>
      </c>
      <c r="BN70">
        <v>-1.35792E-2</v>
      </c>
      <c r="BO70">
        <v>-8.1693000000000009E-3</v>
      </c>
      <c r="BP70">
        <v>-8.9098000000000007E-3</v>
      </c>
      <c r="BQ70">
        <v>-1.0195299999999999E-2</v>
      </c>
      <c r="BR70">
        <v>-1.43689E-2</v>
      </c>
      <c r="BS70">
        <v>-9.4327999999999999E-3</v>
      </c>
      <c r="BT70">
        <v>-1.5092899999999999E-2</v>
      </c>
      <c r="BU70">
        <v>4.6173000000000004E-3</v>
      </c>
      <c r="BV70">
        <v>2.15377E-2</v>
      </c>
      <c r="BW70">
        <v>1.33294E-2</v>
      </c>
      <c r="BX70">
        <v>1.41145E-2</v>
      </c>
      <c r="BY70">
        <v>1.6541699999999999E-2</v>
      </c>
      <c r="BZ70">
        <v>1.6758000000000001E-3</v>
      </c>
      <c r="CA70">
        <v>-7.0295000000000002E-3</v>
      </c>
      <c r="CB70">
        <v>1.07379E-2</v>
      </c>
      <c r="CC70">
        <v>-5.6349999999999998E-4</v>
      </c>
      <c r="CD70">
        <v>-7.5579999999999996E-3</v>
      </c>
      <c r="CE70">
        <v>-2.5150200000000001E-2</v>
      </c>
      <c r="CF70">
        <v>-2.6075000000000001E-2</v>
      </c>
      <c r="CG70">
        <v>-3.0164900000000001E-2</v>
      </c>
      <c r="CH70">
        <v>-2.6192699999999999E-2</v>
      </c>
      <c r="CI70">
        <v>-1.3628700000000001E-2</v>
      </c>
      <c r="CJ70">
        <v>-8.0599000000000001E-3</v>
      </c>
      <c r="CK70">
        <v>-8.6472000000000007E-3</v>
      </c>
      <c r="CL70" s="76">
        <v>1.5999999999999999E-5</v>
      </c>
      <c r="CM70" s="76">
        <v>1.42E-5</v>
      </c>
      <c r="CN70" s="76">
        <v>1.3900000000000001E-5</v>
      </c>
      <c r="CO70" s="76">
        <v>1.2300000000000001E-5</v>
      </c>
      <c r="CP70" s="76">
        <v>1.06E-5</v>
      </c>
      <c r="CQ70" s="76">
        <v>1.08E-5</v>
      </c>
      <c r="CR70" s="76">
        <v>9.5599999999999999E-6</v>
      </c>
      <c r="CS70" s="76">
        <v>9.8600000000000005E-6</v>
      </c>
      <c r="CT70" s="76">
        <v>1.42E-5</v>
      </c>
      <c r="CU70" s="76">
        <v>2.12E-5</v>
      </c>
      <c r="CV70" s="76">
        <v>2.5999999999999998E-5</v>
      </c>
      <c r="CW70" s="76">
        <v>2.1500000000000001E-5</v>
      </c>
      <c r="CX70" s="76">
        <v>1.1600000000000001E-5</v>
      </c>
      <c r="CY70" s="76">
        <v>5.4600000000000002E-6</v>
      </c>
      <c r="CZ70" s="76">
        <v>4.9100000000000004E-6</v>
      </c>
      <c r="DA70" s="76">
        <v>1.26E-5</v>
      </c>
      <c r="DB70" s="76">
        <v>2.8399999999999999E-5</v>
      </c>
      <c r="DC70" s="76">
        <v>4.9299999999999999E-5</v>
      </c>
      <c r="DD70" s="76">
        <v>7.2000000000000002E-5</v>
      </c>
      <c r="DE70" s="76">
        <v>7.9800000000000002E-5</v>
      </c>
      <c r="DF70" s="76">
        <v>5.9700000000000001E-5</v>
      </c>
      <c r="DG70" s="76">
        <v>3.6300000000000001E-5</v>
      </c>
      <c r="DH70" s="76">
        <v>2.8200000000000001E-5</v>
      </c>
      <c r="DI70" s="76">
        <v>2.3099999999999999E-5</v>
      </c>
    </row>
    <row r="71" spans="1:113" x14ac:dyDescent="0.25">
      <c r="A71" t="str">
        <f t="shared" si="1"/>
        <v>All_7. Institutional/Government_All_All_All_0 to 20 kW_43721</v>
      </c>
      <c r="B71" t="s">
        <v>177</v>
      </c>
      <c r="C71" t="s">
        <v>211</v>
      </c>
      <c r="D71" t="s">
        <v>19</v>
      </c>
      <c r="E71" t="s">
        <v>65</v>
      </c>
      <c r="F71" t="s">
        <v>19</v>
      </c>
      <c r="G71" t="s">
        <v>19</v>
      </c>
      <c r="H71" t="s">
        <v>19</v>
      </c>
      <c r="I71" t="s">
        <v>41</v>
      </c>
      <c r="J71" s="11">
        <v>43721</v>
      </c>
      <c r="K71">
        <v>15</v>
      </c>
      <c r="L71">
        <v>18</v>
      </c>
      <c r="M71">
        <v>17312</v>
      </c>
      <c r="N71">
        <v>0</v>
      </c>
      <c r="O71">
        <v>0</v>
      </c>
      <c r="P71">
        <v>0</v>
      </c>
      <c r="Q71">
        <v>0</v>
      </c>
      <c r="R71">
        <v>0.74110832000000004</v>
      </c>
      <c r="S71">
        <v>0.71775732000000003</v>
      </c>
      <c r="T71">
        <v>0.69395991999999995</v>
      </c>
      <c r="U71">
        <v>0.68101849999999997</v>
      </c>
      <c r="V71">
        <v>0.68250137</v>
      </c>
      <c r="W71">
        <v>0.69582144999999995</v>
      </c>
      <c r="X71">
        <v>0.72427677000000001</v>
      </c>
      <c r="Y71">
        <v>0.76754062000000001</v>
      </c>
      <c r="Z71">
        <v>1.025047</v>
      </c>
      <c r="AA71">
        <v>1.2967249000000001</v>
      </c>
      <c r="AB71">
        <v>1.5057176000000001</v>
      </c>
      <c r="AC71">
        <v>1.6241334999999999</v>
      </c>
      <c r="AD71">
        <v>1.6968300000000001</v>
      </c>
      <c r="AE71">
        <v>1.7949709</v>
      </c>
      <c r="AF71">
        <v>1.8322944000000001</v>
      </c>
      <c r="AG71">
        <v>1.823035</v>
      </c>
      <c r="AH71">
        <v>1.755431</v>
      </c>
      <c r="AI71">
        <v>1.541358</v>
      </c>
      <c r="AJ71">
        <v>1.3656140000000001</v>
      </c>
      <c r="AK71">
        <v>1.2417800000000001</v>
      </c>
      <c r="AL71">
        <v>1.099029</v>
      </c>
      <c r="AM71">
        <v>0.95153370000000004</v>
      </c>
      <c r="AN71">
        <v>0.85501890000000003</v>
      </c>
      <c r="AO71">
        <v>0.77941260000000001</v>
      </c>
      <c r="AP71">
        <v>70.441040000000001</v>
      </c>
      <c r="AQ71">
        <v>68.086749999999995</v>
      </c>
      <c r="AR71">
        <v>66.750140000000002</v>
      </c>
      <c r="AS71">
        <v>65.110939999999999</v>
      </c>
      <c r="AT71">
        <v>64.23939</v>
      </c>
      <c r="AU71">
        <v>63.294040000000003</v>
      </c>
      <c r="AV71">
        <v>62.668340000000001</v>
      </c>
      <c r="AW71">
        <v>62.726300000000002</v>
      </c>
      <c r="AX71">
        <v>66.751339999999999</v>
      </c>
      <c r="AY71">
        <v>72.968230000000005</v>
      </c>
      <c r="AZ71">
        <v>78.476789999999994</v>
      </c>
      <c r="BA71">
        <v>83.821389999999994</v>
      </c>
      <c r="BB71">
        <v>87.910449999999997</v>
      </c>
      <c r="BC71">
        <v>90.566040000000001</v>
      </c>
      <c r="BD71">
        <v>92.642579999999995</v>
      </c>
      <c r="BE71">
        <v>94.232159999999993</v>
      </c>
      <c r="BF71">
        <v>94.662989999999994</v>
      </c>
      <c r="BG71">
        <v>93.894919999999999</v>
      </c>
      <c r="BH71">
        <v>92.009060000000005</v>
      </c>
      <c r="BI71">
        <v>87.873490000000004</v>
      </c>
      <c r="BJ71">
        <v>83.018770000000004</v>
      </c>
      <c r="BK71">
        <v>78.935040000000001</v>
      </c>
      <c r="BL71">
        <v>76.065700000000007</v>
      </c>
      <c r="BM71">
        <v>73.659480000000002</v>
      </c>
      <c r="BN71">
        <v>-2.56943E-2</v>
      </c>
      <c r="BO71">
        <v>-2.4006099999999999E-2</v>
      </c>
      <c r="BP71">
        <v>-1.65422E-2</v>
      </c>
      <c r="BQ71">
        <v>-2.11703E-2</v>
      </c>
      <c r="BR71">
        <v>-1.7381000000000001E-2</v>
      </c>
      <c r="BS71">
        <v>-1.12598E-2</v>
      </c>
      <c r="BT71">
        <v>-2.3124999999999999E-3</v>
      </c>
      <c r="BU71">
        <v>9.2846999999999999E-3</v>
      </c>
      <c r="BV71">
        <v>1.6207699999999998E-2</v>
      </c>
      <c r="BW71">
        <v>1.9124200000000001E-2</v>
      </c>
      <c r="BX71">
        <v>1.3384999999999999E-2</v>
      </c>
      <c r="BY71">
        <v>1.5155999999999999E-2</v>
      </c>
      <c r="BZ71">
        <v>1.47981E-2</v>
      </c>
      <c r="CA71">
        <v>-9.8834000000000005E-3</v>
      </c>
      <c r="CB71">
        <v>-3.6205999999999999E-3</v>
      </c>
      <c r="CC71">
        <v>1.3601E-2</v>
      </c>
      <c r="CD71">
        <v>4.993E-3</v>
      </c>
      <c r="CE71">
        <v>1.31664E-2</v>
      </c>
      <c r="CF71">
        <v>1.29354E-2</v>
      </c>
      <c r="CG71">
        <v>2.6494199999999999E-2</v>
      </c>
      <c r="CH71">
        <v>6.9417000000000003E-3</v>
      </c>
      <c r="CI71">
        <v>-8.9162000000000009E-3</v>
      </c>
      <c r="CJ71">
        <v>-2.2059599999999999E-2</v>
      </c>
      <c r="CK71">
        <v>-1.7710400000000001E-2</v>
      </c>
      <c r="CL71" s="76">
        <v>1.13E-5</v>
      </c>
      <c r="CM71" s="76">
        <v>1.0499999999999999E-5</v>
      </c>
      <c r="CN71" s="76">
        <v>9.0899999999999994E-6</v>
      </c>
      <c r="CO71" s="76">
        <v>8.1000000000000004E-6</v>
      </c>
      <c r="CP71" s="76">
        <v>7.6799999999999993E-6</v>
      </c>
      <c r="CQ71" s="76">
        <v>6.9199999999999998E-6</v>
      </c>
      <c r="CR71" s="76">
        <v>6.6499999999999999E-6</v>
      </c>
      <c r="CS71" s="76">
        <v>6.1999999999999999E-6</v>
      </c>
      <c r="CT71" s="76">
        <v>1.01E-5</v>
      </c>
      <c r="CU71" s="76">
        <v>1.6200000000000001E-5</v>
      </c>
      <c r="CV71" s="76">
        <v>2.05E-5</v>
      </c>
      <c r="CW71" s="76">
        <v>1.8E-5</v>
      </c>
      <c r="CX71" s="76">
        <v>1.0499999999999999E-5</v>
      </c>
      <c r="CY71" s="76">
        <v>6.2199999999999997E-6</v>
      </c>
      <c r="CZ71" s="76">
        <v>5.3299999999999998E-6</v>
      </c>
      <c r="DA71" s="76">
        <v>1.0900000000000001E-5</v>
      </c>
      <c r="DB71" s="76">
        <v>2.2099999999999998E-5</v>
      </c>
      <c r="DC71" s="76">
        <v>3.6300000000000001E-5</v>
      </c>
      <c r="DD71" s="76">
        <v>5.0399999999999999E-5</v>
      </c>
      <c r="DE71" s="76">
        <v>5.2099999999999999E-5</v>
      </c>
      <c r="DF71" s="76">
        <v>4.2299999999999998E-5</v>
      </c>
      <c r="DG71" s="76">
        <v>3.15E-5</v>
      </c>
      <c r="DH71" s="76">
        <v>2.2399999999999999E-5</v>
      </c>
      <c r="DI71" s="76">
        <v>1.9000000000000001E-5</v>
      </c>
    </row>
    <row r="72" spans="1:113" x14ac:dyDescent="0.25">
      <c r="A72" t="str">
        <f t="shared" si="1"/>
        <v>All_7. Institutional/Government_All_All_All_0 to 20 kW_2958465</v>
      </c>
      <c r="B72" t="s">
        <v>204</v>
      </c>
      <c r="C72" t="s">
        <v>211</v>
      </c>
      <c r="D72" t="s">
        <v>19</v>
      </c>
      <c r="E72" t="s">
        <v>65</v>
      </c>
      <c r="F72" t="s">
        <v>19</v>
      </c>
      <c r="G72" t="s">
        <v>19</v>
      </c>
      <c r="H72" t="s">
        <v>19</v>
      </c>
      <c r="I72" t="s">
        <v>41</v>
      </c>
      <c r="J72" s="11">
        <v>2958465</v>
      </c>
      <c r="K72">
        <v>15</v>
      </c>
      <c r="L72">
        <v>18</v>
      </c>
      <c r="M72">
        <v>17491</v>
      </c>
      <c r="N72">
        <v>0</v>
      </c>
      <c r="O72">
        <v>0</v>
      </c>
      <c r="P72">
        <v>0</v>
      </c>
      <c r="Q72">
        <v>0</v>
      </c>
      <c r="R72">
        <v>0.79868085</v>
      </c>
      <c r="S72">
        <v>0.77129002000000002</v>
      </c>
      <c r="T72">
        <v>0.75001052999999995</v>
      </c>
      <c r="U72">
        <v>0.73159183000000005</v>
      </c>
      <c r="V72">
        <v>0.73166081999999999</v>
      </c>
      <c r="W72">
        <v>0.75106614000000005</v>
      </c>
      <c r="X72">
        <v>0.74928234999999999</v>
      </c>
      <c r="Y72">
        <v>0.88213965999999999</v>
      </c>
      <c r="Z72">
        <v>1.2003758</v>
      </c>
      <c r="AA72">
        <v>1.5161865999999999</v>
      </c>
      <c r="AB72">
        <v>1.7257511000000001</v>
      </c>
      <c r="AC72">
        <v>1.84175</v>
      </c>
      <c r="AD72">
        <v>1.8926362000000001</v>
      </c>
      <c r="AE72">
        <v>1.9701766000000001</v>
      </c>
      <c r="AF72">
        <v>1.9969519</v>
      </c>
      <c r="AG72">
        <v>1.990113</v>
      </c>
      <c r="AH72">
        <v>1.921365</v>
      </c>
      <c r="AI72">
        <v>1.7032099999999999</v>
      </c>
      <c r="AJ72">
        <v>1.534899</v>
      </c>
      <c r="AK72">
        <v>1.3559190000000001</v>
      </c>
      <c r="AL72">
        <v>1.216496</v>
      </c>
      <c r="AM72">
        <v>1.053509</v>
      </c>
      <c r="AN72">
        <v>0.93055319999999997</v>
      </c>
      <c r="AO72">
        <v>0.85517719999999997</v>
      </c>
      <c r="AP72">
        <v>74.068610000000007</v>
      </c>
      <c r="AQ72">
        <v>72.230930000000001</v>
      </c>
      <c r="AR72">
        <v>70.808909999999997</v>
      </c>
      <c r="AS72">
        <v>69.409109999999998</v>
      </c>
      <c r="AT72">
        <v>68.25564</v>
      </c>
      <c r="AU72">
        <v>67.329589999999996</v>
      </c>
      <c r="AV72">
        <v>66.535259999999994</v>
      </c>
      <c r="AW72">
        <v>67.459779999999995</v>
      </c>
      <c r="AX72">
        <v>71.530469999999994</v>
      </c>
      <c r="AY72">
        <v>76.488619999999997</v>
      </c>
      <c r="AZ72">
        <v>81.336290000000005</v>
      </c>
      <c r="BA72">
        <v>85.595820000000003</v>
      </c>
      <c r="BB72">
        <v>89.095650000000006</v>
      </c>
      <c r="BC72">
        <v>91.856570000000005</v>
      </c>
      <c r="BD72">
        <v>93.973609999999994</v>
      </c>
      <c r="BE72">
        <v>95.240870000000001</v>
      </c>
      <c r="BF72">
        <v>95.580699999999993</v>
      </c>
      <c r="BG72">
        <v>95.087530000000001</v>
      </c>
      <c r="BH72">
        <v>93.56635</v>
      </c>
      <c r="BI72">
        <v>90.497619999999998</v>
      </c>
      <c r="BJ72">
        <v>85.988939999999999</v>
      </c>
      <c r="BK72">
        <v>81.851410000000001</v>
      </c>
      <c r="BL72">
        <v>78.813159999999996</v>
      </c>
      <c r="BM72">
        <v>76.38946</v>
      </c>
      <c r="BN72">
        <v>-1.09716E-2</v>
      </c>
      <c r="BO72">
        <v>-8.9441E-3</v>
      </c>
      <c r="BP72">
        <v>-9.1398999999999994E-3</v>
      </c>
      <c r="BQ72">
        <v>-1.08085E-2</v>
      </c>
      <c r="BR72">
        <v>-1.0805499999999999E-2</v>
      </c>
      <c r="BS72">
        <v>-9.4306000000000008E-3</v>
      </c>
      <c r="BT72">
        <v>-7.9634000000000007E-3</v>
      </c>
      <c r="BU72">
        <v>9.1759000000000007E-3</v>
      </c>
      <c r="BV72">
        <v>1.23152E-2</v>
      </c>
      <c r="BW72">
        <v>8.7942000000000003E-3</v>
      </c>
      <c r="BX72">
        <v>5.0105999999999996E-3</v>
      </c>
      <c r="BY72">
        <v>6.5331E-3</v>
      </c>
      <c r="BZ72">
        <v>3.4172999999999999E-3</v>
      </c>
      <c r="CA72">
        <v>-1.0444E-2</v>
      </c>
      <c r="CB72">
        <v>6.6090999999999997E-3</v>
      </c>
      <c r="CC72">
        <v>8.4842000000000008E-3</v>
      </c>
      <c r="CD72">
        <v>-7.3499999999999998E-4</v>
      </c>
      <c r="CE72">
        <v>-9.7169000000000005E-3</v>
      </c>
      <c r="CF72">
        <v>-2.56808E-2</v>
      </c>
      <c r="CG72">
        <v>-2.3215300000000001E-2</v>
      </c>
      <c r="CH72">
        <v>-1.8210199999999999E-2</v>
      </c>
      <c r="CI72">
        <v>-1.4729900000000001E-2</v>
      </c>
      <c r="CJ72">
        <v>-1.37933E-2</v>
      </c>
      <c r="CK72">
        <v>-1.08793E-2</v>
      </c>
      <c r="CL72" s="76">
        <v>1.72E-6</v>
      </c>
      <c r="CM72" s="76">
        <v>1.5400000000000001E-6</v>
      </c>
      <c r="CN72" s="76">
        <v>1.44E-6</v>
      </c>
      <c r="CO72" s="76">
        <v>1.2899999999999999E-6</v>
      </c>
      <c r="CP72" s="76">
        <v>1.11E-6</v>
      </c>
      <c r="CQ72" s="76">
        <v>1.0899999999999999E-6</v>
      </c>
      <c r="CR72" s="76">
        <v>9.8599999999999996E-7</v>
      </c>
      <c r="CS72" s="76">
        <v>9.9999999999999995E-7</v>
      </c>
      <c r="CT72" s="76">
        <v>1.5099999999999999E-6</v>
      </c>
      <c r="CU72" s="76">
        <v>2.17E-6</v>
      </c>
      <c r="CV72" s="76">
        <v>2.7800000000000001E-6</v>
      </c>
      <c r="CW72" s="76">
        <v>2.2900000000000001E-6</v>
      </c>
      <c r="CX72" s="76">
        <v>1.2300000000000001E-6</v>
      </c>
      <c r="CY72" s="76">
        <v>6.2799999999999996E-7</v>
      </c>
      <c r="CZ72" s="76">
        <v>5.8100000000000003E-7</v>
      </c>
      <c r="DA72" s="76">
        <v>1.3200000000000001E-6</v>
      </c>
      <c r="DB72" s="76">
        <v>2.9900000000000002E-6</v>
      </c>
      <c r="DC72" s="76">
        <v>5.22E-6</v>
      </c>
      <c r="DD72" s="76">
        <v>7.7000000000000008E-6</v>
      </c>
      <c r="DE72" s="76">
        <v>8.2600000000000005E-6</v>
      </c>
      <c r="DF72" s="76">
        <v>6.0499999999999997E-6</v>
      </c>
      <c r="DG72" s="76">
        <v>3.9500000000000003E-6</v>
      </c>
      <c r="DH72" s="76">
        <v>2.9900000000000002E-6</v>
      </c>
      <c r="DI72" s="76">
        <v>2.5799999999999999E-6</v>
      </c>
    </row>
    <row r="73" spans="1:113" x14ac:dyDescent="0.25">
      <c r="A73" t="str">
        <f t="shared" si="1"/>
        <v>All_8. Other or unknown_All_All_All_0 to 20 kW_43627</v>
      </c>
      <c r="B73" t="s">
        <v>177</v>
      </c>
      <c r="C73" t="s">
        <v>212</v>
      </c>
      <c r="D73" t="s">
        <v>19</v>
      </c>
      <c r="E73" t="s">
        <v>66</v>
      </c>
      <c r="F73" t="s">
        <v>19</v>
      </c>
      <c r="G73" t="s">
        <v>19</v>
      </c>
      <c r="H73" t="s">
        <v>19</v>
      </c>
      <c r="I73" t="s">
        <v>41</v>
      </c>
      <c r="J73" s="11">
        <v>43627</v>
      </c>
      <c r="K73">
        <v>15</v>
      </c>
      <c r="L73">
        <v>18</v>
      </c>
      <c r="M73">
        <v>12930</v>
      </c>
      <c r="N73">
        <v>0</v>
      </c>
      <c r="O73">
        <v>0</v>
      </c>
      <c r="P73">
        <v>0</v>
      </c>
      <c r="Q73">
        <v>0</v>
      </c>
      <c r="R73">
        <v>0.86604893999999999</v>
      </c>
      <c r="S73">
        <v>0.83187778999999995</v>
      </c>
      <c r="T73">
        <v>0.81430214999999995</v>
      </c>
      <c r="U73">
        <v>0.80299463000000004</v>
      </c>
      <c r="V73">
        <v>0.81350518000000005</v>
      </c>
      <c r="W73">
        <v>0.79639629999999995</v>
      </c>
      <c r="X73">
        <v>0.76164275000000004</v>
      </c>
      <c r="Y73">
        <v>0.88649703999999996</v>
      </c>
      <c r="Z73">
        <v>1.1498701</v>
      </c>
      <c r="AA73">
        <v>1.3182256000000001</v>
      </c>
      <c r="AB73">
        <v>1.4473259999999999</v>
      </c>
      <c r="AC73">
        <v>1.5489314000000001</v>
      </c>
      <c r="AD73">
        <v>1.5957140999999999</v>
      </c>
      <c r="AE73">
        <v>1.6758993</v>
      </c>
      <c r="AF73">
        <v>1.7133364</v>
      </c>
      <c r="AG73">
        <v>1.7090369999999999</v>
      </c>
      <c r="AH73">
        <v>1.587429</v>
      </c>
      <c r="AI73">
        <v>1.3058620000000001</v>
      </c>
      <c r="AJ73">
        <v>1.1285639999999999</v>
      </c>
      <c r="AK73">
        <v>1.089437</v>
      </c>
      <c r="AL73">
        <v>1.1285909999999999</v>
      </c>
      <c r="AM73">
        <v>1.10111</v>
      </c>
      <c r="AN73">
        <v>0.99629239999999997</v>
      </c>
      <c r="AO73">
        <v>0.94207719999999995</v>
      </c>
      <c r="AP73">
        <v>77.635940000000005</v>
      </c>
      <c r="AQ73">
        <v>74.926410000000004</v>
      </c>
      <c r="AR73">
        <v>73.165120000000002</v>
      </c>
      <c r="AS73">
        <v>72.101010000000002</v>
      </c>
      <c r="AT73">
        <v>70.555340000000001</v>
      </c>
      <c r="AU73">
        <v>69.870930000000001</v>
      </c>
      <c r="AV73">
        <v>69.459959999999995</v>
      </c>
      <c r="AW73">
        <v>72.112160000000003</v>
      </c>
      <c r="AX73">
        <v>76.775480000000002</v>
      </c>
      <c r="AY73">
        <v>81.55247</v>
      </c>
      <c r="AZ73">
        <v>85.446240000000003</v>
      </c>
      <c r="BA73">
        <v>89.555260000000004</v>
      </c>
      <c r="BB73">
        <v>92.924440000000004</v>
      </c>
      <c r="BC73">
        <v>95.100530000000006</v>
      </c>
      <c r="BD73">
        <v>97.063130000000001</v>
      </c>
      <c r="BE73">
        <v>98.110299999999995</v>
      </c>
      <c r="BF73">
        <v>99.091189999999997</v>
      </c>
      <c r="BG73">
        <v>98.392439999999993</v>
      </c>
      <c r="BH73">
        <v>97.005290000000002</v>
      </c>
      <c r="BI73">
        <v>94.625839999999997</v>
      </c>
      <c r="BJ73">
        <v>91.124440000000007</v>
      </c>
      <c r="BK73">
        <v>86.359179999999995</v>
      </c>
      <c r="BL73">
        <v>83.03492</v>
      </c>
      <c r="BM73">
        <v>80.778350000000003</v>
      </c>
      <c r="BN73">
        <v>-9.2697999999999999E-3</v>
      </c>
      <c r="BO73">
        <v>-4.5360000000000001E-3</v>
      </c>
      <c r="BP73">
        <v>2.787E-4</v>
      </c>
      <c r="BQ73">
        <v>3.8233999999999998E-3</v>
      </c>
      <c r="BR73">
        <v>2.5728999999999999E-3</v>
      </c>
      <c r="BS73">
        <v>1.11279E-2</v>
      </c>
      <c r="BT73">
        <v>1.70796E-2</v>
      </c>
      <c r="BU73">
        <v>1.4594599999999999E-2</v>
      </c>
      <c r="BV73">
        <v>1.5407999999999999E-3</v>
      </c>
      <c r="BW73">
        <v>-1.7020199999999999E-2</v>
      </c>
      <c r="BX73">
        <v>-3.8612100000000003E-2</v>
      </c>
      <c r="BY73">
        <v>-5.2742700000000003E-2</v>
      </c>
      <c r="BZ73">
        <v>-4.6805600000000003E-2</v>
      </c>
      <c r="CA73">
        <v>-5.9832099999999999E-2</v>
      </c>
      <c r="CB73">
        <v>-5.26924E-2</v>
      </c>
      <c r="CC73">
        <v>-4.1016499999999997E-2</v>
      </c>
      <c r="CD73">
        <v>-3.5806699999999997E-2</v>
      </c>
      <c r="CE73">
        <v>-1.73332E-2</v>
      </c>
      <c r="CF73">
        <v>-1.5960499999999999E-2</v>
      </c>
      <c r="CG73">
        <v>-2.83646E-2</v>
      </c>
      <c r="CH73">
        <v>-2.4922E-2</v>
      </c>
      <c r="CI73">
        <v>-1.2925300000000001E-2</v>
      </c>
      <c r="CJ73">
        <v>-1.37745E-2</v>
      </c>
      <c r="CK73">
        <v>-2.1597600000000002E-2</v>
      </c>
      <c r="CL73" s="76">
        <v>2.09E-5</v>
      </c>
      <c r="CM73" s="76">
        <v>1.9700000000000001E-5</v>
      </c>
      <c r="CN73" s="76">
        <v>1.8600000000000001E-5</v>
      </c>
      <c r="CO73" s="76">
        <v>1.77E-5</v>
      </c>
      <c r="CP73" s="76">
        <v>1.6399999999999999E-5</v>
      </c>
      <c r="CQ73" s="76">
        <v>1.4600000000000001E-5</v>
      </c>
      <c r="CR73" s="76">
        <v>1.38E-5</v>
      </c>
      <c r="CS73" s="76">
        <v>1.2500000000000001E-5</v>
      </c>
      <c r="CT73" s="76">
        <v>2.09E-5</v>
      </c>
      <c r="CU73" s="76">
        <v>3.2799999999999998E-5</v>
      </c>
      <c r="CV73" s="76">
        <v>4.32E-5</v>
      </c>
      <c r="CW73" s="76">
        <v>5.3699999999999997E-5</v>
      </c>
      <c r="CX73" s="76">
        <v>6.2299999999999996E-5</v>
      </c>
      <c r="CY73" s="76">
        <v>7.5099999999999996E-5</v>
      </c>
      <c r="CZ73" s="76">
        <v>8.3100000000000001E-5</v>
      </c>
      <c r="DA73" s="76">
        <v>8.6600000000000004E-5</v>
      </c>
      <c r="DB73" s="76">
        <v>8.7600000000000002E-5</v>
      </c>
      <c r="DC73" s="76">
        <v>6.8700000000000003E-5</v>
      </c>
      <c r="DD73" s="76">
        <v>5.52E-5</v>
      </c>
      <c r="DE73" s="76">
        <v>5.41E-5</v>
      </c>
      <c r="DF73" s="76">
        <v>4.4799999999999998E-5</v>
      </c>
      <c r="DG73" s="76">
        <v>3.2100000000000001E-5</v>
      </c>
      <c r="DH73" s="76">
        <v>2.5700000000000001E-5</v>
      </c>
      <c r="DI73" s="76">
        <v>2.3900000000000002E-5</v>
      </c>
    </row>
    <row r="74" spans="1:113" x14ac:dyDescent="0.25">
      <c r="A74" t="str">
        <f t="shared" si="1"/>
        <v>All_8. Other or unknown_All_All_All_0 to 20 kW_43670</v>
      </c>
      <c r="B74" t="s">
        <v>177</v>
      </c>
      <c r="C74" t="s">
        <v>212</v>
      </c>
      <c r="D74" t="s">
        <v>19</v>
      </c>
      <c r="E74" t="s">
        <v>66</v>
      </c>
      <c r="F74" t="s">
        <v>19</v>
      </c>
      <c r="G74" t="s">
        <v>19</v>
      </c>
      <c r="H74" t="s">
        <v>19</v>
      </c>
      <c r="I74" t="s">
        <v>41</v>
      </c>
      <c r="J74" s="11">
        <v>43670</v>
      </c>
      <c r="K74">
        <v>15</v>
      </c>
      <c r="L74">
        <v>18</v>
      </c>
      <c r="M74">
        <v>11996</v>
      </c>
      <c r="N74">
        <v>0</v>
      </c>
      <c r="O74">
        <v>0</v>
      </c>
      <c r="P74">
        <v>0</v>
      </c>
      <c r="Q74">
        <v>0</v>
      </c>
      <c r="R74">
        <v>0.84611623999999996</v>
      </c>
      <c r="S74">
        <v>0.82981563999999997</v>
      </c>
      <c r="T74">
        <v>0.81398948999999998</v>
      </c>
      <c r="U74">
        <v>0.79598789000000003</v>
      </c>
      <c r="V74">
        <v>0.81477074000000005</v>
      </c>
      <c r="W74">
        <v>0.83351611000000003</v>
      </c>
      <c r="X74">
        <v>0.79142999999999997</v>
      </c>
      <c r="Y74">
        <v>0.89951239999999999</v>
      </c>
      <c r="Z74">
        <v>1.1247776</v>
      </c>
      <c r="AA74">
        <v>1.2681865999999999</v>
      </c>
      <c r="AB74">
        <v>1.4009129</v>
      </c>
      <c r="AC74">
        <v>1.4959990999999999</v>
      </c>
      <c r="AD74">
        <v>1.5758456999999999</v>
      </c>
      <c r="AE74">
        <v>1.6560291</v>
      </c>
      <c r="AF74">
        <v>1.7159776</v>
      </c>
      <c r="AG74">
        <v>1.7016560000000001</v>
      </c>
      <c r="AH74">
        <v>1.546384</v>
      </c>
      <c r="AI74">
        <v>1.3102549999999999</v>
      </c>
      <c r="AJ74">
        <v>1.153964</v>
      </c>
      <c r="AK74">
        <v>1.105496</v>
      </c>
      <c r="AL74">
        <v>1.1429</v>
      </c>
      <c r="AM74">
        <v>1.100163</v>
      </c>
      <c r="AN74">
        <v>0.98562059999999996</v>
      </c>
      <c r="AO74">
        <v>0.91393899999999995</v>
      </c>
      <c r="AP74">
        <v>75.045749999999998</v>
      </c>
      <c r="AQ74">
        <v>72.469589999999997</v>
      </c>
      <c r="AR74">
        <v>70.486530000000002</v>
      </c>
      <c r="AS74">
        <v>69.326999999999998</v>
      </c>
      <c r="AT74">
        <v>68.61748</v>
      </c>
      <c r="AU74">
        <v>67.763919999999999</v>
      </c>
      <c r="AV74">
        <v>66.78904</v>
      </c>
      <c r="AW74">
        <v>68.188550000000006</v>
      </c>
      <c r="AX74">
        <v>71.998239999999996</v>
      </c>
      <c r="AY74">
        <v>76.576729999999998</v>
      </c>
      <c r="AZ74">
        <v>81.228470000000002</v>
      </c>
      <c r="BA74">
        <v>84.869190000000003</v>
      </c>
      <c r="BB74">
        <v>87.717600000000004</v>
      </c>
      <c r="BC74">
        <v>91.313760000000002</v>
      </c>
      <c r="BD74">
        <v>93.884540000000001</v>
      </c>
      <c r="BE74">
        <v>95.066419999999994</v>
      </c>
      <c r="BF74">
        <v>95.238579999999999</v>
      </c>
      <c r="BG74">
        <v>95.126769999999993</v>
      </c>
      <c r="BH74">
        <v>94.322329999999994</v>
      </c>
      <c r="BI74">
        <v>92.103099999999998</v>
      </c>
      <c r="BJ74">
        <v>87.939710000000005</v>
      </c>
      <c r="BK74">
        <v>83.558800000000005</v>
      </c>
      <c r="BL74">
        <v>80.581280000000007</v>
      </c>
      <c r="BM74">
        <v>78.262119999999996</v>
      </c>
      <c r="BN74">
        <v>1.2034599999999999E-2</v>
      </c>
      <c r="BO74">
        <v>1.8374999999999999E-3</v>
      </c>
      <c r="BP74">
        <v>2.4718000000000001E-3</v>
      </c>
      <c r="BQ74">
        <v>5.3420000000000004E-3</v>
      </c>
      <c r="BR74" s="76">
        <v>-6.2350000000000003E-4</v>
      </c>
      <c r="BS74">
        <v>-5.6905999999999997E-3</v>
      </c>
      <c r="BT74">
        <v>-1.8189500000000001E-2</v>
      </c>
      <c r="BU74">
        <v>4.2743E-3</v>
      </c>
      <c r="BV74">
        <v>9.4730000000000005E-3</v>
      </c>
      <c r="BW74">
        <v>9.1944000000000001E-3</v>
      </c>
      <c r="BX74">
        <v>1.9786000000000001E-3</v>
      </c>
      <c r="BY74">
        <v>-1.28273E-2</v>
      </c>
      <c r="BZ74">
        <v>-3.2183200000000002E-2</v>
      </c>
      <c r="CA74">
        <v>-2.0927500000000002E-2</v>
      </c>
      <c r="CB74">
        <v>-2.6304999999999999E-2</v>
      </c>
      <c r="CC74">
        <v>-1.69137E-2</v>
      </c>
      <c r="CD74">
        <v>7.8896999999999995E-3</v>
      </c>
      <c r="CE74">
        <v>-8.141E-4</v>
      </c>
      <c r="CF74">
        <v>-2.2371200000000001E-2</v>
      </c>
      <c r="CG74">
        <v>-3.8964899999999997E-2</v>
      </c>
      <c r="CH74">
        <v>-3.6707299999999998E-2</v>
      </c>
      <c r="CI74">
        <v>-2.2962799999999998E-2</v>
      </c>
      <c r="CJ74">
        <v>-4.4058999999999999E-3</v>
      </c>
      <c r="CK74">
        <v>-2.6400000000000002E-4</v>
      </c>
      <c r="CL74" s="76">
        <v>2.2799999999999999E-5</v>
      </c>
      <c r="CM74" s="76">
        <v>2.09E-5</v>
      </c>
      <c r="CN74" s="76">
        <v>1.8099999999999999E-5</v>
      </c>
      <c r="CO74" s="76">
        <v>1.6900000000000001E-5</v>
      </c>
      <c r="CP74" s="76">
        <v>1.6099999999999998E-5</v>
      </c>
      <c r="CQ74" s="76">
        <v>1.5999999999999999E-5</v>
      </c>
      <c r="CR74" s="76">
        <v>1.6099999999999998E-5</v>
      </c>
      <c r="CS74" s="76">
        <v>1.3499999999999999E-5</v>
      </c>
      <c r="CT74" s="76">
        <v>1.98E-5</v>
      </c>
      <c r="CU74" s="76">
        <v>2.8900000000000001E-5</v>
      </c>
      <c r="CV74" s="76">
        <v>4.5300000000000003E-5</v>
      </c>
      <c r="CW74" s="76">
        <v>5.3499999999999999E-5</v>
      </c>
      <c r="CX74" s="76">
        <v>6.4399999999999993E-5</v>
      </c>
      <c r="CY74" s="76">
        <v>7.3999999999999996E-5</v>
      </c>
      <c r="CZ74" s="76">
        <v>9.0099999999999995E-5</v>
      </c>
      <c r="DA74" s="76">
        <v>1.0179999999999999E-4</v>
      </c>
      <c r="DB74" s="76">
        <v>9.8599999999999998E-5</v>
      </c>
      <c r="DC74" s="76">
        <v>8.6700000000000007E-5</v>
      </c>
      <c r="DD74" s="76">
        <v>7.5900000000000002E-5</v>
      </c>
      <c r="DE74" s="76">
        <v>7.0699999999999997E-5</v>
      </c>
      <c r="DF74" s="76">
        <v>5.3000000000000001E-5</v>
      </c>
      <c r="DG74" s="76">
        <v>4.2400000000000001E-5</v>
      </c>
      <c r="DH74" s="76">
        <v>3.4499999999999998E-5</v>
      </c>
      <c r="DI74" s="76">
        <v>3.9900000000000001E-5</v>
      </c>
    </row>
    <row r="75" spans="1:113" x14ac:dyDescent="0.25">
      <c r="A75" t="str">
        <f t="shared" si="1"/>
        <v>All_8. Other or unknown_All_All_All_0 to 20 kW_43672</v>
      </c>
      <c r="B75" t="s">
        <v>177</v>
      </c>
      <c r="C75" t="s">
        <v>212</v>
      </c>
      <c r="D75" t="s">
        <v>19</v>
      </c>
      <c r="E75" t="s">
        <v>66</v>
      </c>
      <c r="F75" t="s">
        <v>19</v>
      </c>
      <c r="G75" t="s">
        <v>19</v>
      </c>
      <c r="H75" t="s">
        <v>19</v>
      </c>
      <c r="I75" t="s">
        <v>41</v>
      </c>
      <c r="J75" s="11">
        <v>43672</v>
      </c>
      <c r="K75">
        <v>15</v>
      </c>
      <c r="L75">
        <v>18</v>
      </c>
      <c r="M75">
        <v>11988</v>
      </c>
      <c r="N75">
        <v>0</v>
      </c>
      <c r="O75">
        <v>0</v>
      </c>
      <c r="P75">
        <v>0</v>
      </c>
      <c r="Q75">
        <v>0</v>
      </c>
      <c r="R75">
        <v>0.86613929000000001</v>
      </c>
      <c r="S75">
        <v>0.84901817999999996</v>
      </c>
      <c r="T75">
        <v>0.82591398000000005</v>
      </c>
      <c r="U75">
        <v>0.81818919999999995</v>
      </c>
      <c r="V75">
        <v>0.83646372999999996</v>
      </c>
      <c r="W75">
        <v>0.86494210999999999</v>
      </c>
      <c r="X75">
        <v>0.82074413999999996</v>
      </c>
      <c r="Y75">
        <v>0.90068459999999995</v>
      </c>
      <c r="Z75">
        <v>1.1097252</v>
      </c>
      <c r="AA75">
        <v>1.2662571</v>
      </c>
      <c r="AB75">
        <v>1.3682281999999999</v>
      </c>
      <c r="AC75">
        <v>1.4482529</v>
      </c>
      <c r="AD75">
        <v>1.4993764999999999</v>
      </c>
      <c r="AE75">
        <v>1.5505007</v>
      </c>
      <c r="AF75">
        <v>1.6031305</v>
      </c>
      <c r="AG75">
        <v>1.579277</v>
      </c>
      <c r="AH75">
        <v>1.4454670000000001</v>
      </c>
      <c r="AI75">
        <v>1.21526</v>
      </c>
      <c r="AJ75">
        <v>1.102622</v>
      </c>
      <c r="AK75">
        <v>1.041172</v>
      </c>
      <c r="AL75">
        <v>1.088417</v>
      </c>
      <c r="AM75">
        <v>1.060786</v>
      </c>
      <c r="AN75">
        <v>0.95489020000000002</v>
      </c>
      <c r="AO75">
        <v>0.88203100000000001</v>
      </c>
      <c r="AP75">
        <v>73.753039999999999</v>
      </c>
      <c r="AQ75">
        <v>73.768129999999999</v>
      </c>
      <c r="AR75">
        <v>72.441609999999997</v>
      </c>
      <c r="AS75">
        <v>70.732410000000002</v>
      </c>
      <c r="AT75">
        <v>69.183509999999998</v>
      </c>
      <c r="AU75">
        <v>68.027860000000004</v>
      </c>
      <c r="AV75">
        <v>67.147189999999995</v>
      </c>
      <c r="AW75">
        <v>68.341930000000005</v>
      </c>
      <c r="AX75">
        <v>70.865359999999995</v>
      </c>
      <c r="AY75">
        <v>74.420370000000005</v>
      </c>
      <c r="AZ75">
        <v>78.909809999999993</v>
      </c>
      <c r="BA75">
        <v>82.816119999999998</v>
      </c>
      <c r="BB75">
        <v>86.100110000000001</v>
      </c>
      <c r="BC75">
        <v>88.264049999999997</v>
      </c>
      <c r="BD75">
        <v>90.327299999999994</v>
      </c>
      <c r="BE75">
        <v>91.729900000000001</v>
      </c>
      <c r="BF75">
        <v>92.000159999999994</v>
      </c>
      <c r="BG75">
        <v>91.359279999999998</v>
      </c>
      <c r="BH75">
        <v>89.868629999999996</v>
      </c>
      <c r="BI75">
        <v>87.151439999999994</v>
      </c>
      <c r="BJ75">
        <v>83.151799999999994</v>
      </c>
      <c r="BK75">
        <v>79.132940000000005</v>
      </c>
      <c r="BL75">
        <v>76.505679999999998</v>
      </c>
      <c r="BM75">
        <v>74.371830000000003</v>
      </c>
      <c r="BN75">
        <v>1.1404900000000001E-2</v>
      </c>
      <c r="BO75">
        <v>3.9094000000000004E-3</v>
      </c>
      <c r="BP75">
        <v>5.6887999999999999E-3</v>
      </c>
      <c r="BQ75">
        <v>7.1260999999999998E-3</v>
      </c>
      <c r="BR75" s="76">
        <v>6.4999999999999996E-6</v>
      </c>
      <c r="BS75">
        <v>-5.3588999999999998E-3</v>
      </c>
      <c r="BT75">
        <v>-1.7506899999999999E-2</v>
      </c>
      <c r="BU75">
        <v>3.4356999999999999E-3</v>
      </c>
      <c r="BV75">
        <v>9.4546999999999999E-3</v>
      </c>
      <c r="BW75">
        <v>9.3083999999999997E-3</v>
      </c>
      <c r="BX75">
        <v>-1.4134900000000001E-2</v>
      </c>
      <c r="BY75">
        <v>-2.5345199999999998E-2</v>
      </c>
      <c r="BZ75">
        <v>-3.44287E-2</v>
      </c>
      <c r="CA75">
        <v>-2.25899E-2</v>
      </c>
      <c r="CB75">
        <v>-2.2222700000000001E-2</v>
      </c>
      <c r="CC75">
        <v>-1.1282500000000001E-2</v>
      </c>
      <c r="CD75">
        <v>1.0938E-2</v>
      </c>
      <c r="CE75">
        <v>1.1156E-3</v>
      </c>
      <c r="CF75">
        <v>-1.6676400000000001E-2</v>
      </c>
      <c r="CG75">
        <v>-3.4177899999999997E-2</v>
      </c>
      <c r="CH75">
        <v>-3.2763599999999997E-2</v>
      </c>
      <c r="CI75">
        <v>-2.2651000000000001E-2</v>
      </c>
      <c r="CJ75">
        <v>-7.2689E-3</v>
      </c>
      <c r="CK75">
        <v>8.4279999999999997E-3</v>
      </c>
      <c r="CL75" s="76">
        <v>2.44E-5</v>
      </c>
      <c r="CM75" s="76">
        <v>2.26E-5</v>
      </c>
      <c r="CN75" s="76">
        <v>2.12E-5</v>
      </c>
      <c r="CO75" s="76">
        <v>2.1299999999999999E-5</v>
      </c>
      <c r="CP75" s="76">
        <v>2.0699999999999998E-5</v>
      </c>
      <c r="CQ75" s="76">
        <v>2.0000000000000002E-5</v>
      </c>
      <c r="CR75" s="76">
        <v>2.0400000000000001E-5</v>
      </c>
      <c r="CS75" s="76">
        <v>1.8600000000000001E-5</v>
      </c>
      <c r="CT75" s="76">
        <v>2.5700000000000001E-5</v>
      </c>
      <c r="CU75" s="76">
        <v>3.4999999999999997E-5</v>
      </c>
      <c r="CV75" s="76">
        <v>5.49E-5</v>
      </c>
      <c r="CW75" s="76">
        <v>6.8899999999999994E-5</v>
      </c>
      <c r="CX75" s="76">
        <v>7.75E-5</v>
      </c>
      <c r="CY75" s="76">
        <v>8.5500000000000005E-5</v>
      </c>
      <c r="CZ75" s="76">
        <v>9.7200000000000004E-5</v>
      </c>
      <c r="DA75" s="76">
        <v>1.036E-4</v>
      </c>
      <c r="DB75" s="76">
        <v>9.8800000000000003E-5</v>
      </c>
      <c r="DC75" s="76">
        <v>8.1799999999999996E-5</v>
      </c>
      <c r="DD75" s="76">
        <v>7.1899999999999999E-5</v>
      </c>
      <c r="DE75" s="76">
        <v>6.6600000000000006E-5</v>
      </c>
      <c r="DF75" s="76">
        <v>5.5800000000000001E-5</v>
      </c>
      <c r="DG75" s="76">
        <v>4.5800000000000002E-5</v>
      </c>
      <c r="DH75" s="76">
        <v>3.43E-5</v>
      </c>
      <c r="DI75" s="76">
        <v>2.6400000000000001E-5</v>
      </c>
    </row>
    <row r="76" spans="1:113" x14ac:dyDescent="0.25">
      <c r="A76" t="str">
        <f t="shared" si="1"/>
        <v>All_8. Other or unknown_All_All_All_0 to 20 kW_43690</v>
      </c>
      <c r="B76" t="s">
        <v>177</v>
      </c>
      <c r="C76" t="s">
        <v>212</v>
      </c>
      <c r="D76" t="s">
        <v>19</v>
      </c>
      <c r="E76" t="s">
        <v>66</v>
      </c>
      <c r="F76" t="s">
        <v>19</v>
      </c>
      <c r="G76" t="s">
        <v>19</v>
      </c>
      <c r="H76" t="s">
        <v>19</v>
      </c>
      <c r="I76" t="s">
        <v>41</v>
      </c>
      <c r="J76" s="11">
        <v>43690</v>
      </c>
      <c r="K76">
        <v>15</v>
      </c>
      <c r="L76">
        <v>18</v>
      </c>
      <c r="M76">
        <v>11901</v>
      </c>
      <c r="N76">
        <v>0</v>
      </c>
      <c r="O76">
        <v>0</v>
      </c>
      <c r="P76">
        <v>0</v>
      </c>
      <c r="Q76">
        <v>0</v>
      </c>
      <c r="R76">
        <v>0.82527817000000003</v>
      </c>
      <c r="S76">
        <v>0.80761808999999996</v>
      </c>
      <c r="T76">
        <v>0.78883935000000005</v>
      </c>
      <c r="U76">
        <v>0.78882068999999999</v>
      </c>
      <c r="V76">
        <v>0.79029669000000002</v>
      </c>
      <c r="W76">
        <v>0.82657026</v>
      </c>
      <c r="X76">
        <v>0.79362153999999996</v>
      </c>
      <c r="Y76">
        <v>0.84351189999999998</v>
      </c>
      <c r="Z76">
        <v>1.0500518000000001</v>
      </c>
      <c r="AA76">
        <v>1.2066718999999999</v>
      </c>
      <c r="AB76">
        <v>1.3214539000000001</v>
      </c>
      <c r="AC76">
        <v>1.4021676999999999</v>
      </c>
      <c r="AD76">
        <v>1.4745858999999999</v>
      </c>
      <c r="AE76">
        <v>1.5700864000000001</v>
      </c>
      <c r="AF76">
        <v>1.6285725</v>
      </c>
      <c r="AG76">
        <v>1.622371</v>
      </c>
      <c r="AH76">
        <v>1.504643</v>
      </c>
      <c r="AI76">
        <v>1.2764789999999999</v>
      </c>
      <c r="AJ76">
        <v>1.1140760000000001</v>
      </c>
      <c r="AK76">
        <v>1.04447</v>
      </c>
      <c r="AL76">
        <v>1.121774</v>
      </c>
      <c r="AM76">
        <v>1.0470280000000001</v>
      </c>
      <c r="AN76">
        <v>0.95549379999999995</v>
      </c>
      <c r="AO76">
        <v>0.87699760000000004</v>
      </c>
      <c r="AP76">
        <v>73.011099999999999</v>
      </c>
      <c r="AQ76">
        <v>70.83305</v>
      </c>
      <c r="AR76">
        <v>69.443460000000002</v>
      </c>
      <c r="AS76">
        <v>68.238079999999997</v>
      </c>
      <c r="AT76">
        <v>67.320670000000007</v>
      </c>
      <c r="AU76">
        <v>66.036199999999994</v>
      </c>
      <c r="AV76">
        <v>65.195629999999994</v>
      </c>
      <c r="AW76">
        <v>65.913570000000007</v>
      </c>
      <c r="AX76">
        <v>70.002039999999994</v>
      </c>
      <c r="AY76">
        <v>74.772450000000006</v>
      </c>
      <c r="AZ76">
        <v>79.115880000000004</v>
      </c>
      <c r="BA76">
        <v>83.546030000000002</v>
      </c>
      <c r="BB76">
        <v>87.323679999999996</v>
      </c>
      <c r="BC76">
        <v>90.089870000000005</v>
      </c>
      <c r="BD76">
        <v>91.833420000000004</v>
      </c>
      <c r="BE76">
        <v>93.163319999999999</v>
      </c>
      <c r="BF76">
        <v>93.796620000000004</v>
      </c>
      <c r="BG76">
        <v>93.57011</v>
      </c>
      <c r="BH76">
        <v>92.527720000000002</v>
      </c>
      <c r="BI76">
        <v>89.693169999999995</v>
      </c>
      <c r="BJ76">
        <v>85.641099999999994</v>
      </c>
      <c r="BK76">
        <v>82.026309999999995</v>
      </c>
      <c r="BL76">
        <v>78.573459999999997</v>
      </c>
      <c r="BM76">
        <v>75.967640000000003</v>
      </c>
      <c r="BN76">
        <v>-3.7464E-3</v>
      </c>
      <c r="BO76">
        <v>-5.9971E-3</v>
      </c>
      <c r="BP76">
        <v>-4.79E-3</v>
      </c>
      <c r="BQ76">
        <v>-5.6131999999999996E-3</v>
      </c>
      <c r="BR76">
        <v>-2.7039E-3</v>
      </c>
      <c r="BS76">
        <v>3.8170000000000001E-3</v>
      </c>
      <c r="BT76">
        <v>-1.4044999999999999E-3</v>
      </c>
      <c r="BU76">
        <v>1.01412E-2</v>
      </c>
      <c r="BV76">
        <v>5.9804999999999997E-3</v>
      </c>
      <c r="BW76">
        <v>-6.2497999999999998E-3</v>
      </c>
      <c r="BX76">
        <v>-1.8363399999999998E-2</v>
      </c>
      <c r="BY76">
        <v>-1.41578E-2</v>
      </c>
      <c r="BZ76">
        <v>-1.96957E-2</v>
      </c>
      <c r="CA76">
        <v>-1.6719399999999999E-2</v>
      </c>
      <c r="CB76">
        <v>-1.9333699999999999E-2</v>
      </c>
      <c r="CC76">
        <v>-1.9240400000000001E-2</v>
      </c>
      <c r="CD76">
        <v>-1.3708E-2</v>
      </c>
      <c r="CE76">
        <v>-1.6777299999999998E-2</v>
      </c>
      <c r="CF76">
        <v>-2.5355200000000001E-2</v>
      </c>
      <c r="CG76">
        <v>-2.8741300000000001E-2</v>
      </c>
      <c r="CH76">
        <v>-2.0632999999999999E-2</v>
      </c>
      <c r="CI76">
        <v>-1.3672E-2</v>
      </c>
      <c r="CJ76">
        <v>-5.5945999999999999E-3</v>
      </c>
      <c r="CK76">
        <v>-6.3340999999999996E-3</v>
      </c>
      <c r="CL76" s="76">
        <v>1.6500000000000001E-5</v>
      </c>
      <c r="CM76" s="76">
        <v>1.56E-5</v>
      </c>
      <c r="CN76" s="76">
        <v>1.47E-5</v>
      </c>
      <c r="CO76" s="76">
        <v>1.4399999999999999E-5</v>
      </c>
      <c r="CP76" s="76">
        <v>1.22E-5</v>
      </c>
      <c r="CQ76" s="76">
        <v>1.06E-5</v>
      </c>
      <c r="CR76" s="76">
        <v>9.5100000000000004E-6</v>
      </c>
      <c r="CS76" s="76">
        <v>7.2200000000000003E-6</v>
      </c>
      <c r="CT76" s="76">
        <v>1.3499999999999999E-5</v>
      </c>
      <c r="CU76" s="76">
        <v>2.1100000000000001E-5</v>
      </c>
      <c r="CV76" s="76">
        <v>2.8900000000000001E-5</v>
      </c>
      <c r="CW76" s="76">
        <v>3.8600000000000003E-5</v>
      </c>
      <c r="CX76" s="76">
        <v>5.0300000000000003E-5</v>
      </c>
      <c r="CY76" s="76">
        <v>6.4399999999999993E-5</v>
      </c>
      <c r="CZ76" s="76">
        <v>7.36E-5</v>
      </c>
      <c r="DA76" s="76">
        <v>8.3999999999999995E-5</v>
      </c>
      <c r="DB76" s="76">
        <v>7.9499999999999994E-5</v>
      </c>
      <c r="DC76" s="76">
        <v>6.4599999999999998E-5</v>
      </c>
      <c r="DD76" s="76">
        <v>5.1499999999999998E-5</v>
      </c>
      <c r="DE76" s="76">
        <v>4.2400000000000001E-5</v>
      </c>
      <c r="DF76" s="76">
        <v>3.4700000000000003E-5</v>
      </c>
      <c r="DG76" s="76">
        <v>2.9499999999999999E-5</v>
      </c>
      <c r="DH76" s="76">
        <v>2.3900000000000002E-5</v>
      </c>
      <c r="DI76" s="76">
        <v>1.8700000000000001E-5</v>
      </c>
    </row>
    <row r="77" spans="1:113" x14ac:dyDescent="0.25">
      <c r="A77" t="str">
        <f t="shared" si="1"/>
        <v>All_8. Other or unknown_All_All_All_0 to 20 kW_43691</v>
      </c>
      <c r="B77" t="s">
        <v>177</v>
      </c>
      <c r="C77" t="s">
        <v>212</v>
      </c>
      <c r="D77" t="s">
        <v>19</v>
      </c>
      <c r="E77" t="s">
        <v>66</v>
      </c>
      <c r="F77" t="s">
        <v>19</v>
      </c>
      <c r="G77" t="s">
        <v>19</v>
      </c>
      <c r="H77" t="s">
        <v>19</v>
      </c>
      <c r="I77" t="s">
        <v>41</v>
      </c>
      <c r="J77" s="11">
        <v>43691</v>
      </c>
      <c r="K77">
        <v>15</v>
      </c>
      <c r="L77">
        <v>18</v>
      </c>
      <c r="M77">
        <v>11894</v>
      </c>
      <c r="N77">
        <v>0</v>
      </c>
      <c r="O77">
        <v>0</v>
      </c>
      <c r="P77">
        <v>0</v>
      </c>
      <c r="Q77">
        <v>0</v>
      </c>
      <c r="R77">
        <v>0.84269612999999999</v>
      </c>
      <c r="S77">
        <v>0.82287688999999997</v>
      </c>
      <c r="T77">
        <v>0.79968830000000002</v>
      </c>
      <c r="U77">
        <v>0.80098015</v>
      </c>
      <c r="V77">
        <v>0.80173633</v>
      </c>
      <c r="W77">
        <v>0.83155288999999999</v>
      </c>
      <c r="X77">
        <v>0.81405662000000001</v>
      </c>
      <c r="Y77">
        <v>0.87523872000000003</v>
      </c>
      <c r="Z77">
        <v>1.0864205</v>
      </c>
      <c r="AA77">
        <v>1.2544715</v>
      </c>
      <c r="AB77">
        <v>1.3744818000000001</v>
      </c>
      <c r="AC77">
        <v>1.4943924</v>
      </c>
      <c r="AD77">
        <v>1.5582271999999999</v>
      </c>
      <c r="AE77">
        <v>1.6643159000000001</v>
      </c>
      <c r="AF77">
        <v>1.7307071000000001</v>
      </c>
      <c r="AG77">
        <v>1.7422120000000001</v>
      </c>
      <c r="AH77">
        <v>1.6169210000000001</v>
      </c>
      <c r="AI77">
        <v>1.3548709999999999</v>
      </c>
      <c r="AJ77">
        <v>1.184736</v>
      </c>
      <c r="AK77">
        <v>1.1287670000000001</v>
      </c>
      <c r="AL77">
        <v>1.179395</v>
      </c>
      <c r="AM77">
        <v>1.0871109999999999</v>
      </c>
      <c r="AN77">
        <v>0.98372809999999999</v>
      </c>
      <c r="AO77">
        <v>0.91222159999999997</v>
      </c>
      <c r="AP77">
        <v>75.635559999999998</v>
      </c>
      <c r="AQ77">
        <v>72.645229999999998</v>
      </c>
      <c r="AR77">
        <v>71.574039999999997</v>
      </c>
      <c r="AS77">
        <v>69.662570000000002</v>
      </c>
      <c r="AT77">
        <v>68.46011</v>
      </c>
      <c r="AU77">
        <v>67.71369</v>
      </c>
      <c r="AV77">
        <v>66.775270000000006</v>
      </c>
      <c r="AW77">
        <v>67.230029999999999</v>
      </c>
      <c r="AX77">
        <v>71.597470000000001</v>
      </c>
      <c r="AY77">
        <v>76.575900000000004</v>
      </c>
      <c r="AZ77">
        <v>81.667259999999999</v>
      </c>
      <c r="BA77">
        <v>86.329769999999996</v>
      </c>
      <c r="BB77">
        <v>90.093829999999997</v>
      </c>
      <c r="BC77">
        <v>93.353639999999999</v>
      </c>
      <c r="BD77">
        <v>95.335830000000001</v>
      </c>
      <c r="BE77">
        <v>96.627049999999997</v>
      </c>
      <c r="BF77">
        <v>97.068979999999996</v>
      </c>
      <c r="BG77">
        <v>96.894490000000005</v>
      </c>
      <c r="BH77">
        <v>95.769589999999994</v>
      </c>
      <c r="BI77">
        <v>93.265240000000006</v>
      </c>
      <c r="BJ77">
        <v>88.467479999999995</v>
      </c>
      <c r="BK77">
        <v>84.389009999999999</v>
      </c>
      <c r="BL77">
        <v>81.170640000000006</v>
      </c>
      <c r="BM77">
        <v>78.740340000000003</v>
      </c>
      <c r="BN77">
        <v>-1.7845999999999999E-3</v>
      </c>
      <c r="BO77">
        <v>-4.1450000000000002E-3</v>
      </c>
      <c r="BP77">
        <v>-2.1938000000000001E-3</v>
      </c>
      <c r="BQ77">
        <v>-4.3848999999999997E-3</v>
      </c>
      <c r="BR77">
        <v>-2.2882000000000002E-3</v>
      </c>
      <c r="BS77">
        <v>4.5113000000000002E-3</v>
      </c>
      <c r="BT77">
        <v>4.3239999999999999E-4</v>
      </c>
      <c r="BU77">
        <v>9.3953000000000005E-3</v>
      </c>
      <c r="BV77">
        <v>5.6229000000000001E-3</v>
      </c>
      <c r="BW77">
        <v>-6.9535999999999999E-3</v>
      </c>
      <c r="BX77">
        <v>-2.1383099999999999E-2</v>
      </c>
      <c r="BY77">
        <v>-2.3080799999999999E-2</v>
      </c>
      <c r="BZ77">
        <v>-3.5016600000000002E-2</v>
      </c>
      <c r="CA77">
        <v>-4.3393599999999997E-2</v>
      </c>
      <c r="CB77">
        <v>-4.1031699999999997E-2</v>
      </c>
      <c r="CC77">
        <v>-3.4878899999999997E-2</v>
      </c>
      <c r="CD77">
        <v>-2.4629499999999999E-2</v>
      </c>
      <c r="CE77">
        <v>-2.12648E-2</v>
      </c>
      <c r="CF77">
        <v>-3.7918599999999997E-2</v>
      </c>
      <c r="CG77">
        <v>-3.6121500000000001E-2</v>
      </c>
      <c r="CH77">
        <v>-2.5844200000000001E-2</v>
      </c>
      <c r="CI77">
        <v>-1.5902900000000001E-2</v>
      </c>
      <c r="CJ77">
        <v>-9.1722000000000001E-3</v>
      </c>
      <c r="CK77">
        <v>-8.0906999999999993E-3</v>
      </c>
      <c r="CL77" s="76">
        <v>1.95E-5</v>
      </c>
      <c r="CM77" s="76">
        <v>1.8199999999999999E-5</v>
      </c>
      <c r="CN77" s="76">
        <v>1.66E-5</v>
      </c>
      <c r="CO77" s="76">
        <v>1.5800000000000001E-5</v>
      </c>
      <c r="CP77" s="76">
        <v>1.2799999999999999E-5</v>
      </c>
      <c r="CQ77" s="76">
        <v>1.17E-5</v>
      </c>
      <c r="CR77" s="76">
        <v>1.0000000000000001E-5</v>
      </c>
      <c r="CS77" s="76">
        <v>8.6100000000000006E-6</v>
      </c>
      <c r="CT77" s="76">
        <v>1.4800000000000001E-5</v>
      </c>
      <c r="CU77" s="76">
        <v>2.3200000000000001E-5</v>
      </c>
      <c r="CV77" s="76">
        <v>3.3899999999999997E-5</v>
      </c>
      <c r="CW77" s="76">
        <v>4.57E-5</v>
      </c>
      <c r="CX77" s="76">
        <v>5.8900000000000002E-5</v>
      </c>
      <c r="CY77" s="76">
        <v>7.5199999999999998E-5</v>
      </c>
      <c r="CZ77" s="76">
        <v>8.7100000000000003E-5</v>
      </c>
      <c r="DA77" s="76">
        <v>9.3499999999999996E-5</v>
      </c>
      <c r="DB77" s="76">
        <v>9.0299999999999999E-5</v>
      </c>
      <c r="DC77" s="76">
        <v>7.8300000000000006E-5</v>
      </c>
      <c r="DD77" s="76">
        <v>6.6699999999999995E-5</v>
      </c>
      <c r="DE77" s="76">
        <v>5.9899999999999999E-5</v>
      </c>
      <c r="DF77" s="76">
        <v>4.5800000000000002E-5</v>
      </c>
      <c r="DG77" s="76">
        <v>3.65E-5</v>
      </c>
      <c r="DH77" s="76">
        <v>3.0499999999999999E-5</v>
      </c>
      <c r="DI77" s="76">
        <v>2.2099999999999998E-5</v>
      </c>
    </row>
    <row r="78" spans="1:113" x14ac:dyDescent="0.25">
      <c r="A78" t="str">
        <f t="shared" si="1"/>
        <v>All_8. Other or unknown_All_All_All_0 to 20 kW_43693</v>
      </c>
      <c r="B78" t="s">
        <v>177</v>
      </c>
      <c r="C78" t="s">
        <v>212</v>
      </c>
      <c r="D78" t="s">
        <v>19</v>
      </c>
      <c r="E78" t="s">
        <v>66</v>
      </c>
      <c r="F78" t="s">
        <v>19</v>
      </c>
      <c r="G78" t="s">
        <v>19</v>
      </c>
      <c r="H78" t="s">
        <v>19</v>
      </c>
      <c r="I78" t="s">
        <v>41</v>
      </c>
      <c r="J78" s="11">
        <v>43693</v>
      </c>
      <c r="K78">
        <v>15</v>
      </c>
      <c r="L78">
        <v>18</v>
      </c>
      <c r="M78">
        <v>11886</v>
      </c>
      <c r="N78">
        <v>0</v>
      </c>
      <c r="O78">
        <v>0</v>
      </c>
      <c r="P78">
        <v>0</v>
      </c>
      <c r="Q78">
        <v>0</v>
      </c>
      <c r="R78">
        <v>0.89777403</v>
      </c>
      <c r="S78">
        <v>0.87067634000000005</v>
      </c>
      <c r="T78">
        <v>0.85267957000000005</v>
      </c>
      <c r="U78">
        <v>0.84515123999999997</v>
      </c>
      <c r="V78">
        <v>0.85248776000000004</v>
      </c>
      <c r="W78">
        <v>0.87454133000000001</v>
      </c>
      <c r="X78">
        <v>0.84649182000000001</v>
      </c>
      <c r="Y78">
        <v>0.91166026</v>
      </c>
      <c r="Z78">
        <v>1.1370100000000001</v>
      </c>
      <c r="AA78">
        <v>1.3206039000000001</v>
      </c>
      <c r="AB78">
        <v>1.4546490999999999</v>
      </c>
      <c r="AC78">
        <v>1.5416265</v>
      </c>
      <c r="AD78">
        <v>1.5849768</v>
      </c>
      <c r="AE78">
        <v>1.6852362999999999</v>
      </c>
      <c r="AF78">
        <v>1.7216784999999999</v>
      </c>
      <c r="AG78">
        <v>1.6858629999999999</v>
      </c>
      <c r="AH78">
        <v>1.5498149999999999</v>
      </c>
      <c r="AI78">
        <v>1.3161639999999999</v>
      </c>
      <c r="AJ78">
        <v>1.198691</v>
      </c>
      <c r="AK78">
        <v>1.1332420000000001</v>
      </c>
      <c r="AL78">
        <v>1.1934149999999999</v>
      </c>
      <c r="AM78">
        <v>1.0810200000000001</v>
      </c>
      <c r="AN78">
        <v>0.9789194</v>
      </c>
      <c r="AO78">
        <v>0.91661630000000005</v>
      </c>
      <c r="AP78">
        <v>76.127709999999993</v>
      </c>
      <c r="AQ78">
        <v>76.149159999999995</v>
      </c>
      <c r="AR78">
        <v>74.336770000000001</v>
      </c>
      <c r="AS78">
        <v>72.580579999999998</v>
      </c>
      <c r="AT78">
        <v>71.443759999999997</v>
      </c>
      <c r="AU78">
        <v>70.163749999999993</v>
      </c>
      <c r="AV78">
        <v>68.991489999999999</v>
      </c>
      <c r="AW78">
        <v>69.347009999999997</v>
      </c>
      <c r="AX78">
        <v>73.252179999999996</v>
      </c>
      <c r="AY78">
        <v>78.723339999999993</v>
      </c>
      <c r="AZ78">
        <v>83.868780000000001</v>
      </c>
      <c r="BA78">
        <v>88.013310000000004</v>
      </c>
      <c r="BB78">
        <v>90.628339999999994</v>
      </c>
      <c r="BC78">
        <v>92.605059999999995</v>
      </c>
      <c r="BD78">
        <v>94.911919999999995</v>
      </c>
      <c r="BE78">
        <v>95.788390000000007</v>
      </c>
      <c r="BF78">
        <v>96.020949999999999</v>
      </c>
      <c r="BG78">
        <v>95.204669999999993</v>
      </c>
      <c r="BH78">
        <v>93.414550000000006</v>
      </c>
      <c r="BI78">
        <v>89.998249999999999</v>
      </c>
      <c r="BJ78">
        <v>84.895650000000003</v>
      </c>
      <c r="BK78">
        <v>81.110050000000001</v>
      </c>
      <c r="BL78">
        <v>78.462729999999993</v>
      </c>
      <c r="BM78">
        <v>76.331919999999997</v>
      </c>
      <c r="BN78">
        <v>-1.2666999999999999E-3</v>
      </c>
      <c r="BO78">
        <v>-6.8429999999999999E-4</v>
      </c>
      <c r="BP78">
        <v>7.6829999999999997E-4</v>
      </c>
      <c r="BQ78">
        <v>-1.0939999999999999E-3</v>
      </c>
      <c r="BR78">
        <v>-2.1210000000000001E-4</v>
      </c>
      <c r="BS78">
        <v>6.1305999999999999E-3</v>
      </c>
      <c r="BT78">
        <v>4.2421000000000004E-3</v>
      </c>
      <c r="BU78">
        <v>8.7527999999999998E-3</v>
      </c>
      <c r="BV78">
        <v>4.6477000000000003E-3</v>
      </c>
      <c r="BW78">
        <v>-9.0716000000000008E-3</v>
      </c>
      <c r="BX78">
        <v>-3.7049199999999997E-2</v>
      </c>
      <c r="BY78">
        <v>-4.6214499999999999E-2</v>
      </c>
      <c r="BZ78">
        <v>-4.6172400000000002E-2</v>
      </c>
      <c r="CA78">
        <v>-5.3357700000000001E-2</v>
      </c>
      <c r="CB78">
        <v>-5.1066399999999998E-2</v>
      </c>
      <c r="CC78">
        <v>-4.3134800000000001E-2</v>
      </c>
      <c r="CD78">
        <v>-3.19324E-2</v>
      </c>
      <c r="CE78">
        <v>-2.4155900000000001E-2</v>
      </c>
      <c r="CF78">
        <v>-4.1833099999999998E-2</v>
      </c>
      <c r="CG78">
        <v>-3.6727900000000001E-2</v>
      </c>
      <c r="CH78">
        <v>-2.5227900000000001E-2</v>
      </c>
      <c r="CI78">
        <v>-1.7271000000000002E-2</v>
      </c>
      <c r="CJ78">
        <v>-1.1583700000000001E-2</v>
      </c>
      <c r="CK78">
        <v>-7.0453E-3</v>
      </c>
      <c r="CL78" s="76">
        <v>2.2900000000000001E-5</v>
      </c>
      <c r="CM78" s="76">
        <v>2.0599999999999999E-5</v>
      </c>
      <c r="CN78" s="76">
        <v>1.8199999999999999E-5</v>
      </c>
      <c r="CO78" s="76">
        <v>1.8499999999999999E-5</v>
      </c>
      <c r="CP78" s="76">
        <v>1.66E-5</v>
      </c>
      <c r="CQ78" s="76">
        <v>1.7499999999999998E-5</v>
      </c>
      <c r="CR78" s="76">
        <v>1.73E-5</v>
      </c>
      <c r="CS78" s="76">
        <v>1.27E-5</v>
      </c>
      <c r="CT78" s="76">
        <v>1.8099999999999999E-5</v>
      </c>
      <c r="CU78" s="76">
        <v>2.97E-5</v>
      </c>
      <c r="CV78" s="76">
        <v>4.6400000000000003E-5</v>
      </c>
      <c r="CW78" s="76">
        <v>5.7500000000000002E-5</v>
      </c>
      <c r="CX78" s="76">
        <v>6.8200000000000004E-5</v>
      </c>
      <c r="CY78" s="76">
        <v>8.6100000000000006E-5</v>
      </c>
      <c r="CZ78" s="76">
        <v>1.044E-4</v>
      </c>
      <c r="DA78" s="76">
        <v>1.1010000000000001E-4</v>
      </c>
      <c r="DB78" s="76">
        <v>1.0670000000000001E-4</v>
      </c>
      <c r="DC78" s="76">
        <v>9.1700000000000006E-5</v>
      </c>
      <c r="DD78" s="76">
        <v>7.9599999999999997E-5</v>
      </c>
      <c r="DE78" s="76">
        <v>6.7999999999999999E-5</v>
      </c>
      <c r="DF78" s="76">
        <v>5.2800000000000003E-5</v>
      </c>
      <c r="DG78" s="76">
        <v>4.1900000000000002E-5</v>
      </c>
      <c r="DH78" s="76">
        <v>2.8900000000000001E-5</v>
      </c>
      <c r="DI78" s="76">
        <v>2.2500000000000001E-5</v>
      </c>
    </row>
    <row r="79" spans="1:113" x14ac:dyDescent="0.25">
      <c r="A79" t="str">
        <f t="shared" si="1"/>
        <v>All_8. Other or unknown_All_All_All_0 to 20 kW_43703</v>
      </c>
      <c r="B79" t="s">
        <v>177</v>
      </c>
      <c r="C79" t="s">
        <v>212</v>
      </c>
      <c r="D79" t="s">
        <v>19</v>
      </c>
      <c r="E79" t="s">
        <v>66</v>
      </c>
      <c r="F79" t="s">
        <v>19</v>
      </c>
      <c r="G79" t="s">
        <v>19</v>
      </c>
      <c r="H79" t="s">
        <v>19</v>
      </c>
      <c r="I79" t="s">
        <v>41</v>
      </c>
      <c r="J79" s="11">
        <v>43703</v>
      </c>
      <c r="K79">
        <v>15</v>
      </c>
      <c r="L79">
        <v>18</v>
      </c>
      <c r="M79">
        <v>11863</v>
      </c>
      <c r="N79">
        <v>0</v>
      </c>
      <c r="O79">
        <v>0</v>
      </c>
      <c r="P79">
        <v>0</v>
      </c>
      <c r="Q79">
        <v>0</v>
      </c>
      <c r="R79">
        <v>0.84904902999999998</v>
      </c>
      <c r="S79">
        <v>0.82469510999999995</v>
      </c>
      <c r="T79">
        <v>0.81161914000000002</v>
      </c>
      <c r="U79">
        <v>0.80593760999999997</v>
      </c>
      <c r="V79">
        <v>0.81525289000000001</v>
      </c>
      <c r="W79">
        <v>0.85119560999999999</v>
      </c>
      <c r="X79">
        <v>0.86976617000000001</v>
      </c>
      <c r="Y79">
        <v>0.91958740000000005</v>
      </c>
      <c r="Z79">
        <v>1.1508898999999999</v>
      </c>
      <c r="AA79">
        <v>1.3200430999999999</v>
      </c>
      <c r="AB79">
        <v>1.4430418</v>
      </c>
      <c r="AC79">
        <v>1.5080232</v>
      </c>
      <c r="AD79">
        <v>1.5732185000000001</v>
      </c>
      <c r="AE79">
        <v>1.6592589</v>
      </c>
      <c r="AF79">
        <v>1.7184325</v>
      </c>
      <c r="AG79">
        <v>1.6998139999999999</v>
      </c>
      <c r="AH79">
        <v>1.58491</v>
      </c>
      <c r="AI79">
        <v>1.33684</v>
      </c>
      <c r="AJ79">
        <v>1.152468</v>
      </c>
      <c r="AK79">
        <v>1.1288800000000001</v>
      </c>
      <c r="AL79">
        <v>1.1738980000000001</v>
      </c>
      <c r="AM79">
        <v>1.063706</v>
      </c>
      <c r="AN79">
        <v>0.97487069999999998</v>
      </c>
      <c r="AO79">
        <v>0.90606869999999995</v>
      </c>
      <c r="AP79">
        <v>74.487849999999995</v>
      </c>
      <c r="AQ79">
        <v>73.022099999999995</v>
      </c>
      <c r="AR79">
        <v>71.670940000000002</v>
      </c>
      <c r="AS79">
        <v>70.307149999999993</v>
      </c>
      <c r="AT79">
        <v>69.152450000000002</v>
      </c>
      <c r="AU79">
        <v>68.051590000000004</v>
      </c>
      <c r="AV79">
        <v>67.361059999999995</v>
      </c>
      <c r="AW79">
        <v>67.755589999999998</v>
      </c>
      <c r="AX79">
        <v>71.773110000000003</v>
      </c>
      <c r="AY79">
        <v>75.827659999999995</v>
      </c>
      <c r="AZ79">
        <v>80.332949999999997</v>
      </c>
      <c r="BA79">
        <v>84.045940000000002</v>
      </c>
      <c r="BB79">
        <v>87.909710000000004</v>
      </c>
      <c r="BC79">
        <v>91.285070000000005</v>
      </c>
      <c r="BD79">
        <v>93.428600000000003</v>
      </c>
      <c r="BE79">
        <v>94.74033</v>
      </c>
      <c r="BF79">
        <v>94.865020000000001</v>
      </c>
      <c r="BG79">
        <v>94.704179999999994</v>
      </c>
      <c r="BH79">
        <v>92.884510000000006</v>
      </c>
      <c r="BI79">
        <v>89.268129999999999</v>
      </c>
      <c r="BJ79">
        <v>84.776610000000005</v>
      </c>
      <c r="BK79">
        <v>81.448750000000004</v>
      </c>
      <c r="BL79">
        <v>78.857330000000005</v>
      </c>
      <c r="BM79">
        <v>76.635099999999994</v>
      </c>
      <c r="BN79">
        <v>-2.6329999999999999E-3</v>
      </c>
      <c r="BO79">
        <v>-3.7591999999999999E-3</v>
      </c>
      <c r="BP79">
        <v>-1.9718000000000001E-3</v>
      </c>
      <c r="BQ79">
        <v>-3.0171E-3</v>
      </c>
      <c r="BR79">
        <v>-1.3973E-3</v>
      </c>
      <c r="BS79">
        <v>5.3152E-3</v>
      </c>
      <c r="BT79">
        <v>4.0986E-3</v>
      </c>
      <c r="BU79">
        <v>9.3121999999999996E-3</v>
      </c>
      <c r="BV79">
        <v>4.4808000000000001E-3</v>
      </c>
      <c r="BW79">
        <v>-9.0389000000000008E-3</v>
      </c>
      <c r="BX79">
        <v>-2.4661700000000002E-2</v>
      </c>
      <c r="BY79">
        <v>-2.5198499999999999E-2</v>
      </c>
      <c r="BZ79">
        <v>-3.1257600000000003E-2</v>
      </c>
      <c r="CA79">
        <v>-3.6667499999999999E-2</v>
      </c>
      <c r="CB79">
        <v>-3.7304499999999997E-2</v>
      </c>
      <c r="CC79">
        <v>-3.4635899999999997E-2</v>
      </c>
      <c r="CD79">
        <v>-2.4906600000000001E-2</v>
      </c>
      <c r="CE79">
        <v>-2.2722699999999998E-2</v>
      </c>
      <c r="CF79">
        <v>-3.4149600000000002E-2</v>
      </c>
      <c r="CG79">
        <v>-3.33484E-2</v>
      </c>
      <c r="CH79">
        <v>-2.30672E-2</v>
      </c>
      <c r="CI79">
        <v>-1.6945600000000002E-2</v>
      </c>
      <c r="CJ79">
        <v>-1.1675700000000001E-2</v>
      </c>
      <c r="CK79">
        <v>-9.0361E-3</v>
      </c>
      <c r="CL79" s="76">
        <v>2.1299999999999999E-5</v>
      </c>
      <c r="CM79" s="76">
        <v>1.9300000000000002E-5</v>
      </c>
      <c r="CN79" s="76">
        <v>1.84E-5</v>
      </c>
      <c r="CO79" s="76">
        <v>1.88E-5</v>
      </c>
      <c r="CP79" s="76">
        <v>1.6699999999999999E-5</v>
      </c>
      <c r="CQ79" s="76">
        <v>1.6900000000000001E-5</v>
      </c>
      <c r="CR79" s="76">
        <v>1.5400000000000002E-5</v>
      </c>
      <c r="CS79" s="76">
        <v>1.42E-5</v>
      </c>
      <c r="CT79" s="76">
        <v>2.16E-5</v>
      </c>
      <c r="CU79" s="76">
        <v>3.1699999999999998E-5</v>
      </c>
      <c r="CV79" s="76">
        <v>4.18E-5</v>
      </c>
      <c r="CW79" s="76">
        <v>5.1E-5</v>
      </c>
      <c r="CX79" s="76">
        <v>6.1400000000000002E-5</v>
      </c>
      <c r="CY79" s="76">
        <v>7.5500000000000006E-5</v>
      </c>
      <c r="CZ79" s="76">
        <v>8.6899999999999998E-5</v>
      </c>
      <c r="DA79" s="76">
        <v>9.7200000000000004E-5</v>
      </c>
      <c r="DB79" s="76">
        <v>9.2299999999999994E-5</v>
      </c>
      <c r="DC79" s="76">
        <v>7.2899999999999997E-5</v>
      </c>
      <c r="DD79" s="76">
        <v>6.0699999999999998E-5</v>
      </c>
      <c r="DE79" s="76">
        <v>5.3399999999999997E-5</v>
      </c>
      <c r="DF79" s="76">
        <v>4.5000000000000003E-5</v>
      </c>
      <c r="DG79" s="76">
        <v>3.9100000000000002E-5</v>
      </c>
      <c r="DH79" s="76">
        <v>3.1699999999999998E-5</v>
      </c>
      <c r="DI79" s="76">
        <v>2.4600000000000002E-5</v>
      </c>
    </row>
    <row r="80" spans="1:113" x14ac:dyDescent="0.25">
      <c r="A80" t="str">
        <f t="shared" si="1"/>
        <v>All_8. Other or unknown_All_All_All_0 to 20 kW_43704</v>
      </c>
      <c r="B80" t="s">
        <v>177</v>
      </c>
      <c r="C80" t="s">
        <v>212</v>
      </c>
      <c r="D80" t="s">
        <v>19</v>
      </c>
      <c r="E80" t="s">
        <v>66</v>
      </c>
      <c r="F80" t="s">
        <v>19</v>
      </c>
      <c r="G80" t="s">
        <v>19</v>
      </c>
      <c r="H80" t="s">
        <v>19</v>
      </c>
      <c r="I80" t="s">
        <v>41</v>
      </c>
      <c r="J80" s="11">
        <v>43704</v>
      </c>
      <c r="K80">
        <v>15</v>
      </c>
      <c r="L80">
        <v>18</v>
      </c>
      <c r="M80">
        <v>11857</v>
      </c>
      <c r="N80">
        <v>0</v>
      </c>
      <c r="O80">
        <v>0</v>
      </c>
      <c r="P80">
        <v>0</v>
      </c>
      <c r="Q80">
        <v>0</v>
      </c>
      <c r="R80">
        <v>0.87317728999999999</v>
      </c>
      <c r="S80">
        <v>0.85462614999999997</v>
      </c>
      <c r="T80">
        <v>0.83288912000000004</v>
      </c>
      <c r="U80">
        <v>0.83042311000000002</v>
      </c>
      <c r="V80">
        <v>0.83863456999999997</v>
      </c>
      <c r="W80">
        <v>0.86415536999999998</v>
      </c>
      <c r="X80">
        <v>0.89062551999999995</v>
      </c>
      <c r="Y80">
        <v>0.92237572000000001</v>
      </c>
      <c r="Z80">
        <v>1.1312458999999999</v>
      </c>
      <c r="AA80">
        <v>1.3100106</v>
      </c>
      <c r="AB80">
        <v>1.4233229000000001</v>
      </c>
      <c r="AC80">
        <v>1.4850563000000001</v>
      </c>
      <c r="AD80">
        <v>1.5561908</v>
      </c>
      <c r="AE80">
        <v>1.6357229</v>
      </c>
      <c r="AF80">
        <v>1.6818770000000001</v>
      </c>
      <c r="AG80">
        <v>1.6881679999999999</v>
      </c>
      <c r="AH80">
        <v>1.5582020000000001</v>
      </c>
      <c r="AI80">
        <v>1.3062260000000001</v>
      </c>
      <c r="AJ80">
        <v>1.1563019999999999</v>
      </c>
      <c r="AK80">
        <v>1.1360479999999999</v>
      </c>
      <c r="AL80">
        <v>1.1677</v>
      </c>
      <c r="AM80">
        <v>1.0670759999999999</v>
      </c>
      <c r="AN80">
        <v>0.98250130000000002</v>
      </c>
      <c r="AO80">
        <v>0.914269</v>
      </c>
      <c r="AP80">
        <v>74.977620000000002</v>
      </c>
      <c r="AQ80">
        <v>73.738200000000006</v>
      </c>
      <c r="AR80">
        <v>72.811099999999996</v>
      </c>
      <c r="AS80">
        <v>71.460350000000005</v>
      </c>
      <c r="AT80">
        <v>70.113960000000006</v>
      </c>
      <c r="AU80">
        <v>69.400540000000007</v>
      </c>
      <c r="AV80">
        <v>68.089420000000004</v>
      </c>
      <c r="AW80">
        <v>68.545270000000002</v>
      </c>
      <c r="AX80">
        <v>71.900409999999994</v>
      </c>
      <c r="AY80">
        <v>75.937299999999993</v>
      </c>
      <c r="AZ80">
        <v>80.646609999999995</v>
      </c>
      <c r="BA80">
        <v>84.593149999999994</v>
      </c>
      <c r="BB80">
        <v>88.347620000000006</v>
      </c>
      <c r="BC80">
        <v>90.965119999999999</v>
      </c>
      <c r="BD80">
        <v>92.689599999999999</v>
      </c>
      <c r="BE80">
        <v>93.791629999999998</v>
      </c>
      <c r="BF80">
        <v>93.887829999999994</v>
      </c>
      <c r="BG80">
        <v>93.273219999999995</v>
      </c>
      <c r="BH80">
        <v>91.259519999999995</v>
      </c>
      <c r="BI80">
        <v>87.981279999999998</v>
      </c>
      <c r="BJ80">
        <v>83.801370000000006</v>
      </c>
      <c r="BK80">
        <v>80.763109999999998</v>
      </c>
      <c r="BL80">
        <v>78.519229999999993</v>
      </c>
      <c r="BM80">
        <v>76.687830000000005</v>
      </c>
      <c r="BN80">
        <v>2.1762000000000001E-3</v>
      </c>
      <c r="BO80">
        <v>1.5460999999999999E-3</v>
      </c>
      <c r="BP80">
        <v>5.4897000000000001E-3</v>
      </c>
      <c r="BQ80">
        <v>1.0853E-3</v>
      </c>
      <c r="BR80">
        <v>-6.3020000000000003E-4</v>
      </c>
      <c r="BS80">
        <v>5.2088000000000004E-3</v>
      </c>
      <c r="BT80">
        <v>-1.5111299999999999E-2</v>
      </c>
      <c r="BU80">
        <v>2.8870000000000002E-4</v>
      </c>
      <c r="BV80">
        <v>1.33209E-2</v>
      </c>
      <c r="BW80">
        <v>9.0170000000000007E-3</v>
      </c>
      <c r="BX80">
        <v>8.1454000000000006E-3</v>
      </c>
      <c r="BY80">
        <v>1.24706E-2</v>
      </c>
      <c r="BZ80">
        <v>1.3226099999999999E-2</v>
      </c>
      <c r="CA80">
        <v>1.3428499999999999E-2</v>
      </c>
      <c r="CB80">
        <v>1.6265100000000001E-2</v>
      </c>
      <c r="CC80">
        <v>2.2215100000000002E-2</v>
      </c>
      <c r="CD80">
        <v>1.8574400000000001E-2</v>
      </c>
      <c r="CE80">
        <v>9.1176999999999994E-3</v>
      </c>
      <c r="CF80">
        <v>-1.1563000000000001E-3</v>
      </c>
      <c r="CG80">
        <v>-7.0987999999999997E-3</v>
      </c>
      <c r="CH80">
        <v>-9.1731999999999994E-3</v>
      </c>
      <c r="CI80">
        <v>-3.0669E-3</v>
      </c>
      <c r="CJ80">
        <v>-5.0670999999999997E-3</v>
      </c>
      <c r="CK80">
        <v>-3.0244E-3</v>
      </c>
      <c r="CL80" s="76">
        <v>2.1500000000000001E-5</v>
      </c>
      <c r="CM80" s="76">
        <v>2.0400000000000001E-5</v>
      </c>
      <c r="CN80" s="76">
        <v>1.8899999999999999E-5</v>
      </c>
      <c r="CO80" s="76">
        <v>1.8899999999999999E-5</v>
      </c>
      <c r="CP80" s="76">
        <v>1.7E-5</v>
      </c>
      <c r="CQ80" s="76">
        <v>1.6900000000000001E-5</v>
      </c>
      <c r="CR80" s="76">
        <v>1.56E-5</v>
      </c>
      <c r="CS80" s="76">
        <v>1.3200000000000001E-5</v>
      </c>
      <c r="CT80" s="76">
        <v>2.02E-5</v>
      </c>
      <c r="CU80" s="76">
        <v>3.1000000000000001E-5</v>
      </c>
      <c r="CV80" s="76">
        <v>4.1699999999999997E-5</v>
      </c>
      <c r="CW80" s="76">
        <v>5.3000000000000001E-5</v>
      </c>
      <c r="CX80" s="76">
        <v>6.7000000000000002E-5</v>
      </c>
      <c r="CY80" s="76">
        <v>8.5799999999999998E-5</v>
      </c>
      <c r="CZ80" s="76">
        <v>9.6700000000000006E-5</v>
      </c>
      <c r="DA80" s="76">
        <v>1.076E-4</v>
      </c>
      <c r="DB80" s="76">
        <v>1.036E-4</v>
      </c>
      <c r="DC80" s="76">
        <v>7.8700000000000002E-5</v>
      </c>
      <c r="DD80" s="76">
        <v>6.3100000000000002E-5</v>
      </c>
      <c r="DE80" s="76">
        <v>5.6100000000000002E-5</v>
      </c>
      <c r="DF80" s="76">
        <v>4.4799999999999998E-5</v>
      </c>
      <c r="DG80" s="76">
        <v>3.65E-5</v>
      </c>
      <c r="DH80" s="76">
        <v>3.4E-5</v>
      </c>
      <c r="DI80" s="76">
        <v>2.48E-5</v>
      </c>
    </row>
    <row r="81" spans="1:113" x14ac:dyDescent="0.25">
      <c r="A81" t="str">
        <f t="shared" si="1"/>
        <v>All_8. Other or unknown_All_All_All_0 to 20 kW_43721</v>
      </c>
      <c r="B81" t="s">
        <v>177</v>
      </c>
      <c r="C81" t="s">
        <v>212</v>
      </c>
      <c r="D81" t="s">
        <v>19</v>
      </c>
      <c r="E81" t="s">
        <v>66</v>
      </c>
      <c r="F81" t="s">
        <v>19</v>
      </c>
      <c r="G81" t="s">
        <v>19</v>
      </c>
      <c r="H81" t="s">
        <v>19</v>
      </c>
      <c r="I81" t="s">
        <v>41</v>
      </c>
      <c r="J81" s="11">
        <v>43721</v>
      </c>
      <c r="K81">
        <v>15</v>
      </c>
      <c r="L81">
        <v>18</v>
      </c>
      <c r="M81">
        <v>11797</v>
      </c>
      <c r="N81">
        <v>0</v>
      </c>
      <c r="O81">
        <v>0</v>
      </c>
      <c r="P81">
        <v>0</v>
      </c>
      <c r="Q81">
        <v>0</v>
      </c>
      <c r="R81">
        <v>0.7950007</v>
      </c>
      <c r="S81">
        <v>0.77598595999999997</v>
      </c>
      <c r="T81">
        <v>0.76385183999999995</v>
      </c>
      <c r="U81">
        <v>0.75609424000000003</v>
      </c>
      <c r="V81">
        <v>0.76825805999999996</v>
      </c>
      <c r="W81">
        <v>0.80553633000000002</v>
      </c>
      <c r="X81">
        <v>0.82848394000000003</v>
      </c>
      <c r="Y81">
        <v>0.77671654000000001</v>
      </c>
      <c r="Z81">
        <v>0.92378349999999998</v>
      </c>
      <c r="AA81">
        <v>1.0729188000000001</v>
      </c>
      <c r="AB81">
        <v>1.1915581</v>
      </c>
      <c r="AC81">
        <v>1.2925401999999999</v>
      </c>
      <c r="AD81">
        <v>1.3486279999999999</v>
      </c>
      <c r="AE81">
        <v>1.4396506</v>
      </c>
      <c r="AF81">
        <v>1.5085519999999999</v>
      </c>
      <c r="AG81">
        <v>1.4980979999999999</v>
      </c>
      <c r="AH81">
        <v>1.400066</v>
      </c>
      <c r="AI81">
        <v>1.191532</v>
      </c>
      <c r="AJ81">
        <v>1.0495099999999999</v>
      </c>
      <c r="AK81">
        <v>1.103472</v>
      </c>
      <c r="AL81">
        <v>1.055096</v>
      </c>
      <c r="AM81">
        <v>0.95617790000000003</v>
      </c>
      <c r="AN81">
        <v>0.88122860000000003</v>
      </c>
      <c r="AO81">
        <v>0.82818499999999995</v>
      </c>
      <c r="AP81">
        <v>71.358329999999995</v>
      </c>
      <c r="AQ81">
        <v>68.951419999999999</v>
      </c>
      <c r="AR81">
        <v>67.463359999999994</v>
      </c>
      <c r="AS81">
        <v>65.656930000000003</v>
      </c>
      <c r="AT81">
        <v>64.732950000000002</v>
      </c>
      <c r="AU81">
        <v>63.72898</v>
      </c>
      <c r="AV81">
        <v>63.095419999999997</v>
      </c>
      <c r="AW81">
        <v>63.083680000000001</v>
      </c>
      <c r="AX81">
        <v>67.003270000000001</v>
      </c>
      <c r="AY81">
        <v>73.084670000000003</v>
      </c>
      <c r="AZ81">
        <v>78.391800000000003</v>
      </c>
      <c r="BA81">
        <v>83.662499999999994</v>
      </c>
      <c r="BB81">
        <v>87.806950000000001</v>
      </c>
      <c r="BC81">
        <v>90.425579999999997</v>
      </c>
      <c r="BD81">
        <v>92.447869999999995</v>
      </c>
      <c r="BE81">
        <v>94.076189999999997</v>
      </c>
      <c r="BF81">
        <v>94.706299999999999</v>
      </c>
      <c r="BG81">
        <v>93.971369999999993</v>
      </c>
      <c r="BH81">
        <v>92.048249999999996</v>
      </c>
      <c r="BI81">
        <v>88.146799999999999</v>
      </c>
      <c r="BJ81">
        <v>83.498350000000002</v>
      </c>
      <c r="BK81">
        <v>79.815719999999999</v>
      </c>
      <c r="BL81">
        <v>76.98939</v>
      </c>
      <c r="BM81">
        <v>74.641469999999998</v>
      </c>
      <c r="BN81">
        <v>-1.4137800000000001E-2</v>
      </c>
      <c r="BO81">
        <v>-1.0015899999999999E-2</v>
      </c>
      <c r="BP81" s="76">
        <v>-5.8263999999999998E-3</v>
      </c>
      <c r="BQ81">
        <v>-1.4145E-3</v>
      </c>
      <c r="BR81">
        <v>1.122E-4</v>
      </c>
      <c r="BS81">
        <v>9.1578000000000007E-3</v>
      </c>
      <c r="BT81">
        <v>1.4156500000000001E-2</v>
      </c>
      <c r="BU81">
        <v>1.8138100000000001E-2</v>
      </c>
      <c r="BV81">
        <v>2.2423999999999999E-3</v>
      </c>
      <c r="BW81">
        <v>-1.5892400000000001E-2</v>
      </c>
      <c r="BX81">
        <v>-2.69678E-2</v>
      </c>
      <c r="BY81">
        <v>-3.5766899999999997E-2</v>
      </c>
      <c r="BZ81">
        <v>-2.4510400000000002E-2</v>
      </c>
      <c r="CA81">
        <v>-2.6232800000000001E-2</v>
      </c>
      <c r="CB81">
        <v>-2.84984E-2</v>
      </c>
      <c r="CC81">
        <v>-2.7924500000000001E-2</v>
      </c>
      <c r="CD81">
        <v>-2.4874500000000001E-2</v>
      </c>
      <c r="CE81">
        <v>-1.3828399999999999E-2</v>
      </c>
      <c r="CF81">
        <v>2.5119999999999998E-4</v>
      </c>
      <c r="CG81">
        <v>-1.8301899999999999E-2</v>
      </c>
      <c r="CH81">
        <v>-1.0955899999999999E-2</v>
      </c>
      <c r="CI81">
        <v>-8.3073999999999995E-3</v>
      </c>
      <c r="CJ81">
        <v>-1.2641599999999999E-2</v>
      </c>
      <c r="CK81">
        <v>-2.2250099999999998E-2</v>
      </c>
      <c r="CL81" s="76">
        <v>1.33E-5</v>
      </c>
      <c r="CM81" s="76">
        <v>1.22E-5</v>
      </c>
      <c r="CN81" s="76">
        <v>1.1199999999999999E-5</v>
      </c>
      <c r="CO81" s="76">
        <v>1.06E-5</v>
      </c>
      <c r="CP81" s="76">
        <v>9.7000000000000003E-6</v>
      </c>
      <c r="CQ81" s="76">
        <v>8.4700000000000002E-6</v>
      </c>
      <c r="CR81" s="76">
        <v>9.6199999999999994E-6</v>
      </c>
      <c r="CS81" s="76">
        <v>8.4999999999999999E-6</v>
      </c>
      <c r="CT81" s="76">
        <v>1.22E-5</v>
      </c>
      <c r="CU81" s="76">
        <v>2.0999999999999999E-5</v>
      </c>
      <c r="CV81" s="76">
        <v>3.15E-5</v>
      </c>
      <c r="CW81" s="76">
        <v>3.8699999999999999E-5</v>
      </c>
      <c r="CX81" s="76">
        <v>4.6300000000000001E-5</v>
      </c>
      <c r="CY81" s="76">
        <v>5.6400000000000002E-5</v>
      </c>
      <c r="CZ81" s="76">
        <v>6.3499999999999999E-5</v>
      </c>
      <c r="DA81" s="76">
        <v>6.7500000000000001E-5</v>
      </c>
      <c r="DB81" s="76">
        <v>6.58E-5</v>
      </c>
      <c r="DC81" s="76">
        <v>5.7599999999999997E-5</v>
      </c>
      <c r="DD81" s="76">
        <v>4.6900000000000002E-5</v>
      </c>
      <c r="DE81" s="76">
        <v>4.3300000000000002E-5</v>
      </c>
      <c r="DF81" s="76">
        <v>3.2799999999999998E-5</v>
      </c>
      <c r="DG81" s="76">
        <v>2.4499999999999999E-5</v>
      </c>
      <c r="DH81" s="76">
        <v>1.9899999999999999E-5</v>
      </c>
      <c r="DI81" s="76">
        <v>1.7099999999999999E-5</v>
      </c>
    </row>
    <row r="82" spans="1:113" x14ac:dyDescent="0.25">
      <c r="A82" t="str">
        <f t="shared" si="1"/>
        <v>All_8. Other or unknown_All_All_All_0 to 20 kW_2958465</v>
      </c>
      <c r="B82" t="s">
        <v>204</v>
      </c>
      <c r="C82" t="s">
        <v>212</v>
      </c>
      <c r="D82" t="s">
        <v>19</v>
      </c>
      <c r="E82" t="s">
        <v>66</v>
      </c>
      <c r="F82" t="s">
        <v>19</v>
      </c>
      <c r="G82" t="s">
        <v>19</v>
      </c>
      <c r="H82" t="s">
        <v>19</v>
      </c>
      <c r="I82" t="s">
        <v>41</v>
      </c>
      <c r="J82" s="11">
        <v>2958465</v>
      </c>
      <c r="K82">
        <v>15</v>
      </c>
      <c r="L82">
        <v>18</v>
      </c>
      <c r="M82">
        <v>12012.44</v>
      </c>
      <c r="N82">
        <v>0</v>
      </c>
      <c r="O82">
        <v>0</v>
      </c>
      <c r="P82">
        <v>0</v>
      </c>
      <c r="Q82">
        <v>0</v>
      </c>
      <c r="R82">
        <v>0.85144167000000004</v>
      </c>
      <c r="S82">
        <v>0.82976232999999999</v>
      </c>
      <c r="T82">
        <v>0.81160264000000004</v>
      </c>
      <c r="U82">
        <v>0.80496829999999997</v>
      </c>
      <c r="V82">
        <v>0.81463812000000002</v>
      </c>
      <c r="W82">
        <v>0.83833826</v>
      </c>
      <c r="X82">
        <v>0.82342020000000005</v>
      </c>
      <c r="Y82">
        <v>0.88189731000000005</v>
      </c>
      <c r="Z82">
        <v>1.0966511999999999</v>
      </c>
      <c r="AA82">
        <v>1.2604095</v>
      </c>
      <c r="AB82">
        <v>1.3813287999999999</v>
      </c>
      <c r="AC82">
        <v>1.4694640999999999</v>
      </c>
      <c r="AD82">
        <v>1.530424</v>
      </c>
      <c r="AE82">
        <v>1.6158827</v>
      </c>
      <c r="AF82">
        <v>1.6696698000000001</v>
      </c>
      <c r="AG82">
        <v>1.659073</v>
      </c>
      <c r="AH82">
        <v>1.5332030000000001</v>
      </c>
      <c r="AI82">
        <v>1.290556</v>
      </c>
      <c r="AJ82">
        <v>1.137839</v>
      </c>
      <c r="AK82">
        <v>1.1010310000000001</v>
      </c>
      <c r="AL82">
        <v>1.1389309999999999</v>
      </c>
      <c r="AM82">
        <v>1.06318</v>
      </c>
      <c r="AN82">
        <v>0.96631529999999999</v>
      </c>
      <c r="AO82">
        <v>0.89962030000000004</v>
      </c>
      <c r="AP82">
        <v>74.670320000000004</v>
      </c>
      <c r="AQ82">
        <v>72.944810000000004</v>
      </c>
      <c r="AR82">
        <v>71.488110000000006</v>
      </c>
      <c r="AS82">
        <v>70.007339999999999</v>
      </c>
      <c r="AT82">
        <v>68.842250000000007</v>
      </c>
      <c r="AU82">
        <v>67.861940000000004</v>
      </c>
      <c r="AV82">
        <v>66.98939</v>
      </c>
      <c r="AW82">
        <v>67.835310000000007</v>
      </c>
      <c r="AX82">
        <v>71.685289999999995</v>
      </c>
      <c r="AY82">
        <v>76.385660000000001</v>
      </c>
      <c r="AZ82">
        <v>81.067539999999994</v>
      </c>
      <c r="BA82">
        <v>85.270139999999998</v>
      </c>
      <c r="BB82">
        <v>88.761369999999999</v>
      </c>
      <c r="BC82">
        <v>91.489189999999994</v>
      </c>
      <c r="BD82">
        <v>93.546909999999997</v>
      </c>
      <c r="BE82">
        <v>94.788169999999994</v>
      </c>
      <c r="BF82">
        <v>95.186179999999993</v>
      </c>
      <c r="BG82">
        <v>94.721829999999997</v>
      </c>
      <c r="BH82">
        <v>93.233379999999997</v>
      </c>
      <c r="BI82">
        <v>90.248140000000006</v>
      </c>
      <c r="BJ82">
        <v>85.921840000000003</v>
      </c>
      <c r="BK82">
        <v>82.067089999999993</v>
      </c>
      <c r="BL82">
        <v>79.188289999999995</v>
      </c>
      <c r="BM82">
        <v>76.935180000000003</v>
      </c>
      <c r="BN82">
        <v>-8.4960000000000005E-4</v>
      </c>
      <c r="BO82">
        <v>-2.4323999999999999E-3</v>
      </c>
      <c r="BP82" s="76">
        <v>4.1699999999999999E-6</v>
      </c>
      <c r="BQ82">
        <v>2.5319999999999997E-4</v>
      </c>
      <c r="BR82">
        <v>-5.4370000000000004E-4</v>
      </c>
      <c r="BS82">
        <v>3.8495000000000001E-3</v>
      </c>
      <c r="BT82">
        <v>-1.2202999999999999E-3</v>
      </c>
      <c r="BU82">
        <v>8.7457000000000003E-3</v>
      </c>
      <c r="BV82">
        <v>6.2690000000000003E-3</v>
      </c>
      <c r="BW82">
        <v>-4.1706E-3</v>
      </c>
      <c r="BX82">
        <v>-1.9168299999999999E-2</v>
      </c>
      <c r="BY82">
        <v>-2.5020400000000002E-2</v>
      </c>
      <c r="BZ82">
        <v>-2.8737100000000002E-2</v>
      </c>
      <c r="CA82">
        <v>-2.9876699999999999E-2</v>
      </c>
      <c r="CB82">
        <v>-2.9360799999999999E-2</v>
      </c>
      <c r="CC82">
        <v>-2.3141999999999999E-2</v>
      </c>
      <c r="CD82">
        <v>-1.3333599999999999E-2</v>
      </c>
      <c r="CE82">
        <v>-1.1884E-2</v>
      </c>
      <c r="CF82">
        <v>-2.1648799999999999E-2</v>
      </c>
      <c r="CG82">
        <v>-2.9116300000000001E-2</v>
      </c>
      <c r="CH82">
        <v>-2.3307499999999998E-2</v>
      </c>
      <c r="CI82">
        <v>-1.48611E-2</v>
      </c>
      <c r="CJ82">
        <v>-9.0571000000000002E-3</v>
      </c>
      <c r="CK82">
        <v>-7.7907999999999996E-3</v>
      </c>
      <c r="CL82" s="76">
        <v>2.2699999999999999E-6</v>
      </c>
      <c r="CM82" s="76">
        <v>2.0999999999999998E-6</v>
      </c>
      <c r="CN82" s="76">
        <v>1.9300000000000002E-6</v>
      </c>
      <c r="CO82" s="76">
        <v>1.8899999999999999E-6</v>
      </c>
      <c r="CP82" s="76">
        <v>1.7099999999999999E-6</v>
      </c>
      <c r="CQ82" s="76">
        <v>1.64E-6</v>
      </c>
      <c r="CR82" s="76">
        <v>1.5799999999999999E-6</v>
      </c>
      <c r="CS82" s="76">
        <v>1.35E-6</v>
      </c>
      <c r="CT82" s="76">
        <v>2.0700000000000001E-6</v>
      </c>
      <c r="CU82" s="76">
        <v>3.1599999999999998E-6</v>
      </c>
      <c r="CV82" s="76">
        <v>4.5499999999999996E-6</v>
      </c>
      <c r="CW82" s="76">
        <v>5.6999999999999996E-6</v>
      </c>
      <c r="CX82" s="76">
        <v>6.8800000000000002E-6</v>
      </c>
      <c r="CY82" s="76">
        <v>8.3799999999999994E-6</v>
      </c>
      <c r="CZ82" s="76">
        <v>9.6700000000000006E-6</v>
      </c>
      <c r="DA82" s="76">
        <v>1.0499999999999999E-5</v>
      </c>
      <c r="DB82" s="76">
        <v>1.0200000000000001E-5</v>
      </c>
      <c r="DC82" s="76">
        <v>8.4100000000000008E-6</v>
      </c>
      <c r="DD82" s="76">
        <v>7.0500000000000003E-6</v>
      </c>
      <c r="DE82" s="76">
        <v>6.3600000000000001E-6</v>
      </c>
      <c r="DF82" s="76">
        <v>5.0599999999999998E-6</v>
      </c>
      <c r="DG82" s="76">
        <v>4.0500000000000002E-6</v>
      </c>
      <c r="DH82" s="76">
        <v>3.2499999999999998E-6</v>
      </c>
      <c r="DI82" s="76">
        <v>2.7199999999999998E-6</v>
      </c>
    </row>
    <row r="83" spans="1:113" x14ac:dyDescent="0.25">
      <c r="A83" t="str">
        <f t="shared" si="1"/>
        <v>All_All_All_All_All_0 to 20 kW_43627</v>
      </c>
      <c r="B83" t="s">
        <v>177</v>
      </c>
      <c r="C83" t="s">
        <v>213</v>
      </c>
      <c r="D83" t="s">
        <v>19</v>
      </c>
      <c r="E83" t="s">
        <v>19</v>
      </c>
      <c r="F83" t="s">
        <v>19</v>
      </c>
      <c r="G83" t="s">
        <v>19</v>
      </c>
      <c r="H83" t="s">
        <v>19</v>
      </c>
      <c r="I83" t="s">
        <v>41</v>
      </c>
      <c r="J83" s="11">
        <v>43627</v>
      </c>
      <c r="K83">
        <v>15</v>
      </c>
      <c r="L83">
        <v>18</v>
      </c>
      <c r="M83">
        <v>96899</v>
      </c>
      <c r="N83">
        <v>0</v>
      </c>
      <c r="O83">
        <v>0</v>
      </c>
      <c r="P83">
        <v>0</v>
      </c>
      <c r="Q83">
        <v>0</v>
      </c>
      <c r="R83">
        <v>0.88242392000000003</v>
      </c>
      <c r="S83">
        <v>0.85013183999999997</v>
      </c>
      <c r="T83">
        <v>0.82880973000000002</v>
      </c>
      <c r="U83">
        <v>0.81408374999999999</v>
      </c>
      <c r="V83">
        <v>0.81773982000000001</v>
      </c>
      <c r="W83">
        <v>0.81859245000000003</v>
      </c>
      <c r="X83">
        <v>0.82319076999999996</v>
      </c>
      <c r="Y83">
        <v>1.0308313</v>
      </c>
      <c r="Z83">
        <v>1.373203</v>
      </c>
      <c r="AA83">
        <v>1.6694871</v>
      </c>
      <c r="AB83">
        <v>1.8839649000000001</v>
      </c>
      <c r="AC83">
        <v>2.0131526000000002</v>
      </c>
      <c r="AD83">
        <v>2.0702878999999998</v>
      </c>
      <c r="AE83">
        <v>2.1578987999999999</v>
      </c>
      <c r="AF83">
        <v>2.1967726999999999</v>
      </c>
      <c r="AG83">
        <v>2.182776</v>
      </c>
      <c r="AH83">
        <v>2.0505610000000001</v>
      </c>
      <c r="AI83">
        <v>1.6877759999999999</v>
      </c>
      <c r="AJ83">
        <v>1.434124</v>
      </c>
      <c r="AK83">
        <v>1.2815099999999999</v>
      </c>
      <c r="AL83">
        <v>1.226362</v>
      </c>
      <c r="AM83">
        <v>1.1500220000000001</v>
      </c>
      <c r="AN83">
        <v>1.042106</v>
      </c>
      <c r="AO83">
        <v>0.96700160000000002</v>
      </c>
      <c r="AP83">
        <v>77.287220000000005</v>
      </c>
      <c r="AQ83">
        <v>74.464640000000003</v>
      </c>
      <c r="AR83">
        <v>72.759780000000006</v>
      </c>
      <c r="AS83">
        <v>71.764769999999999</v>
      </c>
      <c r="AT83">
        <v>70.105350000000001</v>
      </c>
      <c r="AU83">
        <v>69.529380000000003</v>
      </c>
      <c r="AV83">
        <v>69.213679999999997</v>
      </c>
      <c r="AW83">
        <v>71.900090000000006</v>
      </c>
      <c r="AX83">
        <v>76.645030000000006</v>
      </c>
      <c r="AY83">
        <v>81.436679999999996</v>
      </c>
      <c r="AZ83">
        <v>85.523690000000002</v>
      </c>
      <c r="BA83">
        <v>89.75873</v>
      </c>
      <c r="BB83">
        <v>93.061840000000004</v>
      </c>
      <c r="BC83">
        <v>95.299109999999999</v>
      </c>
      <c r="BD83">
        <v>97.201549999999997</v>
      </c>
      <c r="BE83">
        <v>98.332210000000003</v>
      </c>
      <c r="BF83">
        <v>99.178049999999999</v>
      </c>
      <c r="BG83">
        <v>98.466449999999995</v>
      </c>
      <c r="BH83">
        <v>97.084450000000004</v>
      </c>
      <c r="BI83">
        <v>94.594409999999996</v>
      </c>
      <c r="BJ83">
        <v>90.892930000000007</v>
      </c>
      <c r="BK83">
        <v>85.767089999999996</v>
      </c>
      <c r="BL83">
        <v>82.430959999999999</v>
      </c>
      <c r="BM83">
        <v>80.335589999999996</v>
      </c>
      <c r="BN83">
        <v>-3.8961999999999998E-3</v>
      </c>
      <c r="BO83">
        <v>-1.2871E-3</v>
      </c>
      <c r="BP83">
        <v>8.7379999999999999E-4</v>
      </c>
      <c r="BQ83">
        <v>-7.1460000000000002E-4</v>
      </c>
      <c r="BR83">
        <v>5.2579999999999999E-4</v>
      </c>
      <c r="BS83">
        <v>5.1320999999999997E-3</v>
      </c>
      <c r="BT83">
        <v>1.04714E-2</v>
      </c>
      <c r="BU83">
        <v>2.60296E-2</v>
      </c>
      <c r="BV83">
        <v>3.5101500000000001E-2</v>
      </c>
      <c r="BW83">
        <v>1.5147799999999999E-2</v>
      </c>
      <c r="BX83">
        <v>3.3229000000000002E-3</v>
      </c>
      <c r="BY83">
        <v>-7.5643999999999998E-3</v>
      </c>
      <c r="BZ83">
        <v>-1.14138E-2</v>
      </c>
      <c r="CA83">
        <v>-1.9224999999999999E-2</v>
      </c>
      <c r="CB83">
        <v>-1.0912999999999999E-3</v>
      </c>
      <c r="CC83">
        <v>9.1997999999999993E-3</v>
      </c>
      <c r="CD83">
        <v>1.14211E-2</v>
      </c>
      <c r="CE83">
        <v>1.6961E-2</v>
      </c>
      <c r="CF83">
        <v>7.6622000000000001E-3</v>
      </c>
      <c r="CG83">
        <v>-8.7810000000000004E-4</v>
      </c>
      <c r="CH83">
        <v>-4.9167000000000004E-3</v>
      </c>
      <c r="CI83">
        <v>-2.1565999999999998E-3</v>
      </c>
      <c r="CJ83">
        <v>-1.09558E-2</v>
      </c>
      <c r="CK83">
        <v>-8.6581999999999996E-3</v>
      </c>
      <c r="CL83" s="76">
        <v>2.9299999999999999E-6</v>
      </c>
      <c r="CM83" s="76">
        <v>2.7300000000000001E-6</v>
      </c>
      <c r="CN83" s="76">
        <v>2.4200000000000001E-6</v>
      </c>
      <c r="CO83" s="76">
        <v>2.2800000000000002E-6</v>
      </c>
      <c r="CP83" s="76">
        <v>2.2199999999999999E-6</v>
      </c>
      <c r="CQ83" s="76">
        <v>2.2000000000000001E-6</v>
      </c>
      <c r="CR83" s="76">
        <v>2.7300000000000001E-6</v>
      </c>
      <c r="CS83" s="76">
        <v>4.07E-6</v>
      </c>
      <c r="CT83" s="76">
        <v>5.5999999999999997E-6</v>
      </c>
      <c r="CU83" s="76">
        <v>6.2500000000000003E-6</v>
      </c>
      <c r="CV83" s="76">
        <v>5.7400000000000001E-6</v>
      </c>
      <c r="CW83" s="76">
        <v>4.8500000000000002E-6</v>
      </c>
      <c r="CX83" s="76">
        <v>4.1300000000000003E-6</v>
      </c>
      <c r="CY83" s="76">
        <v>3.6100000000000002E-6</v>
      </c>
      <c r="CZ83" s="76">
        <v>3.8E-6</v>
      </c>
      <c r="DA83" s="76">
        <v>4.7999999999999998E-6</v>
      </c>
      <c r="DB83" s="76">
        <v>7.4100000000000002E-6</v>
      </c>
      <c r="DC83" s="76">
        <v>9.8400000000000007E-6</v>
      </c>
      <c r="DD83" s="76">
        <v>1.04E-5</v>
      </c>
      <c r="DE83" s="76">
        <v>1.04E-5</v>
      </c>
      <c r="DF83" s="76">
        <v>8.6400000000000003E-6</v>
      </c>
      <c r="DG83" s="76">
        <v>5.8900000000000004E-6</v>
      </c>
      <c r="DH83" s="76">
        <v>5.04E-6</v>
      </c>
      <c r="DI83" s="76">
        <v>4.5299999999999998E-6</v>
      </c>
    </row>
    <row r="84" spans="1:113" x14ac:dyDescent="0.25">
      <c r="A84" t="str">
        <f t="shared" si="1"/>
        <v>All_All_All_All_All_0 to 20 kW_43670</v>
      </c>
      <c r="B84" t="s">
        <v>177</v>
      </c>
      <c r="C84" t="s">
        <v>213</v>
      </c>
      <c r="D84" t="s">
        <v>19</v>
      </c>
      <c r="E84" t="s">
        <v>19</v>
      </c>
      <c r="F84" t="s">
        <v>19</v>
      </c>
      <c r="G84" t="s">
        <v>19</v>
      </c>
      <c r="H84" t="s">
        <v>19</v>
      </c>
      <c r="I84" t="s">
        <v>41</v>
      </c>
      <c r="J84" s="11">
        <v>43670</v>
      </c>
      <c r="K84">
        <v>15</v>
      </c>
      <c r="L84">
        <v>18</v>
      </c>
      <c r="M84">
        <v>91891</v>
      </c>
      <c r="N84">
        <v>0</v>
      </c>
      <c r="O84">
        <v>0</v>
      </c>
      <c r="P84">
        <v>0</v>
      </c>
      <c r="Q84">
        <v>0</v>
      </c>
      <c r="R84">
        <v>0.89322959000000002</v>
      </c>
      <c r="S84">
        <v>0.86055459000000001</v>
      </c>
      <c r="T84">
        <v>0.83843597999999997</v>
      </c>
      <c r="U84">
        <v>0.82418564000000005</v>
      </c>
      <c r="V84">
        <v>0.83339819999999998</v>
      </c>
      <c r="W84">
        <v>0.86355172999999996</v>
      </c>
      <c r="X84">
        <v>0.85289320999999996</v>
      </c>
      <c r="Y84">
        <v>1.033037</v>
      </c>
      <c r="Z84">
        <v>1.348036</v>
      </c>
      <c r="AA84">
        <v>1.6250863</v>
      </c>
      <c r="AB84">
        <v>1.8373006000000001</v>
      </c>
      <c r="AC84">
        <v>1.9769067</v>
      </c>
      <c r="AD84">
        <v>2.0491906000000002</v>
      </c>
      <c r="AE84">
        <v>2.1440112</v>
      </c>
      <c r="AF84">
        <v>2.2026221000000001</v>
      </c>
      <c r="AG84">
        <v>2.1896239999999998</v>
      </c>
      <c r="AH84">
        <v>2.0541420000000001</v>
      </c>
      <c r="AI84">
        <v>1.720704</v>
      </c>
      <c r="AJ84">
        <v>1.5040230000000001</v>
      </c>
      <c r="AK84">
        <v>1.356563</v>
      </c>
      <c r="AL84">
        <v>1.2696620000000001</v>
      </c>
      <c r="AM84">
        <v>1.171702</v>
      </c>
      <c r="AN84">
        <v>1.0600069999999999</v>
      </c>
      <c r="AO84">
        <v>0.98798059999999999</v>
      </c>
      <c r="AP84">
        <v>75.033090000000001</v>
      </c>
      <c r="AQ84">
        <v>72.304829999999995</v>
      </c>
      <c r="AR84">
        <v>70.41874</v>
      </c>
      <c r="AS84">
        <v>69.238110000000006</v>
      </c>
      <c r="AT84">
        <v>68.505489999999995</v>
      </c>
      <c r="AU84">
        <v>67.659779999999998</v>
      </c>
      <c r="AV84">
        <v>66.691929999999999</v>
      </c>
      <c r="AW84">
        <v>68.287869999999998</v>
      </c>
      <c r="AX84">
        <v>72.448809999999995</v>
      </c>
      <c r="AY84">
        <v>77.251270000000005</v>
      </c>
      <c r="AZ84">
        <v>81.984459999999999</v>
      </c>
      <c r="BA84">
        <v>85.640630000000002</v>
      </c>
      <c r="BB84">
        <v>88.455280000000002</v>
      </c>
      <c r="BC84">
        <v>91.914659999999998</v>
      </c>
      <c r="BD84">
        <v>94.520579999999995</v>
      </c>
      <c r="BE84">
        <v>95.770060000000001</v>
      </c>
      <c r="BF84">
        <v>95.888099999999994</v>
      </c>
      <c r="BG84">
        <v>95.714029999999994</v>
      </c>
      <c r="BH84">
        <v>94.871480000000005</v>
      </c>
      <c r="BI84">
        <v>92.614559999999997</v>
      </c>
      <c r="BJ84">
        <v>88.352260000000001</v>
      </c>
      <c r="BK84">
        <v>83.86636</v>
      </c>
      <c r="BL84">
        <v>80.749189999999999</v>
      </c>
      <c r="BM84">
        <v>78.241860000000003</v>
      </c>
      <c r="BN84">
        <v>-9.3010000000000002E-3</v>
      </c>
      <c r="BO84">
        <v>-9.7065999999999993E-3</v>
      </c>
      <c r="BP84">
        <v>-1.0489399999999999E-2</v>
      </c>
      <c r="BQ84">
        <v>-1.0588500000000001E-2</v>
      </c>
      <c r="BR84">
        <v>-1.0642499999999999E-2</v>
      </c>
      <c r="BS84">
        <v>-1.6904700000000002E-2</v>
      </c>
      <c r="BT84">
        <v>-1.1329000000000001E-2</v>
      </c>
      <c r="BU84">
        <v>4.1672000000000002E-3</v>
      </c>
      <c r="BV84">
        <v>1.1388199999999999E-2</v>
      </c>
      <c r="BW84">
        <v>-3.1281E-3</v>
      </c>
      <c r="BX84">
        <v>-2.0913500000000002E-2</v>
      </c>
      <c r="BY84">
        <v>-1.9107099999999998E-2</v>
      </c>
      <c r="BZ84">
        <v>-1.35806E-2</v>
      </c>
      <c r="CA84">
        <v>-6.8941000000000002E-3</v>
      </c>
      <c r="CB84">
        <v>9.6077000000000003E-3</v>
      </c>
      <c r="CC84">
        <v>2.1007999999999999E-2</v>
      </c>
      <c r="CD84">
        <v>2.2546299999999998E-2</v>
      </c>
      <c r="CE84">
        <v>1.4846E-3</v>
      </c>
      <c r="CF84">
        <v>-2.7860099999999999E-2</v>
      </c>
      <c r="CG84">
        <v>-3.6041299999999998E-2</v>
      </c>
      <c r="CH84">
        <v>-3.3260600000000001E-2</v>
      </c>
      <c r="CI84">
        <v>-2.4957400000000001E-2</v>
      </c>
      <c r="CJ84">
        <v>-2.0133499999999999E-2</v>
      </c>
      <c r="CK84">
        <v>-2.0665699999999999E-2</v>
      </c>
      <c r="CL84" s="76">
        <v>3.6600000000000001E-6</v>
      </c>
      <c r="CM84" s="76">
        <v>3.19E-6</v>
      </c>
      <c r="CN84" s="76">
        <v>2.7E-6</v>
      </c>
      <c r="CO84" s="76">
        <v>2.57E-6</v>
      </c>
      <c r="CP84" s="76">
        <v>2.43E-6</v>
      </c>
      <c r="CQ84" s="76">
        <v>2.5900000000000002E-6</v>
      </c>
      <c r="CR84" s="76">
        <v>3.4300000000000002E-6</v>
      </c>
      <c r="CS84" s="76">
        <v>4.4100000000000001E-6</v>
      </c>
      <c r="CT84" s="76">
        <v>5.6200000000000004E-6</v>
      </c>
      <c r="CU84" s="76">
        <v>5.7100000000000004E-6</v>
      </c>
      <c r="CV84" s="76">
        <v>5.84E-6</v>
      </c>
      <c r="CW84" s="76">
        <v>5.0000000000000004E-6</v>
      </c>
      <c r="CX84" s="76">
        <v>4.07E-6</v>
      </c>
      <c r="CY84" s="76">
        <v>3.6500000000000002E-6</v>
      </c>
      <c r="CZ84" s="76">
        <v>4.0400000000000003E-6</v>
      </c>
      <c r="DA84" s="76">
        <v>5.2399999999999998E-6</v>
      </c>
      <c r="DB84" s="76">
        <v>8.0499999999999992E-6</v>
      </c>
      <c r="DC84" s="76">
        <v>1.1199999999999999E-5</v>
      </c>
      <c r="DD84" s="76">
        <v>1.3200000000000001E-5</v>
      </c>
      <c r="DE84" s="76">
        <v>1.2999999999999999E-5</v>
      </c>
      <c r="DF84" s="76">
        <v>1.0000000000000001E-5</v>
      </c>
      <c r="DG84" s="76">
        <v>7.5599999999999996E-6</v>
      </c>
      <c r="DH84" s="76">
        <v>6.0800000000000002E-6</v>
      </c>
      <c r="DI84" s="76">
        <v>6.0700000000000003E-6</v>
      </c>
    </row>
    <row r="85" spans="1:113" x14ac:dyDescent="0.25">
      <c r="A85" t="str">
        <f t="shared" si="1"/>
        <v>All_All_All_All_All_0 to 20 kW_43672</v>
      </c>
      <c r="B85" t="s">
        <v>177</v>
      </c>
      <c r="C85" t="s">
        <v>213</v>
      </c>
      <c r="D85" t="s">
        <v>19</v>
      </c>
      <c r="E85" t="s">
        <v>19</v>
      </c>
      <c r="F85" t="s">
        <v>19</v>
      </c>
      <c r="G85" t="s">
        <v>19</v>
      </c>
      <c r="H85" t="s">
        <v>19</v>
      </c>
      <c r="I85" t="s">
        <v>41</v>
      </c>
      <c r="J85" s="11">
        <v>43672</v>
      </c>
      <c r="K85">
        <v>15</v>
      </c>
      <c r="L85">
        <v>18</v>
      </c>
      <c r="M85">
        <v>91858</v>
      </c>
      <c r="N85">
        <v>0</v>
      </c>
      <c r="O85">
        <v>0</v>
      </c>
      <c r="P85">
        <v>0</v>
      </c>
      <c r="Q85">
        <v>0</v>
      </c>
      <c r="R85">
        <v>0.92448622999999996</v>
      </c>
      <c r="S85">
        <v>0.89149434999999999</v>
      </c>
      <c r="T85">
        <v>0.87126473999999998</v>
      </c>
      <c r="U85">
        <v>0.85726153999999999</v>
      </c>
      <c r="V85">
        <v>0.86655475000000004</v>
      </c>
      <c r="W85">
        <v>0.89857900000000002</v>
      </c>
      <c r="X85">
        <v>0.89391982000000003</v>
      </c>
      <c r="Y85">
        <v>1.0475857</v>
      </c>
      <c r="Z85">
        <v>1.3357581999999999</v>
      </c>
      <c r="AA85">
        <v>1.5950462000000001</v>
      </c>
      <c r="AB85">
        <v>1.7891109999999999</v>
      </c>
      <c r="AC85">
        <v>1.9042565</v>
      </c>
      <c r="AD85">
        <v>1.9486127</v>
      </c>
      <c r="AE85">
        <v>2.0141138000000001</v>
      </c>
      <c r="AF85">
        <v>2.0491025</v>
      </c>
      <c r="AG85">
        <v>2.0169139999999999</v>
      </c>
      <c r="AH85">
        <v>1.876228</v>
      </c>
      <c r="AI85">
        <v>1.589385</v>
      </c>
      <c r="AJ85">
        <v>1.3899319999999999</v>
      </c>
      <c r="AK85">
        <v>1.249295</v>
      </c>
      <c r="AL85">
        <v>1.211697</v>
      </c>
      <c r="AM85">
        <v>1.1415949999999999</v>
      </c>
      <c r="AN85">
        <v>1.0304960000000001</v>
      </c>
      <c r="AO85">
        <v>0.95696630000000005</v>
      </c>
      <c r="AP85">
        <v>74.142219999999995</v>
      </c>
      <c r="AQ85">
        <v>74.034610000000001</v>
      </c>
      <c r="AR85">
        <v>72.712100000000007</v>
      </c>
      <c r="AS85">
        <v>71.038929999999993</v>
      </c>
      <c r="AT85">
        <v>69.458510000000004</v>
      </c>
      <c r="AU85">
        <v>68.232830000000007</v>
      </c>
      <c r="AV85">
        <v>67.334429999999998</v>
      </c>
      <c r="AW85">
        <v>68.562970000000007</v>
      </c>
      <c r="AX85">
        <v>71.328320000000005</v>
      </c>
      <c r="AY85">
        <v>75.192740000000001</v>
      </c>
      <c r="AZ85">
        <v>79.698179999999994</v>
      </c>
      <c r="BA85">
        <v>83.635909999999996</v>
      </c>
      <c r="BB85">
        <v>86.947230000000005</v>
      </c>
      <c r="BC85">
        <v>89.251429999999999</v>
      </c>
      <c r="BD85">
        <v>91.363140000000001</v>
      </c>
      <c r="BE85">
        <v>92.721630000000005</v>
      </c>
      <c r="BF85">
        <v>92.958039999999997</v>
      </c>
      <c r="BG85">
        <v>92.392529999999994</v>
      </c>
      <c r="BH85">
        <v>90.96575</v>
      </c>
      <c r="BI85">
        <v>88.384219999999999</v>
      </c>
      <c r="BJ85">
        <v>84.196659999999994</v>
      </c>
      <c r="BK85">
        <v>79.928780000000003</v>
      </c>
      <c r="BL85">
        <v>77.140389999999996</v>
      </c>
      <c r="BM85">
        <v>74.797780000000003</v>
      </c>
      <c r="BN85">
        <v>-9.5516999999999998E-3</v>
      </c>
      <c r="BO85">
        <v>-9.0837999999999995E-3</v>
      </c>
      <c r="BP85">
        <v>-9.7818000000000002E-3</v>
      </c>
      <c r="BQ85">
        <v>-1.01578E-2</v>
      </c>
      <c r="BR85">
        <v>-1.0519300000000001E-2</v>
      </c>
      <c r="BS85">
        <v>-1.6830000000000001E-2</v>
      </c>
      <c r="BT85">
        <v>-1.1215599999999999E-2</v>
      </c>
      <c r="BU85">
        <v>3.8901000000000001E-3</v>
      </c>
      <c r="BV85">
        <v>1.14205E-2</v>
      </c>
      <c r="BW85">
        <v>-2.9962000000000001E-3</v>
      </c>
      <c r="BX85">
        <v>-2.1714399999999998E-2</v>
      </c>
      <c r="BY85">
        <v>-2.04119E-2</v>
      </c>
      <c r="BZ85">
        <v>-1.4401300000000001E-2</v>
      </c>
      <c r="CA85">
        <v>-7.2075000000000004E-3</v>
      </c>
      <c r="CB85">
        <v>1.0067E-2</v>
      </c>
      <c r="CC85">
        <v>2.13887E-2</v>
      </c>
      <c r="CD85">
        <v>2.3436599999999998E-2</v>
      </c>
      <c r="CE85">
        <v>2.7282000000000001E-3</v>
      </c>
      <c r="CF85">
        <v>-2.45977E-2</v>
      </c>
      <c r="CG85">
        <v>-3.3265700000000002E-2</v>
      </c>
      <c r="CH85">
        <v>-3.3071999999999997E-2</v>
      </c>
      <c r="CI85">
        <v>-2.5874999999999999E-2</v>
      </c>
      <c r="CJ85">
        <v>-2.1478000000000001E-2</v>
      </c>
      <c r="CK85">
        <v>-1.9300999999999999E-2</v>
      </c>
      <c r="CL85" s="76">
        <v>4.3000000000000003E-6</v>
      </c>
      <c r="CM85" s="76">
        <v>3.8399999999999997E-6</v>
      </c>
      <c r="CN85" s="76">
        <v>3.7000000000000002E-6</v>
      </c>
      <c r="CO85" s="76">
        <v>3.7299999999999999E-6</v>
      </c>
      <c r="CP85" s="76">
        <v>3.5700000000000001E-6</v>
      </c>
      <c r="CQ85" s="76">
        <v>3.8399999999999997E-6</v>
      </c>
      <c r="CR85" s="76">
        <v>4.4100000000000001E-6</v>
      </c>
      <c r="CS85" s="76">
        <v>5.75E-6</v>
      </c>
      <c r="CT85" s="76">
        <v>7.1999999999999997E-6</v>
      </c>
      <c r="CU85" s="76">
        <v>6.4699999999999999E-6</v>
      </c>
      <c r="CV85" s="76">
        <v>6.3600000000000001E-6</v>
      </c>
      <c r="CW85" s="76">
        <v>5.7200000000000003E-6</v>
      </c>
      <c r="CX85" s="76">
        <v>4.4800000000000003E-6</v>
      </c>
      <c r="CY85" s="76">
        <v>3.8700000000000002E-6</v>
      </c>
      <c r="CZ85" s="76">
        <v>4.1500000000000001E-6</v>
      </c>
      <c r="DA85" s="76">
        <v>5.3900000000000001E-6</v>
      </c>
      <c r="DB85" s="76">
        <v>8.0900000000000005E-6</v>
      </c>
      <c r="DC85" s="76">
        <v>1.03E-5</v>
      </c>
      <c r="DD85" s="76">
        <v>1.1199999999999999E-5</v>
      </c>
      <c r="DE85" s="76">
        <v>1.0900000000000001E-5</v>
      </c>
      <c r="DF85" s="76">
        <v>9.5200000000000003E-6</v>
      </c>
      <c r="DG85" s="76">
        <v>7.8199999999999997E-6</v>
      </c>
      <c r="DH85" s="76">
        <v>6.1299999999999998E-6</v>
      </c>
      <c r="DI85" s="76">
        <v>5.1000000000000003E-6</v>
      </c>
    </row>
    <row r="86" spans="1:113" x14ac:dyDescent="0.25">
      <c r="A86" t="str">
        <f t="shared" si="1"/>
        <v>All_All_All_All_All_0 to 20 kW_43690</v>
      </c>
      <c r="B86" t="s">
        <v>177</v>
      </c>
      <c r="C86" t="s">
        <v>213</v>
      </c>
      <c r="D86" t="s">
        <v>19</v>
      </c>
      <c r="E86" t="s">
        <v>19</v>
      </c>
      <c r="F86" t="s">
        <v>19</v>
      </c>
      <c r="G86" t="s">
        <v>19</v>
      </c>
      <c r="H86" t="s">
        <v>19</v>
      </c>
      <c r="I86" t="s">
        <v>41</v>
      </c>
      <c r="J86" s="11">
        <v>43690</v>
      </c>
      <c r="K86">
        <v>15</v>
      </c>
      <c r="L86">
        <v>18</v>
      </c>
      <c r="M86">
        <v>90812</v>
      </c>
      <c r="N86">
        <v>0</v>
      </c>
      <c r="O86">
        <v>0</v>
      </c>
      <c r="P86">
        <v>0</v>
      </c>
      <c r="Q86">
        <v>0</v>
      </c>
      <c r="R86">
        <v>0.84714102000000002</v>
      </c>
      <c r="S86">
        <v>0.82295280999999998</v>
      </c>
      <c r="T86">
        <v>0.80287540999999996</v>
      </c>
      <c r="U86">
        <v>0.79143416</v>
      </c>
      <c r="V86">
        <v>0.79906485999999999</v>
      </c>
      <c r="W86">
        <v>0.83561584</v>
      </c>
      <c r="X86">
        <v>0.83834787</v>
      </c>
      <c r="Y86">
        <v>0.97635368</v>
      </c>
      <c r="Z86">
        <v>1.2745124000000001</v>
      </c>
      <c r="AA86">
        <v>1.5354645</v>
      </c>
      <c r="AB86">
        <v>1.7342553999999999</v>
      </c>
      <c r="AC86">
        <v>1.8700273999999999</v>
      </c>
      <c r="AD86">
        <v>1.9505688999999999</v>
      </c>
      <c r="AE86">
        <v>2.055145</v>
      </c>
      <c r="AF86">
        <v>2.1154980999999999</v>
      </c>
      <c r="AG86">
        <v>2.1147390000000001</v>
      </c>
      <c r="AH86">
        <v>1.9950680000000001</v>
      </c>
      <c r="AI86">
        <v>1.6523639999999999</v>
      </c>
      <c r="AJ86">
        <v>1.40707</v>
      </c>
      <c r="AK86">
        <v>1.2548809999999999</v>
      </c>
      <c r="AL86">
        <v>1.2238359999999999</v>
      </c>
      <c r="AM86">
        <v>1.1001609999999999</v>
      </c>
      <c r="AN86">
        <v>0.99958670000000005</v>
      </c>
      <c r="AO86">
        <v>0.92635690000000004</v>
      </c>
      <c r="AP86">
        <v>72.845820000000003</v>
      </c>
      <c r="AQ86">
        <v>70.59084</v>
      </c>
      <c r="AR86">
        <v>69.140659999999997</v>
      </c>
      <c r="AS86">
        <v>67.940770000000001</v>
      </c>
      <c r="AT86">
        <v>67.050560000000004</v>
      </c>
      <c r="AU86">
        <v>65.75027</v>
      </c>
      <c r="AV86">
        <v>65.032660000000007</v>
      </c>
      <c r="AW86">
        <v>65.880939999999995</v>
      </c>
      <c r="AX86">
        <v>70.09854</v>
      </c>
      <c r="AY86">
        <v>75.058049999999994</v>
      </c>
      <c r="AZ86">
        <v>79.589449999999999</v>
      </c>
      <c r="BA86">
        <v>83.975480000000005</v>
      </c>
      <c r="BB86">
        <v>87.751589999999993</v>
      </c>
      <c r="BC86">
        <v>90.519099999999995</v>
      </c>
      <c r="BD86">
        <v>92.266540000000006</v>
      </c>
      <c r="BE86">
        <v>93.561300000000003</v>
      </c>
      <c r="BF86">
        <v>94.199579999999997</v>
      </c>
      <c r="BG86">
        <v>93.933189999999996</v>
      </c>
      <c r="BH86">
        <v>92.926320000000004</v>
      </c>
      <c r="BI86">
        <v>90.079059999999998</v>
      </c>
      <c r="BJ86">
        <v>85.93629</v>
      </c>
      <c r="BK86">
        <v>82.148480000000006</v>
      </c>
      <c r="BL86">
        <v>78.708609999999993</v>
      </c>
      <c r="BM86">
        <v>75.995429999999999</v>
      </c>
      <c r="BN86">
        <v>-4.2402000000000004E-3</v>
      </c>
      <c r="BO86">
        <v>-3.3395E-3</v>
      </c>
      <c r="BP86">
        <v>-2.5190999999999998E-3</v>
      </c>
      <c r="BQ86">
        <v>-1.5311999999999999E-3</v>
      </c>
      <c r="BR86">
        <v>-1.3583E-3</v>
      </c>
      <c r="BS86">
        <v>-1.5263E-3</v>
      </c>
      <c r="BT86">
        <v>-4.1237000000000001E-3</v>
      </c>
      <c r="BU86">
        <v>9.3690000000000006E-3</v>
      </c>
      <c r="BV86">
        <v>3.8579999999999999E-3</v>
      </c>
      <c r="BW86">
        <v>-6.5966999999999996E-3</v>
      </c>
      <c r="BX86">
        <v>-1.60644E-2</v>
      </c>
      <c r="BY86">
        <v>-1.7009699999999999E-2</v>
      </c>
      <c r="BZ86">
        <v>-1.6732500000000001E-2</v>
      </c>
      <c r="CA86">
        <v>-1.8556099999999999E-2</v>
      </c>
      <c r="CB86">
        <v>-1.7229000000000001E-3</v>
      </c>
      <c r="CC86">
        <v>3.3923999999999998E-3</v>
      </c>
      <c r="CD86">
        <v>5.9503000000000004E-3</v>
      </c>
      <c r="CE86">
        <v>2.1186999999999998E-3</v>
      </c>
      <c r="CF86">
        <v>-8.9806999999999994E-3</v>
      </c>
      <c r="CG86">
        <v>-1.7873199999999999E-2</v>
      </c>
      <c r="CH86">
        <v>-1.95228E-2</v>
      </c>
      <c r="CI86">
        <v>-8.6724000000000002E-3</v>
      </c>
      <c r="CJ86">
        <v>-5.4581999999999999E-3</v>
      </c>
      <c r="CK86">
        <v>-6.7555999999999996E-3</v>
      </c>
      <c r="CL86" s="76">
        <v>2.2299999999999998E-6</v>
      </c>
      <c r="CM86" s="76">
        <v>2.0099999999999998E-6</v>
      </c>
      <c r="CN86" s="76">
        <v>1.75E-6</v>
      </c>
      <c r="CO86" s="76">
        <v>1.64E-6</v>
      </c>
      <c r="CP86" s="76">
        <v>1.5099999999999999E-6</v>
      </c>
      <c r="CQ86" s="76">
        <v>1.6899999999999999E-6</v>
      </c>
      <c r="CR86" s="76">
        <v>1.84E-6</v>
      </c>
      <c r="CS86" s="76">
        <v>2.5900000000000002E-6</v>
      </c>
      <c r="CT86" s="76">
        <v>3.7299999999999999E-6</v>
      </c>
      <c r="CU86" s="76">
        <v>3.98E-6</v>
      </c>
      <c r="CV86" s="76">
        <v>3.7699999999999999E-6</v>
      </c>
      <c r="CW86" s="76">
        <v>3.4300000000000002E-6</v>
      </c>
      <c r="CX86" s="76">
        <v>3.0000000000000001E-6</v>
      </c>
      <c r="CY86" s="76">
        <v>2.7700000000000002E-6</v>
      </c>
      <c r="CZ86" s="76">
        <v>3.0000000000000001E-6</v>
      </c>
      <c r="DA86" s="76">
        <v>3.9999999999999998E-6</v>
      </c>
      <c r="DB86" s="76">
        <v>5.8799999999999996E-6</v>
      </c>
      <c r="DC86" s="76">
        <v>7.7999999999999999E-6</v>
      </c>
      <c r="DD86" s="76">
        <v>8.3799999999999994E-6</v>
      </c>
      <c r="DE86" s="76">
        <v>7.5900000000000002E-6</v>
      </c>
      <c r="DF86" s="76">
        <v>6.4999999999999996E-6</v>
      </c>
      <c r="DG86" s="76">
        <v>4.95E-6</v>
      </c>
      <c r="DH86" s="76">
        <v>3.8399999999999997E-6</v>
      </c>
      <c r="DI86" s="76">
        <v>3.18E-6</v>
      </c>
    </row>
    <row r="87" spans="1:113" x14ac:dyDescent="0.25">
      <c r="A87" t="str">
        <f t="shared" si="1"/>
        <v>All_All_All_All_All_0 to 20 kW_43691</v>
      </c>
      <c r="B87" t="s">
        <v>177</v>
      </c>
      <c r="C87" t="s">
        <v>213</v>
      </c>
      <c r="D87" t="s">
        <v>19</v>
      </c>
      <c r="E87" t="s">
        <v>19</v>
      </c>
      <c r="F87" t="s">
        <v>19</v>
      </c>
      <c r="G87" t="s">
        <v>19</v>
      </c>
      <c r="H87" t="s">
        <v>19</v>
      </c>
      <c r="I87" t="s">
        <v>41</v>
      </c>
      <c r="J87" s="11">
        <v>43691</v>
      </c>
      <c r="K87">
        <v>15</v>
      </c>
      <c r="L87">
        <v>18</v>
      </c>
      <c r="M87">
        <v>90709</v>
      </c>
      <c r="N87">
        <v>0</v>
      </c>
      <c r="O87">
        <v>0</v>
      </c>
      <c r="P87">
        <v>0</v>
      </c>
      <c r="Q87">
        <v>0</v>
      </c>
      <c r="R87">
        <v>0.88006801999999995</v>
      </c>
      <c r="S87">
        <v>0.85134878999999997</v>
      </c>
      <c r="T87">
        <v>0.82946911000000001</v>
      </c>
      <c r="U87">
        <v>0.81804454999999998</v>
      </c>
      <c r="V87">
        <v>0.82397189000000004</v>
      </c>
      <c r="W87">
        <v>0.86256953000000003</v>
      </c>
      <c r="X87">
        <v>0.87913812000000002</v>
      </c>
      <c r="Y87">
        <v>1.0202332000000001</v>
      </c>
      <c r="Z87">
        <v>1.3380160000000001</v>
      </c>
      <c r="AA87">
        <v>1.6215657999999999</v>
      </c>
      <c r="AB87">
        <v>1.8355364999999999</v>
      </c>
      <c r="AC87">
        <v>1.9937009000000001</v>
      </c>
      <c r="AD87">
        <v>2.0800109999999998</v>
      </c>
      <c r="AE87">
        <v>2.1947556000000001</v>
      </c>
      <c r="AF87">
        <v>2.2562476999999999</v>
      </c>
      <c r="AG87">
        <v>2.2591130000000001</v>
      </c>
      <c r="AH87">
        <v>2.116514</v>
      </c>
      <c r="AI87">
        <v>1.7673190000000001</v>
      </c>
      <c r="AJ87">
        <v>1.5245109999999999</v>
      </c>
      <c r="AK87">
        <v>1.370158</v>
      </c>
      <c r="AL87">
        <v>1.307512</v>
      </c>
      <c r="AM87">
        <v>1.1644760000000001</v>
      </c>
      <c r="AN87">
        <v>1.0468249999999999</v>
      </c>
      <c r="AO87">
        <v>0.97571839999999999</v>
      </c>
      <c r="AP87">
        <v>75.553979999999996</v>
      </c>
      <c r="AQ87">
        <v>72.369460000000004</v>
      </c>
      <c r="AR87">
        <v>71.268460000000005</v>
      </c>
      <c r="AS87">
        <v>69.494380000000007</v>
      </c>
      <c r="AT87">
        <v>68.237610000000004</v>
      </c>
      <c r="AU87">
        <v>67.493020000000001</v>
      </c>
      <c r="AV87">
        <v>66.649879999999996</v>
      </c>
      <c r="AW87">
        <v>67.156279999999995</v>
      </c>
      <c r="AX87">
        <v>71.763300000000001</v>
      </c>
      <c r="AY87">
        <v>76.963269999999994</v>
      </c>
      <c r="AZ87">
        <v>82.188659999999999</v>
      </c>
      <c r="BA87">
        <v>86.876050000000006</v>
      </c>
      <c r="BB87">
        <v>90.65437</v>
      </c>
      <c r="BC87">
        <v>93.937520000000006</v>
      </c>
      <c r="BD87">
        <v>95.940669999999997</v>
      </c>
      <c r="BE87">
        <v>97.190899999999999</v>
      </c>
      <c r="BF87">
        <v>97.627799999999993</v>
      </c>
      <c r="BG87">
        <v>97.499679999999998</v>
      </c>
      <c r="BH87">
        <v>96.379980000000003</v>
      </c>
      <c r="BI87">
        <v>93.798339999999996</v>
      </c>
      <c r="BJ87">
        <v>88.936959999999999</v>
      </c>
      <c r="BK87">
        <v>84.717309999999998</v>
      </c>
      <c r="BL87">
        <v>81.437359999999998</v>
      </c>
      <c r="BM87">
        <v>78.762780000000006</v>
      </c>
      <c r="BN87">
        <v>-3.5382999999999999E-3</v>
      </c>
      <c r="BO87">
        <v>-2.7518999999999998E-3</v>
      </c>
      <c r="BP87">
        <v>-1.9206E-3</v>
      </c>
      <c r="BQ87" s="76">
        <v>-1.2099000000000001E-3</v>
      </c>
      <c r="BR87">
        <v>-1.2543999999999999E-3</v>
      </c>
      <c r="BS87">
        <v>-1.3469000000000001E-3</v>
      </c>
      <c r="BT87">
        <v>-3.7918000000000001E-3</v>
      </c>
      <c r="BU87">
        <v>9.0630999999999993E-3</v>
      </c>
      <c r="BV87">
        <v>3.4930999999999999E-3</v>
      </c>
      <c r="BW87">
        <v>-6.9771E-3</v>
      </c>
      <c r="BX87">
        <v>-1.6832E-2</v>
      </c>
      <c r="BY87">
        <v>-1.82364E-2</v>
      </c>
      <c r="BZ87">
        <v>-1.9958699999999999E-2</v>
      </c>
      <c r="CA87">
        <v>-2.3657999999999998E-2</v>
      </c>
      <c r="CB87">
        <v>-3.5401E-3</v>
      </c>
      <c r="CC87">
        <v>2.6538999999999998E-3</v>
      </c>
      <c r="CD87">
        <v>3.5542999999999998E-3</v>
      </c>
      <c r="CE87">
        <v>-5.6010000000000001E-4</v>
      </c>
      <c r="CF87">
        <v>-1.55234E-2</v>
      </c>
      <c r="CG87">
        <v>-2.2853700000000001E-2</v>
      </c>
      <c r="CH87">
        <v>-2.0233600000000001E-2</v>
      </c>
      <c r="CI87">
        <v>-8.0561999999999995E-3</v>
      </c>
      <c r="CJ87">
        <v>-5.2053000000000004E-3</v>
      </c>
      <c r="CK87">
        <v>-6.2161999999999999E-3</v>
      </c>
      <c r="CL87" s="76">
        <v>2.9399999999999998E-6</v>
      </c>
      <c r="CM87" s="76">
        <v>2.6199999999999999E-6</v>
      </c>
      <c r="CN87" s="76">
        <v>2.3E-6</v>
      </c>
      <c r="CO87" s="76">
        <v>2.2299999999999998E-6</v>
      </c>
      <c r="CP87" s="76">
        <v>1.9400000000000001E-6</v>
      </c>
      <c r="CQ87" s="76">
        <v>1.9800000000000001E-6</v>
      </c>
      <c r="CR87" s="76">
        <v>2.21E-6</v>
      </c>
      <c r="CS87" s="76">
        <v>3.5899999999999999E-6</v>
      </c>
      <c r="CT87" s="76">
        <v>4.6299999999999997E-6</v>
      </c>
      <c r="CU87" s="76">
        <v>4.7999999999999998E-6</v>
      </c>
      <c r="CV87" s="76">
        <v>4.5900000000000001E-6</v>
      </c>
      <c r="CW87" s="76">
        <v>4.0899999999999998E-6</v>
      </c>
      <c r="CX87" s="76">
        <v>3.58E-6</v>
      </c>
      <c r="CY87" s="76">
        <v>3.3900000000000002E-6</v>
      </c>
      <c r="CZ87" s="76">
        <v>3.72E-6</v>
      </c>
      <c r="DA87" s="76">
        <v>4.7899999999999999E-6</v>
      </c>
      <c r="DB87" s="76">
        <v>7.1099999999999997E-6</v>
      </c>
      <c r="DC87" s="76">
        <v>1.0000000000000001E-5</v>
      </c>
      <c r="DD87" s="76">
        <v>1.17E-5</v>
      </c>
      <c r="DE87" s="76">
        <v>1.1E-5</v>
      </c>
      <c r="DF87" s="76">
        <v>8.5099999999999998E-6</v>
      </c>
      <c r="DG87" s="76">
        <v>6.2400000000000004E-6</v>
      </c>
      <c r="DH87" s="76">
        <v>4.9599999999999999E-6</v>
      </c>
      <c r="DI87" s="76">
        <v>4.1999999999999996E-6</v>
      </c>
    </row>
    <row r="88" spans="1:113" x14ac:dyDescent="0.25">
      <c r="A88" t="str">
        <f t="shared" si="1"/>
        <v>All_All_All_All_All_0 to 20 kW_43693</v>
      </c>
      <c r="B88" t="s">
        <v>177</v>
      </c>
      <c r="C88" t="s">
        <v>213</v>
      </c>
      <c r="D88" t="s">
        <v>19</v>
      </c>
      <c r="E88" t="s">
        <v>19</v>
      </c>
      <c r="F88" t="s">
        <v>19</v>
      </c>
      <c r="G88" t="s">
        <v>19</v>
      </c>
      <c r="H88" t="s">
        <v>19</v>
      </c>
      <c r="I88" t="s">
        <v>41</v>
      </c>
      <c r="J88" s="11">
        <v>43693</v>
      </c>
      <c r="K88">
        <v>15</v>
      </c>
      <c r="L88">
        <v>18</v>
      </c>
      <c r="M88">
        <v>90447</v>
      </c>
      <c r="N88">
        <v>0</v>
      </c>
      <c r="O88">
        <v>0</v>
      </c>
      <c r="P88">
        <v>0</v>
      </c>
      <c r="Q88">
        <v>0</v>
      </c>
      <c r="R88">
        <v>0.95349890000000004</v>
      </c>
      <c r="S88">
        <v>0.91717157999999999</v>
      </c>
      <c r="T88">
        <v>0.89075291999999995</v>
      </c>
      <c r="U88">
        <v>0.87010286999999997</v>
      </c>
      <c r="V88">
        <v>0.87744149999999999</v>
      </c>
      <c r="W88">
        <v>0.91433346999999998</v>
      </c>
      <c r="X88">
        <v>0.93024041000000002</v>
      </c>
      <c r="Y88">
        <v>1.0709605</v>
      </c>
      <c r="Z88">
        <v>1.4018664000000001</v>
      </c>
      <c r="AA88">
        <v>1.6939226000000001</v>
      </c>
      <c r="AB88">
        <v>1.9144752</v>
      </c>
      <c r="AC88">
        <v>2.0437517000000001</v>
      </c>
      <c r="AD88">
        <v>2.1022042000000001</v>
      </c>
      <c r="AE88">
        <v>2.1839230999999999</v>
      </c>
      <c r="AF88">
        <v>2.2064675999999999</v>
      </c>
      <c r="AG88">
        <v>2.1644649999999999</v>
      </c>
      <c r="AH88">
        <v>2.014618</v>
      </c>
      <c r="AI88">
        <v>1.6953640000000001</v>
      </c>
      <c r="AJ88">
        <v>1.4693369999999999</v>
      </c>
      <c r="AK88">
        <v>1.3220719999999999</v>
      </c>
      <c r="AL88">
        <v>1.2923340000000001</v>
      </c>
      <c r="AM88">
        <v>1.1676359999999999</v>
      </c>
      <c r="AN88">
        <v>1.0533840000000001</v>
      </c>
      <c r="AO88">
        <v>0.97844949999999997</v>
      </c>
      <c r="AP88">
        <v>76.406649999999999</v>
      </c>
      <c r="AQ88">
        <v>76.348240000000004</v>
      </c>
      <c r="AR88">
        <v>74.450869999999995</v>
      </c>
      <c r="AS88">
        <v>72.818349999999995</v>
      </c>
      <c r="AT88">
        <v>71.648709999999994</v>
      </c>
      <c r="AU88">
        <v>70.51661</v>
      </c>
      <c r="AV88">
        <v>69.355519999999999</v>
      </c>
      <c r="AW88">
        <v>69.707130000000006</v>
      </c>
      <c r="AX88">
        <v>73.699529999999996</v>
      </c>
      <c r="AY88">
        <v>79.190160000000006</v>
      </c>
      <c r="AZ88">
        <v>84.393360000000001</v>
      </c>
      <c r="BA88">
        <v>88.568089999999998</v>
      </c>
      <c r="BB88">
        <v>91.376980000000003</v>
      </c>
      <c r="BC88">
        <v>93.525120000000001</v>
      </c>
      <c r="BD88">
        <v>95.879850000000005</v>
      </c>
      <c r="BE88">
        <v>96.740889999999993</v>
      </c>
      <c r="BF88">
        <v>96.994190000000003</v>
      </c>
      <c r="BG88">
        <v>96.203280000000007</v>
      </c>
      <c r="BH88">
        <v>94.4148</v>
      </c>
      <c r="BI88">
        <v>90.877049999999997</v>
      </c>
      <c r="BJ88">
        <v>85.72054</v>
      </c>
      <c r="BK88">
        <v>81.887829999999994</v>
      </c>
      <c r="BL88">
        <v>78.996430000000004</v>
      </c>
      <c r="BM88">
        <v>76.737449999999995</v>
      </c>
      <c r="BN88">
        <v>-2.8877E-3</v>
      </c>
      <c r="BO88">
        <v>-1.2828E-3</v>
      </c>
      <c r="BP88">
        <v>-8.5389999999999999E-4</v>
      </c>
      <c r="BQ88" s="76">
        <v>-4.34E-6</v>
      </c>
      <c r="BR88">
        <v>-4.5110000000000001E-4</v>
      </c>
      <c r="BS88">
        <v>-7.3910000000000002E-4</v>
      </c>
      <c r="BT88">
        <v>-2.7748E-3</v>
      </c>
      <c r="BU88">
        <v>8.5679999999999992E-3</v>
      </c>
      <c r="BV88">
        <v>2.5287E-3</v>
      </c>
      <c r="BW88">
        <v>-8.2295000000000007E-3</v>
      </c>
      <c r="BX88">
        <v>-1.9431E-2</v>
      </c>
      <c r="BY88">
        <v>-2.1948100000000002E-2</v>
      </c>
      <c r="BZ88">
        <v>-2.2730299999999998E-2</v>
      </c>
      <c r="CA88">
        <v>-2.60179E-2</v>
      </c>
      <c r="CB88">
        <v>-5.1758000000000004E-3</v>
      </c>
      <c r="CC88">
        <v>1.6720999999999999E-3</v>
      </c>
      <c r="CD88">
        <v>2.1343E-3</v>
      </c>
      <c r="CE88">
        <v>-1.387E-3</v>
      </c>
      <c r="CF88">
        <v>-1.6268500000000002E-2</v>
      </c>
      <c r="CG88">
        <v>-2.2169600000000001E-2</v>
      </c>
      <c r="CH88">
        <v>-2.0485699999999999E-2</v>
      </c>
      <c r="CI88">
        <v>-8.9542000000000007E-3</v>
      </c>
      <c r="CJ88">
        <v>-6.1866999999999998E-3</v>
      </c>
      <c r="CK88">
        <v>-6.3853E-3</v>
      </c>
      <c r="CL88" s="76">
        <v>4.0300000000000004E-6</v>
      </c>
      <c r="CM88" s="76">
        <v>3.6899999999999998E-6</v>
      </c>
      <c r="CN88" s="76">
        <v>3.2399999999999999E-6</v>
      </c>
      <c r="CO88" s="76">
        <v>3.1499999999999999E-6</v>
      </c>
      <c r="CP88" s="76">
        <v>2.9799999999999998E-6</v>
      </c>
      <c r="CQ88" s="76">
        <v>3.3400000000000002E-6</v>
      </c>
      <c r="CR88" s="76">
        <v>3.98E-6</v>
      </c>
      <c r="CS88" s="76">
        <v>5.2499999999999997E-6</v>
      </c>
      <c r="CT88" s="76">
        <v>5.7300000000000002E-6</v>
      </c>
      <c r="CU88" s="76">
        <v>5.8000000000000004E-6</v>
      </c>
      <c r="CV88" s="76">
        <v>5.75E-6</v>
      </c>
      <c r="CW88" s="76">
        <v>4.9899999999999997E-6</v>
      </c>
      <c r="CX88" s="76">
        <v>4.2200000000000003E-6</v>
      </c>
      <c r="CY88" s="76">
        <v>3.9199999999999997E-6</v>
      </c>
      <c r="CZ88" s="76">
        <v>4.3900000000000003E-6</v>
      </c>
      <c r="DA88" s="76">
        <v>5.6699999999999999E-6</v>
      </c>
      <c r="DB88" s="76">
        <v>7.9799999999999998E-6</v>
      </c>
      <c r="DC88" s="76">
        <v>1.04E-5</v>
      </c>
      <c r="DD88" s="76">
        <v>1.15E-5</v>
      </c>
      <c r="DE88" s="76">
        <v>1.0499999999999999E-5</v>
      </c>
      <c r="DF88" s="76">
        <v>8.7900000000000005E-6</v>
      </c>
      <c r="DG88" s="76">
        <v>6.8800000000000002E-6</v>
      </c>
      <c r="DH88" s="76">
        <v>5.1800000000000004E-6</v>
      </c>
      <c r="DI88" s="76">
        <v>4.34E-6</v>
      </c>
    </row>
    <row r="89" spans="1:113" x14ac:dyDescent="0.25">
      <c r="A89" t="str">
        <f t="shared" si="1"/>
        <v>All_All_All_All_All_0 to 20 kW_43703</v>
      </c>
      <c r="B89" t="s">
        <v>177</v>
      </c>
      <c r="C89" t="s">
        <v>213</v>
      </c>
      <c r="D89" t="s">
        <v>19</v>
      </c>
      <c r="E89" t="s">
        <v>19</v>
      </c>
      <c r="F89" t="s">
        <v>19</v>
      </c>
      <c r="G89" t="s">
        <v>19</v>
      </c>
      <c r="H89" t="s">
        <v>19</v>
      </c>
      <c r="I89" t="s">
        <v>41</v>
      </c>
      <c r="J89" s="11">
        <v>43703</v>
      </c>
      <c r="K89">
        <v>15</v>
      </c>
      <c r="L89">
        <v>18</v>
      </c>
      <c r="M89">
        <v>89668</v>
      </c>
      <c r="N89">
        <v>0</v>
      </c>
      <c r="O89">
        <v>0</v>
      </c>
      <c r="P89">
        <v>0</v>
      </c>
      <c r="Q89">
        <v>0</v>
      </c>
      <c r="R89">
        <v>0.89333414</v>
      </c>
      <c r="S89">
        <v>0.86252092000000002</v>
      </c>
      <c r="T89">
        <v>0.84508965000000003</v>
      </c>
      <c r="U89">
        <v>0.83291698999999997</v>
      </c>
      <c r="V89">
        <v>0.84292489000000004</v>
      </c>
      <c r="W89">
        <v>0.88421812</v>
      </c>
      <c r="X89">
        <v>0.92849919000000003</v>
      </c>
      <c r="Y89">
        <v>1.0664809</v>
      </c>
      <c r="Z89">
        <v>1.3927305000000001</v>
      </c>
      <c r="AA89">
        <v>1.6617569999999999</v>
      </c>
      <c r="AB89">
        <v>1.8471360999999999</v>
      </c>
      <c r="AC89">
        <v>1.9581409999999999</v>
      </c>
      <c r="AD89">
        <v>2.0286154000000001</v>
      </c>
      <c r="AE89">
        <v>2.1324486</v>
      </c>
      <c r="AF89">
        <v>2.1771365</v>
      </c>
      <c r="AG89">
        <v>2.157457</v>
      </c>
      <c r="AH89">
        <v>2.0242719999999998</v>
      </c>
      <c r="AI89">
        <v>1.6667650000000001</v>
      </c>
      <c r="AJ89">
        <v>1.4107719999999999</v>
      </c>
      <c r="AK89">
        <v>1.2818689999999999</v>
      </c>
      <c r="AL89">
        <v>1.2464310000000001</v>
      </c>
      <c r="AM89">
        <v>1.1165449999999999</v>
      </c>
      <c r="AN89">
        <v>1.0240130000000001</v>
      </c>
      <c r="AO89">
        <v>0.95902189999999998</v>
      </c>
      <c r="AP89">
        <v>74.578119999999998</v>
      </c>
      <c r="AQ89">
        <v>73.007469999999998</v>
      </c>
      <c r="AR89">
        <v>71.710840000000005</v>
      </c>
      <c r="AS89">
        <v>70.288730000000001</v>
      </c>
      <c r="AT89">
        <v>69.200789999999998</v>
      </c>
      <c r="AU89">
        <v>68.108639999999994</v>
      </c>
      <c r="AV89">
        <v>67.366320000000002</v>
      </c>
      <c r="AW89">
        <v>67.808940000000007</v>
      </c>
      <c r="AX89">
        <v>71.956959999999995</v>
      </c>
      <c r="AY89">
        <v>76.283029999999997</v>
      </c>
      <c r="AZ89">
        <v>80.926959999999994</v>
      </c>
      <c r="BA89">
        <v>84.778059999999996</v>
      </c>
      <c r="BB89">
        <v>88.624219999999994</v>
      </c>
      <c r="BC89">
        <v>91.942800000000005</v>
      </c>
      <c r="BD89">
        <v>94.136970000000005</v>
      </c>
      <c r="BE89">
        <v>95.491389999999996</v>
      </c>
      <c r="BF89">
        <v>95.602950000000007</v>
      </c>
      <c r="BG89">
        <v>95.378579999999999</v>
      </c>
      <c r="BH89">
        <v>93.557209999999998</v>
      </c>
      <c r="BI89">
        <v>89.957250000000002</v>
      </c>
      <c r="BJ89">
        <v>85.445440000000005</v>
      </c>
      <c r="BK89">
        <v>81.978009999999998</v>
      </c>
      <c r="BL89">
        <v>79.301479999999998</v>
      </c>
      <c r="BM89">
        <v>76.92398</v>
      </c>
      <c r="BN89">
        <v>-3.0913E-3</v>
      </c>
      <c r="BO89">
        <v>-2.1351E-3</v>
      </c>
      <c r="BP89">
        <v>-1.3527000000000001E-3</v>
      </c>
      <c r="BQ89">
        <v>-3.704E-4</v>
      </c>
      <c r="BR89">
        <v>-5.7669999999999998E-4</v>
      </c>
      <c r="BS89">
        <v>-9.2650000000000002E-4</v>
      </c>
      <c r="BT89">
        <v>-2.6592999999999999E-3</v>
      </c>
      <c r="BU89">
        <v>8.8086999999999992E-3</v>
      </c>
      <c r="BV89">
        <v>2.5425999999999999E-3</v>
      </c>
      <c r="BW89">
        <v>-8.2248000000000009E-3</v>
      </c>
      <c r="BX89">
        <v>-1.8489200000000001E-2</v>
      </c>
      <c r="BY89">
        <v>-1.9880200000000001E-2</v>
      </c>
      <c r="BZ89">
        <v>-2.0032399999999999E-2</v>
      </c>
      <c r="CA89">
        <v>-2.3278799999999999E-2</v>
      </c>
      <c r="CB89">
        <v>-4.7238000000000002E-3</v>
      </c>
      <c r="CC89">
        <v>1.3813E-3</v>
      </c>
      <c r="CD89">
        <v>3.2193E-3</v>
      </c>
      <c r="CE89">
        <v>-4.8819999999999999E-4</v>
      </c>
      <c r="CF89">
        <v>-1.2748000000000001E-2</v>
      </c>
      <c r="CG89">
        <v>-1.9333699999999999E-2</v>
      </c>
      <c r="CH89">
        <v>-2.0009099999999998E-2</v>
      </c>
      <c r="CI89">
        <v>-9.1999000000000004E-3</v>
      </c>
      <c r="CJ89">
        <v>-6.2182000000000001E-3</v>
      </c>
      <c r="CK89">
        <v>-7.0013000000000002E-3</v>
      </c>
      <c r="CL89" s="76">
        <v>3.2799999999999999E-6</v>
      </c>
      <c r="CM89" s="76">
        <v>2.8700000000000001E-6</v>
      </c>
      <c r="CN89" s="76">
        <v>2.6800000000000002E-6</v>
      </c>
      <c r="CO89" s="76">
        <v>2.6599999999999999E-6</v>
      </c>
      <c r="CP89" s="76">
        <v>2.52E-6</v>
      </c>
      <c r="CQ89" s="76">
        <v>2.79E-6</v>
      </c>
      <c r="CR89" s="76">
        <v>3.1E-6</v>
      </c>
      <c r="CS89" s="76">
        <v>5.0799999999999996E-6</v>
      </c>
      <c r="CT89" s="76">
        <v>5.9000000000000003E-6</v>
      </c>
      <c r="CU89" s="76">
        <v>5.6200000000000004E-6</v>
      </c>
      <c r="CV89" s="76">
        <v>5.0200000000000002E-6</v>
      </c>
      <c r="CW89" s="76">
        <v>4.2599999999999999E-6</v>
      </c>
      <c r="CX89" s="76">
        <v>3.7299999999999999E-6</v>
      </c>
      <c r="CY89" s="76">
        <v>3.5599999999999998E-6</v>
      </c>
      <c r="CZ89" s="76">
        <v>3.8700000000000002E-6</v>
      </c>
      <c r="DA89" s="76">
        <v>5.0799999999999996E-6</v>
      </c>
      <c r="DB89" s="76">
        <v>7.34E-6</v>
      </c>
      <c r="DC89" s="76">
        <v>9.6900000000000004E-6</v>
      </c>
      <c r="DD89" s="76">
        <v>9.9199999999999999E-6</v>
      </c>
      <c r="DE89" s="76">
        <v>8.7199999999999995E-6</v>
      </c>
      <c r="DF89" s="76">
        <v>7.6199999999999999E-6</v>
      </c>
      <c r="DG89" s="76">
        <v>6.2099999999999998E-6</v>
      </c>
      <c r="DH89" s="76">
        <v>5.1599999999999997E-6</v>
      </c>
      <c r="DI89" s="76">
        <v>4.3699999999999997E-6</v>
      </c>
    </row>
    <row r="90" spans="1:113" x14ac:dyDescent="0.25">
      <c r="A90" t="str">
        <f t="shared" si="1"/>
        <v>All_All_All_All_All_0 to 20 kW_43704</v>
      </c>
      <c r="B90" t="s">
        <v>177</v>
      </c>
      <c r="C90" t="s">
        <v>213</v>
      </c>
      <c r="D90" t="s">
        <v>19</v>
      </c>
      <c r="E90" t="s">
        <v>19</v>
      </c>
      <c r="F90" t="s">
        <v>19</v>
      </c>
      <c r="G90" t="s">
        <v>19</v>
      </c>
      <c r="H90" t="s">
        <v>19</v>
      </c>
      <c r="I90" t="s">
        <v>41</v>
      </c>
      <c r="J90" s="11">
        <v>43704</v>
      </c>
      <c r="K90">
        <v>15</v>
      </c>
      <c r="L90">
        <v>18</v>
      </c>
      <c r="M90">
        <v>89544</v>
      </c>
      <c r="N90">
        <v>0</v>
      </c>
      <c r="O90">
        <v>0</v>
      </c>
      <c r="P90">
        <v>0</v>
      </c>
      <c r="Q90">
        <v>0</v>
      </c>
      <c r="R90">
        <v>0.91728664999999998</v>
      </c>
      <c r="S90">
        <v>0.88500696000000001</v>
      </c>
      <c r="T90">
        <v>0.86339063999999999</v>
      </c>
      <c r="U90">
        <v>0.84907957999999994</v>
      </c>
      <c r="V90">
        <v>0.85635684000000001</v>
      </c>
      <c r="W90">
        <v>0.89849042000000001</v>
      </c>
      <c r="X90">
        <v>0.94506383000000005</v>
      </c>
      <c r="Y90">
        <v>1.0766192000000001</v>
      </c>
      <c r="Z90">
        <v>1.4110973</v>
      </c>
      <c r="AA90">
        <v>1.6896892999999999</v>
      </c>
      <c r="AB90">
        <v>1.9015245000000001</v>
      </c>
      <c r="AC90">
        <v>2.0356211000000002</v>
      </c>
      <c r="AD90">
        <v>2.1039637</v>
      </c>
      <c r="AE90">
        <v>2.1970608999999999</v>
      </c>
      <c r="AF90">
        <v>2.2456537000000001</v>
      </c>
      <c r="AG90">
        <v>2.235576</v>
      </c>
      <c r="AH90">
        <v>2.0862620000000001</v>
      </c>
      <c r="AI90">
        <v>1.7034750000000001</v>
      </c>
      <c r="AJ90">
        <v>1.4414530000000001</v>
      </c>
      <c r="AK90">
        <v>1.310254</v>
      </c>
      <c r="AL90">
        <v>1.268351</v>
      </c>
      <c r="AM90">
        <v>1.131154</v>
      </c>
      <c r="AN90">
        <v>1.0289520000000001</v>
      </c>
      <c r="AO90">
        <v>0.95829279999999994</v>
      </c>
      <c r="AP90">
        <v>75.117890000000003</v>
      </c>
      <c r="AQ90">
        <v>73.743579999999994</v>
      </c>
      <c r="AR90">
        <v>72.732060000000004</v>
      </c>
      <c r="AS90">
        <v>71.421639999999996</v>
      </c>
      <c r="AT90">
        <v>70.144739999999999</v>
      </c>
      <c r="AU90">
        <v>69.39846</v>
      </c>
      <c r="AV90">
        <v>68.210629999999995</v>
      </c>
      <c r="AW90">
        <v>68.626080000000002</v>
      </c>
      <c r="AX90">
        <v>72.14716</v>
      </c>
      <c r="AY90">
        <v>76.426010000000005</v>
      </c>
      <c r="AZ90">
        <v>81.304569999999998</v>
      </c>
      <c r="BA90">
        <v>85.356059999999999</v>
      </c>
      <c r="BB90">
        <v>89.062929999999994</v>
      </c>
      <c r="BC90">
        <v>91.798159999999996</v>
      </c>
      <c r="BD90">
        <v>93.769000000000005</v>
      </c>
      <c r="BE90">
        <v>94.903970000000001</v>
      </c>
      <c r="BF90">
        <v>94.945409999999995</v>
      </c>
      <c r="BG90">
        <v>94.247789999999995</v>
      </c>
      <c r="BH90">
        <v>92.111859999999993</v>
      </c>
      <c r="BI90">
        <v>88.846279999999993</v>
      </c>
      <c r="BJ90">
        <v>84.541079999999994</v>
      </c>
      <c r="BK90">
        <v>81.446200000000005</v>
      </c>
      <c r="BL90">
        <v>79.020750000000007</v>
      </c>
      <c r="BM90">
        <v>76.898489999999995</v>
      </c>
      <c r="BN90">
        <v>-7.7491000000000001E-3</v>
      </c>
      <c r="BO90">
        <v>-5.0073000000000001E-3</v>
      </c>
      <c r="BP90">
        <v>-4.3704E-3</v>
      </c>
      <c r="BQ90">
        <v>-4.1599000000000002E-3</v>
      </c>
      <c r="BR90">
        <v>-4.7022000000000001E-3</v>
      </c>
      <c r="BS90">
        <v>-3.0037000000000002E-3</v>
      </c>
      <c r="BT90">
        <v>-9.8738000000000003E-3</v>
      </c>
      <c r="BU90">
        <v>9.0373999999999993E-3</v>
      </c>
      <c r="BV90">
        <v>9.4789999999999996E-3</v>
      </c>
      <c r="BW90">
        <v>2.8403999999999999E-3</v>
      </c>
      <c r="BX90">
        <v>-2.5647999999999999E-3</v>
      </c>
      <c r="BY90">
        <v>-1.6525000000000001E-3</v>
      </c>
      <c r="BZ90">
        <v>-5.1839E-3</v>
      </c>
      <c r="CA90">
        <v>-6.4844000000000004E-3</v>
      </c>
      <c r="CB90">
        <v>1.20167E-2</v>
      </c>
      <c r="CC90">
        <v>1.46027E-2</v>
      </c>
      <c r="CD90">
        <v>1.4827699999999999E-2</v>
      </c>
      <c r="CE90">
        <v>1.0960900000000001E-2</v>
      </c>
      <c r="CF90">
        <v>-8.298E-4</v>
      </c>
      <c r="CG90">
        <v>-1.3924499999999999E-2</v>
      </c>
      <c r="CH90">
        <v>-1.82586E-2</v>
      </c>
      <c r="CI90">
        <v>-5.1704000000000003E-3</v>
      </c>
      <c r="CJ90">
        <v>-4.0401999999999999E-3</v>
      </c>
      <c r="CK90">
        <v>-5.6211999999999998E-3</v>
      </c>
      <c r="CL90" s="76">
        <v>3.76E-6</v>
      </c>
      <c r="CM90" s="76">
        <v>3.45E-6</v>
      </c>
      <c r="CN90" s="76">
        <v>3.1599999999999998E-6</v>
      </c>
      <c r="CO90" s="76">
        <v>3.05E-6</v>
      </c>
      <c r="CP90" s="76">
        <v>2.9000000000000002E-6</v>
      </c>
      <c r="CQ90" s="76">
        <v>3.0299999999999998E-6</v>
      </c>
      <c r="CR90" s="76">
        <v>3.41E-6</v>
      </c>
      <c r="CS90" s="76">
        <v>5.0100000000000003E-6</v>
      </c>
      <c r="CT90" s="76">
        <v>6.0399999999999998E-6</v>
      </c>
      <c r="CU90" s="76">
        <v>6.1700000000000002E-6</v>
      </c>
      <c r="CV90" s="76">
        <v>5.6999999999999996E-6</v>
      </c>
      <c r="CW90" s="76">
        <v>4.87E-6</v>
      </c>
      <c r="CX90" s="76">
        <v>4.2100000000000003E-6</v>
      </c>
      <c r="CY90" s="76">
        <v>3.9999999999999998E-6</v>
      </c>
      <c r="CZ90" s="76">
        <v>4.3499999999999999E-6</v>
      </c>
      <c r="DA90" s="76">
        <v>5.6699999999999999E-6</v>
      </c>
      <c r="DB90" s="76">
        <v>8.5499999999999995E-6</v>
      </c>
      <c r="DC90" s="76">
        <v>1.1199999999999999E-5</v>
      </c>
      <c r="DD90" s="76">
        <v>1.17E-5</v>
      </c>
      <c r="DE90" s="76">
        <v>1.08E-5</v>
      </c>
      <c r="DF90" s="76">
        <v>9.0399999999999998E-6</v>
      </c>
      <c r="DG90" s="76">
        <v>6.8399999999999997E-6</v>
      </c>
      <c r="DH90" s="76">
        <v>5.8599999999999998E-6</v>
      </c>
      <c r="DI90" s="76">
        <v>4.9599999999999999E-6</v>
      </c>
    </row>
    <row r="91" spans="1:113" x14ac:dyDescent="0.25">
      <c r="A91" t="str">
        <f t="shared" si="1"/>
        <v>All_All_All_All_All_0 to 20 kW_43721</v>
      </c>
      <c r="B91" t="s">
        <v>177</v>
      </c>
      <c r="C91" t="s">
        <v>213</v>
      </c>
      <c r="D91" t="s">
        <v>19</v>
      </c>
      <c r="E91" t="s">
        <v>19</v>
      </c>
      <c r="F91" t="s">
        <v>19</v>
      </c>
      <c r="G91" t="s">
        <v>19</v>
      </c>
      <c r="H91" t="s">
        <v>19</v>
      </c>
      <c r="I91" t="s">
        <v>41</v>
      </c>
      <c r="J91" s="11">
        <v>43721</v>
      </c>
      <c r="K91">
        <v>15</v>
      </c>
      <c r="L91">
        <v>18</v>
      </c>
      <c r="M91">
        <v>88580</v>
      </c>
      <c r="N91">
        <v>0</v>
      </c>
      <c r="O91">
        <v>0</v>
      </c>
      <c r="P91">
        <v>0</v>
      </c>
      <c r="Q91">
        <v>0</v>
      </c>
      <c r="R91">
        <v>0.82359563000000002</v>
      </c>
      <c r="S91">
        <v>0.79932632000000003</v>
      </c>
      <c r="T91">
        <v>0.78134501000000001</v>
      </c>
      <c r="U91">
        <v>0.77262558999999997</v>
      </c>
      <c r="V91">
        <v>0.78121434999999995</v>
      </c>
      <c r="W91">
        <v>0.81576026000000001</v>
      </c>
      <c r="X91">
        <v>0.85915328999999996</v>
      </c>
      <c r="Y91">
        <v>0.89548282999999995</v>
      </c>
      <c r="Z91">
        <v>1.1320562000000001</v>
      </c>
      <c r="AA91">
        <v>1.3749604</v>
      </c>
      <c r="AB91">
        <v>1.5766</v>
      </c>
      <c r="AC91">
        <v>1.7285917</v>
      </c>
      <c r="AD91">
        <v>1.8185521</v>
      </c>
      <c r="AE91">
        <v>1.9186396999999999</v>
      </c>
      <c r="AF91">
        <v>1.9741962</v>
      </c>
      <c r="AG91">
        <v>1.9604459999999999</v>
      </c>
      <c r="AH91">
        <v>1.830193</v>
      </c>
      <c r="AI91">
        <v>1.5224979999999999</v>
      </c>
      <c r="AJ91">
        <v>1.3036449999999999</v>
      </c>
      <c r="AK91">
        <v>1.2375080000000001</v>
      </c>
      <c r="AL91">
        <v>1.1552260000000001</v>
      </c>
      <c r="AM91">
        <v>1.0368930000000001</v>
      </c>
      <c r="AN91">
        <v>0.94925789999999999</v>
      </c>
      <c r="AO91">
        <v>0.88499969999999994</v>
      </c>
      <c r="AP91">
        <v>70.945949999999996</v>
      </c>
      <c r="AQ91">
        <v>68.580280000000002</v>
      </c>
      <c r="AR91">
        <v>67.152140000000003</v>
      </c>
      <c r="AS91">
        <v>65.4709</v>
      </c>
      <c r="AT91">
        <v>64.541550000000001</v>
      </c>
      <c r="AU91">
        <v>63.544969999999999</v>
      </c>
      <c r="AV91">
        <v>62.911459999999998</v>
      </c>
      <c r="AW91">
        <v>62.969929999999998</v>
      </c>
      <c r="AX91">
        <v>67.014740000000003</v>
      </c>
      <c r="AY91">
        <v>73.170879999999997</v>
      </c>
      <c r="AZ91">
        <v>78.649979999999999</v>
      </c>
      <c r="BA91">
        <v>83.956940000000003</v>
      </c>
      <c r="BB91">
        <v>88.075810000000004</v>
      </c>
      <c r="BC91">
        <v>90.796469999999999</v>
      </c>
      <c r="BD91">
        <v>92.877210000000005</v>
      </c>
      <c r="BE91">
        <v>94.501459999999994</v>
      </c>
      <c r="BF91">
        <v>94.963660000000004</v>
      </c>
      <c r="BG91">
        <v>94.220150000000004</v>
      </c>
      <c r="BH91">
        <v>92.323779999999999</v>
      </c>
      <c r="BI91">
        <v>88.301850000000002</v>
      </c>
      <c r="BJ91">
        <v>83.501300000000001</v>
      </c>
      <c r="BK91">
        <v>79.564660000000003</v>
      </c>
      <c r="BL91">
        <v>76.678229999999999</v>
      </c>
      <c r="BM91">
        <v>74.250240000000005</v>
      </c>
      <c r="BN91">
        <v>-5.7210999999999998E-3</v>
      </c>
      <c r="BO91">
        <v>-3.0839000000000001E-3</v>
      </c>
      <c r="BP91">
        <v>-5.5610000000000002E-4</v>
      </c>
      <c r="BQ91">
        <v>-1.8967999999999999E-3</v>
      </c>
      <c r="BR91">
        <v>4.2599999999999999E-5</v>
      </c>
      <c r="BS91">
        <v>4.5446000000000002E-3</v>
      </c>
      <c r="BT91">
        <v>9.7488000000000002E-3</v>
      </c>
      <c r="BU91">
        <v>2.6368800000000001E-2</v>
      </c>
      <c r="BV91">
        <v>3.5115300000000002E-2</v>
      </c>
      <c r="BW91">
        <v>1.5281899999999999E-2</v>
      </c>
      <c r="BX91">
        <v>4.7987999999999998E-3</v>
      </c>
      <c r="BY91">
        <v>-5.5329999999999997E-3</v>
      </c>
      <c r="BZ91">
        <v>-6.7878000000000001E-3</v>
      </c>
      <c r="CA91">
        <v>-1.3146700000000001E-2</v>
      </c>
      <c r="CB91">
        <v>1.5239999999999999E-4</v>
      </c>
      <c r="CC91">
        <v>9.0638999999999997E-3</v>
      </c>
      <c r="CD91">
        <v>1.3138199999999999E-2</v>
      </c>
      <c r="CE91">
        <v>1.8826900000000001E-2</v>
      </c>
      <c r="CF91">
        <v>1.57617E-2</v>
      </c>
      <c r="CG91">
        <v>6.0350000000000004E-3</v>
      </c>
      <c r="CH91">
        <v>-3.1045000000000001E-3</v>
      </c>
      <c r="CI91">
        <v>-4.1092000000000004E-3</v>
      </c>
      <c r="CJ91">
        <v>-1.28348E-2</v>
      </c>
      <c r="CK91">
        <v>-1.1510899999999999E-2</v>
      </c>
      <c r="CL91" s="76">
        <v>2.3E-6</v>
      </c>
      <c r="CM91" s="76">
        <v>2.2299999999999998E-6</v>
      </c>
      <c r="CN91" s="76">
        <v>1.9800000000000001E-6</v>
      </c>
      <c r="CO91" s="76">
        <v>1.9099999999999999E-6</v>
      </c>
      <c r="CP91" s="76">
        <v>1.77E-6</v>
      </c>
      <c r="CQ91" s="76">
        <v>1.61E-6</v>
      </c>
      <c r="CR91" s="76">
        <v>2.3700000000000002E-6</v>
      </c>
      <c r="CS91" s="76">
        <v>2.5600000000000001E-6</v>
      </c>
      <c r="CT91" s="76">
        <v>3.9899999999999999E-6</v>
      </c>
      <c r="CU91" s="76">
        <v>4.8799999999999999E-6</v>
      </c>
      <c r="CV91" s="76">
        <v>5.0000000000000004E-6</v>
      </c>
      <c r="CW91" s="76">
        <v>4.4499999999999997E-6</v>
      </c>
      <c r="CX91" s="76">
        <v>3.63E-6</v>
      </c>
      <c r="CY91" s="76">
        <v>3.1999999999999999E-6</v>
      </c>
      <c r="CZ91" s="76">
        <v>3.3500000000000001E-6</v>
      </c>
      <c r="DA91" s="76">
        <v>4.4700000000000004E-6</v>
      </c>
      <c r="DB91" s="76">
        <v>6.4500000000000001E-6</v>
      </c>
      <c r="DC91" s="76">
        <v>8.0099999999999995E-6</v>
      </c>
      <c r="DD91" s="76">
        <v>8.2400000000000007E-6</v>
      </c>
      <c r="DE91" s="76">
        <v>8.1599999999999998E-6</v>
      </c>
      <c r="DF91" s="76">
        <v>6.5599999999999999E-6</v>
      </c>
      <c r="DG91" s="76">
        <v>5.0699999999999997E-6</v>
      </c>
      <c r="DH91" s="76">
        <v>4.1400000000000002E-6</v>
      </c>
      <c r="DI91" s="76">
        <v>3.6500000000000002E-6</v>
      </c>
    </row>
    <row r="92" spans="1:113" x14ac:dyDescent="0.25">
      <c r="A92" t="str">
        <f t="shared" si="1"/>
        <v>All_All_All_All_All_0 to 20 kW_2958465</v>
      </c>
      <c r="B92" t="s">
        <v>204</v>
      </c>
      <c r="C92" t="s">
        <v>213</v>
      </c>
      <c r="D92" t="s">
        <v>19</v>
      </c>
      <c r="E92" t="s">
        <v>19</v>
      </c>
      <c r="F92" t="s">
        <v>19</v>
      </c>
      <c r="G92" t="s">
        <v>19</v>
      </c>
      <c r="H92" t="s">
        <v>19</v>
      </c>
      <c r="I92" t="s">
        <v>41</v>
      </c>
      <c r="J92" s="11">
        <v>2958465</v>
      </c>
      <c r="K92">
        <v>15</v>
      </c>
      <c r="L92">
        <v>18</v>
      </c>
      <c r="M92">
        <v>91156.44</v>
      </c>
      <c r="N92">
        <v>0</v>
      </c>
      <c r="O92">
        <v>0</v>
      </c>
      <c r="P92">
        <v>0</v>
      </c>
      <c r="Q92">
        <v>0</v>
      </c>
      <c r="R92">
        <v>0.89065939000000005</v>
      </c>
      <c r="S92">
        <v>0.86012246999999997</v>
      </c>
      <c r="T92">
        <v>0.83910158000000001</v>
      </c>
      <c r="U92">
        <v>0.82555818999999997</v>
      </c>
      <c r="V92">
        <v>0.83318692999999999</v>
      </c>
      <c r="W92">
        <v>0.86547317999999995</v>
      </c>
      <c r="X92">
        <v>0.88279704999999997</v>
      </c>
      <c r="Y92">
        <v>1.0244567</v>
      </c>
      <c r="Z92">
        <v>1.3347705000000001</v>
      </c>
      <c r="AA92">
        <v>1.6082993000000001</v>
      </c>
      <c r="AB92">
        <v>1.8142602000000001</v>
      </c>
      <c r="AC92">
        <v>1.9479957000000001</v>
      </c>
      <c r="AD92">
        <v>2.0175839999999998</v>
      </c>
      <c r="AE92">
        <v>2.1114742999999998</v>
      </c>
      <c r="AF92">
        <v>2.1586994000000002</v>
      </c>
      <c r="AG92">
        <v>2.1428530000000001</v>
      </c>
      <c r="AH92">
        <v>2.0058600000000002</v>
      </c>
      <c r="AI92">
        <v>1.6677310000000001</v>
      </c>
      <c r="AJ92">
        <v>1.4320459999999999</v>
      </c>
      <c r="AK92">
        <v>1.2960609999999999</v>
      </c>
      <c r="AL92">
        <v>1.244632</v>
      </c>
      <c r="AM92">
        <v>1.1315949999999999</v>
      </c>
      <c r="AN92">
        <v>1.026432</v>
      </c>
      <c r="AO92">
        <v>0.95527810000000002</v>
      </c>
      <c r="AP92">
        <v>74.656769999999995</v>
      </c>
      <c r="AQ92">
        <v>72.827100000000002</v>
      </c>
      <c r="AR92">
        <v>71.371729999999999</v>
      </c>
      <c r="AS92">
        <v>69.941839999999999</v>
      </c>
      <c r="AT92">
        <v>68.765919999999994</v>
      </c>
      <c r="AU92">
        <v>67.80377</v>
      </c>
      <c r="AV92">
        <v>66.974059999999994</v>
      </c>
      <c r="AW92">
        <v>67.877809999999997</v>
      </c>
      <c r="AX92">
        <v>71.900260000000003</v>
      </c>
      <c r="AY92">
        <v>76.77467</v>
      </c>
      <c r="AZ92">
        <v>81.584370000000007</v>
      </c>
      <c r="BA92">
        <v>85.838440000000006</v>
      </c>
      <c r="BB92">
        <v>89.334469999999996</v>
      </c>
      <c r="BC92">
        <v>92.109380000000002</v>
      </c>
      <c r="BD92">
        <v>94.217280000000002</v>
      </c>
      <c r="BE92">
        <v>95.468199999999996</v>
      </c>
      <c r="BF92">
        <v>95.817539999999994</v>
      </c>
      <c r="BG92">
        <v>95.339519999999993</v>
      </c>
      <c r="BH92">
        <v>93.848399999999998</v>
      </c>
      <c r="BI92">
        <v>90.828109999999995</v>
      </c>
      <c r="BJ92">
        <v>86.391490000000005</v>
      </c>
      <c r="BK92">
        <v>82.367189999999994</v>
      </c>
      <c r="BL92">
        <v>79.384820000000005</v>
      </c>
      <c r="BM92">
        <v>76.993740000000003</v>
      </c>
      <c r="BN92">
        <v>-5.5516999999999997E-3</v>
      </c>
      <c r="BO92">
        <v>-4.1844999999999999E-3</v>
      </c>
      <c r="BP92">
        <v>-3.4370999999999998E-3</v>
      </c>
      <c r="BQ92">
        <v>-3.4107999999999999E-3</v>
      </c>
      <c r="BR92">
        <v>-3.2182000000000001E-3</v>
      </c>
      <c r="BS92">
        <v>-3.5094000000000002E-3</v>
      </c>
      <c r="BT92">
        <v>-2.7853000000000001E-3</v>
      </c>
      <c r="BU92">
        <v>1.1756600000000001E-2</v>
      </c>
      <c r="BV92">
        <v>1.2896100000000001E-2</v>
      </c>
      <c r="BW92">
        <v>-2.4459999999999998E-4</v>
      </c>
      <c r="BX92">
        <v>-1.1945300000000001E-2</v>
      </c>
      <c r="BY92">
        <v>-1.45884E-2</v>
      </c>
      <c r="BZ92">
        <v>-1.4534699999999999E-2</v>
      </c>
      <c r="CA92">
        <v>-1.6059500000000001E-2</v>
      </c>
      <c r="CB92">
        <v>1.7334E-3</v>
      </c>
      <c r="CC92">
        <v>9.4111000000000004E-3</v>
      </c>
      <c r="CD92">
        <v>1.1174099999999999E-2</v>
      </c>
      <c r="CE92">
        <v>5.6703999999999999E-3</v>
      </c>
      <c r="CF92">
        <v>-9.2557000000000004E-3</v>
      </c>
      <c r="CG92">
        <v>-1.77959E-2</v>
      </c>
      <c r="CH92">
        <v>-1.9180699999999998E-2</v>
      </c>
      <c r="CI92">
        <v>-1.07986E-2</v>
      </c>
      <c r="CJ92">
        <v>-1.0322E-2</v>
      </c>
      <c r="CK92">
        <v>-1.0259000000000001E-2</v>
      </c>
      <c r="CL92" s="76">
        <v>3.6399999999999998E-7</v>
      </c>
      <c r="CM92" s="76">
        <v>3.2899999999999999E-7</v>
      </c>
      <c r="CN92" s="76">
        <v>2.96E-7</v>
      </c>
      <c r="CO92" s="76">
        <v>2.8700000000000002E-7</v>
      </c>
      <c r="CP92" s="76">
        <v>2.7000000000000001E-7</v>
      </c>
      <c r="CQ92" s="76">
        <v>2.8500000000000002E-7</v>
      </c>
      <c r="CR92" s="76">
        <v>3.3999999999999997E-7</v>
      </c>
      <c r="CS92" s="76">
        <v>4.7399999999999998E-7</v>
      </c>
      <c r="CT92" s="76">
        <v>5.9999999999999997E-7</v>
      </c>
      <c r="CU92" s="76">
        <v>6.1500000000000004E-7</v>
      </c>
      <c r="CV92" s="76">
        <v>5.9100000000000004E-7</v>
      </c>
      <c r="CW92" s="76">
        <v>5.1600000000000001E-7</v>
      </c>
      <c r="CX92" s="76">
        <v>4.34E-7</v>
      </c>
      <c r="CY92" s="76">
        <v>3.9499999999999998E-7</v>
      </c>
      <c r="CZ92" s="76">
        <v>4.2800000000000002E-7</v>
      </c>
      <c r="DA92" s="76">
        <v>5.5700000000000002E-7</v>
      </c>
      <c r="DB92" s="76">
        <v>8.2600000000000001E-7</v>
      </c>
      <c r="DC92" s="76">
        <v>1.1000000000000001E-6</v>
      </c>
      <c r="DD92" s="76">
        <v>1.19E-6</v>
      </c>
      <c r="DE92" s="76">
        <v>1.13E-6</v>
      </c>
      <c r="DF92" s="76">
        <v>9.3099999999999996E-7</v>
      </c>
      <c r="DG92" s="76">
        <v>7.0999999999999998E-7</v>
      </c>
      <c r="DH92" s="76">
        <v>5.7400000000000003E-7</v>
      </c>
      <c r="DI92" s="76">
        <v>4.9999999999999998E-7</v>
      </c>
    </row>
    <row r="93" spans="1:113" x14ac:dyDescent="0.25">
      <c r="A93" t="str">
        <f t="shared" si="1"/>
        <v>All_All_No_All_All_0 to 20 kW_43627</v>
      </c>
      <c r="B93" t="s">
        <v>177</v>
      </c>
      <c r="C93" t="s">
        <v>214</v>
      </c>
      <c r="D93" t="s">
        <v>19</v>
      </c>
      <c r="E93" t="s">
        <v>19</v>
      </c>
      <c r="F93" t="s">
        <v>308</v>
      </c>
      <c r="G93" t="s">
        <v>19</v>
      </c>
      <c r="H93" t="s">
        <v>19</v>
      </c>
      <c r="I93" t="s">
        <v>41</v>
      </c>
      <c r="J93" s="11">
        <v>43627</v>
      </c>
      <c r="K93">
        <v>15</v>
      </c>
      <c r="L93">
        <v>18</v>
      </c>
      <c r="M93">
        <v>96893</v>
      </c>
      <c r="N93">
        <v>0</v>
      </c>
      <c r="O93">
        <v>0</v>
      </c>
      <c r="P93">
        <v>0</v>
      </c>
      <c r="Q93">
        <v>0</v>
      </c>
      <c r="R93">
        <v>0.88247154000000005</v>
      </c>
      <c r="S93">
        <v>0.85017737999999998</v>
      </c>
      <c r="T93">
        <v>0.82885403000000002</v>
      </c>
      <c r="U93">
        <v>0.81412706999999995</v>
      </c>
      <c r="V93">
        <v>0.81778340000000005</v>
      </c>
      <c r="W93">
        <v>0.81863659</v>
      </c>
      <c r="X93">
        <v>0.82323573000000005</v>
      </c>
      <c r="Y93">
        <v>1.0308885000000001</v>
      </c>
      <c r="Z93">
        <v>1.3732812999999999</v>
      </c>
      <c r="AA93">
        <v>1.6695829</v>
      </c>
      <c r="AB93">
        <v>1.8840716</v>
      </c>
      <c r="AC93">
        <v>2.0132672</v>
      </c>
      <c r="AD93">
        <v>2.0704052000000002</v>
      </c>
      <c r="AE93">
        <v>2.1580206999999998</v>
      </c>
      <c r="AF93">
        <v>2.1968977999999999</v>
      </c>
      <c r="AG93">
        <v>2.1828989999999999</v>
      </c>
      <c r="AH93">
        <v>2.050678</v>
      </c>
      <c r="AI93">
        <v>1.6878690000000001</v>
      </c>
      <c r="AJ93">
        <v>1.434204</v>
      </c>
      <c r="AK93">
        <v>1.2815810000000001</v>
      </c>
      <c r="AL93">
        <v>1.226431</v>
      </c>
      <c r="AM93">
        <v>1.150085</v>
      </c>
      <c r="AN93">
        <v>1.0421640000000001</v>
      </c>
      <c r="AO93">
        <v>0.96705439999999998</v>
      </c>
      <c r="AP93">
        <v>77.100620000000006</v>
      </c>
      <c r="AQ93">
        <v>74.258139999999997</v>
      </c>
      <c r="AR93">
        <v>72.548320000000004</v>
      </c>
      <c r="AS93">
        <v>71.58972</v>
      </c>
      <c r="AT93">
        <v>69.950640000000007</v>
      </c>
      <c r="AU93">
        <v>69.397030000000001</v>
      </c>
      <c r="AV93">
        <v>69.08578</v>
      </c>
      <c r="AW93">
        <v>71.800899999999999</v>
      </c>
      <c r="AX93">
        <v>76.551760000000002</v>
      </c>
      <c r="AY93">
        <v>81.386759999999995</v>
      </c>
      <c r="AZ93">
        <v>85.512159999999994</v>
      </c>
      <c r="BA93">
        <v>89.740790000000004</v>
      </c>
      <c r="BB93">
        <v>93.039150000000006</v>
      </c>
      <c r="BC93">
        <v>95.270060000000001</v>
      </c>
      <c r="BD93">
        <v>97.15804</v>
      </c>
      <c r="BE93">
        <v>98.29186</v>
      </c>
      <c r="BF93">
        <v>99.121880000000004</v>
      </c>
      <c r="BG93">
        <v>98.380960000000002</v>
      </c>
      <c r="BH93">
        <v>96.989720000000005</v>
      </c>
      <c r="BI93">
        <v>94.463639999999998</v>
      </c>
      <c r="BJ93">
        <v>90.72099</v>
      </c>
      <c r="BK93">
        <v>85.592100000000002</v>
      </c>
      <c r="BL93">
        <v>82.211560000000006</v>
      </c>
      <c r="BM93">
        <v>80.101780000000005</v>
      </c>
      <c r="BN93">
        <v>-3.8966000000000001E-3</v>
      </c>
      <c r="BO93">
        <v>-1.2876000000000001E-3</v>
      </c>
      <c r="BP93">
        <v>8.7310000000000003E-4</v>
      </c>
      <c r="BQ93">
        <v>-7.159E-4</v>
      </c>
      <c r="BR93">
        <v>5.2459999999999996E-4</v>
      </c>
      <c r="BS93">
        <v>5.1311999999999998E-3</v>
      </c>
      <c r="BT93">
        <v>1.0471299999999999E-2</v>
      </c>
      <c r="BU93">
        <v>2.6030500000000002E-2</v>
      </c>
      <c r="BV93">
        <v>3.5104200000000002E-2</v>
      </c>
      <c r="BW93">
        <v>1.5149900000000001E-2</v>
      </c>
      <c r="BX93">
        <v>3.3246999999999999E-3</v>
      </c>
      <c r="BY93">
        <v>-7.5627000000000003E-3</v>
      </c>
      <c r="BZ93">
        <v>-1.1412200000000001E-2</v>
      </c>
      <c r="CA93">
        <v>-1.9224100000000001E-2</v>
      </c>
      <c r="CB93">
        <v>-1.0899E-3</v>
      </c>
      <c r="CC93">
        <v>9.2010000000000008E-3</v>
      </c>
      <c r="CD93">
        <v>1.14223E-2</v>
      </c>
      <c r="CE93">
        <v>1.6961899999999999E-2</v>
      </c>
      <c r="CF93">
        <v>7.6628E-3</v>
      </c>
      <c r="CG93">
        <v>-8.7779999999999998E-4</v>
      </c>
      <c r="CH93">
        <v>-4.9163999999999996E-3</v>
      </c>
      <c r="CI93">
        <v>-2.1559999999999999E-3</v>
      </c>
      <c r="CJ93">
        <v>-1.0954800000000001E-2</v>
      </c>
      <c r="CK93">
        <v>-8.6578000000000002E-3</v>
      </c>
      <c r="CL93" s="76">
        <v>2.9299999999999999E-6</v>
      </c>
      <c r="CM93" s="76">
        <v>2.7300000000000001E-6</v>
      </c>
      <c r="CN93" s="76">
        <v>2.4200000000000001E-6</v>
      </c>
      <c r="CO93" s="76">
        <v>2.2800000000000002E-6</v>
      </c>
      <c r="CP93" s="76">
        <v>2.2199999999999999E-6</v>
      </c>
      <c r="CQ93" s="76">
        <v>2.2000000000000001E-6</v>
      </c>
      <c r="CR93" s="76">
        <v>2.7300000000000001E-6</v>
      </c>
      <c r="CS93" s="76">
        <v>4.07E-6</v>
      </c>
      <c r="CT93" s="76">
        <v>5.6099999999999997E-6</v>
      </c>
      <c r="CU93" s="76">
        <v>6.2500000000000003E-6</v>
      </c>
      <c r="CV93" s="76">
        <v>5.75E-6</v>
      </c>
      <c r="CW93" s="76">
        <v>4.8500000000000002E-6</v>
      </c>
      <c r="CX93" s="76">
        <v>4.1300000000000003E-6</v>
      </c>
      <c r="CY93" s="76">
        <v>3.6100000000000002E-6</v>
      </c>
      <c r="CZ93" s="76">
        <v>3.8E-6</v>
      </c>
      <c r="DA93" s="76">
        <v>4.7999999999999998E-6</v>
      </c>
      <c r="DB93" s="76">
        <v>7.4200000000000001E-6</v>
      </c>
      <c r="DC93" s="76">
        <v>9.8400000000000007E-6</v>
      </c>
      <c r="DD93" s="76">
        <v>1.04E-5</v>
      </c>
      <c r="DE93" s="76">
        <v>1.04E-5</v>
      </c>
      <c r="DF93" s="76">
        <v>8.6400000000000003E-6</v>
      </c>
      <c r="DG93" s="76">
        <v>5.8900000000000004E-6</v>
      </c>
      <c r="DH93" s="76">
        <v>5.04E-6</v>
      </c>
      <c r="DI93" s="76">
        <v>4.5299999999999998E-6</v>
      </c>
    </row>
    <row r="94" spans="1:113" x14ac:dyDescent="0.25">
      <c r="A94" t="str">
        <f t="shared" si="1"/>
        <v>All_All_No_All_All_0 to 20 kW_43670</v>
      </c>
      <c r="B94" t="s">
        <v>177</v>
      </c>
      <c r="C94" t="s">
        <v>214</v>
      </c>
      <c r="D94" t="s">
        <v>19</v>
      </c>
      <c r="E94" t="s">
        <v>19</v>
      </c>
      <c r="F94" t="s">
        <v>308</v>
      </c>
      <c r="G94" t="s">
        <v>19</v>
      </c>
      <c r="H94" t="s">
        <v>19</v>
      </c>
      <c r="I94" t="s">
        <v>41</v>
      </c>
      <c r="J94" s="11">
        <v>43670</v>
      </c>
      <c r="K94">
        <v>15</v>
      </c>
      <c r="L94">
        <v>18</v>
      </c>
      <c r="M94">
        <v>91885</v>
      </c>
      <c r="N94">
        <v>0</v>
      </c>
      <c r="O94">
        <v>0</v>
      </c>
      <c r="P94">
        <v>0</v>
      </c>
      <c r="Q94">
        <v>0</v>
      </c>
      <c r="R94">
        <v>0.89328057999999999</v>
      </c>
      <c r="S94">
        <v>0.86060349999999997</v>
      </c>
      <c r="T94">
        <v>0.83848336999999995</v>
      </c>
      <c r="U94">
        <v>0.82423201999999995</v>
      </c>
      <c r="V94">
        <v>0.83344523999999998</v>
      </c>
      <c r="W94">
        <v>0.86360088000000002</v>
      </c>
      <c r="X94">
        <v>0.85294254999999997</v>
      </c>
      <c r="Y94">
        <v>1.0330973999999999</v>
      </c>
      <c r="Z94">
        <v>1.3481167999999999</v>
      </c>
      <c r="AA94">
        <v>1.6251834999999999</v>
      </c>
      <c r="AB94">
        <v>1.8374108</v>
      </c>
      <c r="AC94">
        <v>1.9770243000000001</v>
      </c>
      <c r="AD94">
        <v>2.0493130000000002</v>
      </c>
      <c r="AE94">
        <v>2.1441389000000002</v>
      </c>
      <c r="AF94">
        <v>2.2027527999999998</v>
      </c>
      <c r="AG94">
        <v>2.1897540000000002</v>
      </c>
      <c r="AH94">
        <v>2.0542630000000002</v>
      </c>
      <c r="AI94">
        <v>1.7208049999999999</v>
      </c>
      <c r="AJ94">
        <v>1.504111</v>
      </c>
      <c r="AK94">
        <v>1.356643</v>
      </c>
      <c r="AL94">
        <v>1.269736</v>
      </c>
      <c r="AM94">
        <v>1.17177</v>
      </c>
      <c r="AN94">
        <v>1.0600670000000001</v>
      </c>
      <c r="AO94">
        <v>0.98803680000000005</v>
      </c>
      <c r="AP94">
        <v>74.707279999999997</v>
      </c>
      <c r="AQ94">
        <v>72.009789999999995</v>
      </c>
      <c r="AR94">
        <v>70.162739999999999</v>
      </c>
      <c r="AS94">
        <v>68.97775</v>
      </c>
      <c r="AT94">
        <v>68.251589999999993</v>
      </c>
      <c r="AU94">
        <v>67.39752</v>
      </c>
      <c r="AV94">
        <v>66.454629999999995</v>
      </c>
      <c r="AW94">
        <v>68.089200000000005</v>
      </c>
      <c r="AX94">
        <v>72.266109999999998</v>
      </c>
      <c r="AY94">
        <v>77.075900000000004</v>
      </c>
      <c r="AZ94">
        <v>81.814729999999997</v>
      </c>
      <c r="BA94">
        <v>85.474689999999995</v>
      </c>
      <c r="BB94">
        <v>88.333240000000004</v>
      </c>
      <c r="BC94">
        <v>91.803719999999998</v>
      </c>
      <c r="BD94">
        <v>94.388019999999997</v>
      </c>
      <c r="BE94">
        <v>95.595140000000001</v>
      </c>
      <c r="BF94">
        <v>95.679749999999999</v>
      </c>
      <c r="BG94">
        <v>95.489369999999994</v>
      </c>
      <c r="BH94">
        <v>94.638530000000003</v>
      </c>
      <c r="BI94">
        <v>92.38749</v>
      </c>
      <c r="BJ94">
        <v>88.106750000000005</v>
      </c>
      <c r="BK94">
        <v>83.596990000000005</v>
      </c>
      <c r="BL94">
        <v>80.452799999999996</v>
      </c>
      <c r="BM94">
        <v>77.896900000000002</v>
      </c>
      <c r="BN94">
        <v>-9.3021000000000006E-3</v>
      </c>
      <c r="BO94">
        <v>-9.7076999999999997E-3</v>
      </c>
      <c r="BP94">
        <v>-1.0490599999999999E-2</v>
      </c>
      <c r="BQ94">
        <v>-1.0589599999999999E-2</v>
      </c>
      <c r="BR94">
        <v>-1.0643700000000001E-2</v>
      </c>
      <c r="BS94">
        <v>-1.6906000000000001E-2</v>
      </c>
      <c r="BT94">
        <v>-1.13299E-2</v>
      </c>
      <c r="BU94">
        <v>4.1669000000000003E-3</v>
      </c>
      <c r="BV94">
        <v>1.13889E-2</v>
      </c>
      <c r="BW94">
        <v>-3.1273999999999998E-3</v>
      </c>
      <c r="BX94">
        <v>-2.0913299999999999E-2</v>
      </c>
      <c r="BY94">
        <v>-1.9106000000000001E-2</v>
      </c>
      <c r="BZ94">
        <v>-1.3579600000000001E-2</v>
      </c>
      <c r="CA94">
        <v>-6.8932000000000004E-3</v>
      </c>
      <c r="CB94">
        <v>9.6086999999999995E-3</v>
      </c>
      <c r="CC94">
        <v>2.1009199999999999E-2</v>
      </c>
      <c r="CD94">
        <v>2.2547600000000001E-2</v>
      </c>
      <c r="CE94">
        <v>1.4846E-3</v>
      </c>
      <c r="CF94">
        <v>-2.78611E-2</v>
      </c>
      <c r="CG94">
        <v>-3.6042900000000003E-2</v>
      </c>
      <c r="CH94">
        <v>-3.3261899999999997E-2</v>
      </c>
      <c r="CI94">
        <v>-2.4958399999999999E-2</v>
      </c>
      <c r="CJ94">
        <v>-2.0134099999999999E-2</v>
      </c>
      <c r="CK94">
        <v>-2.0666199999999999E-2</v>
      </c>
      <c r="CL94" s="76">
        <v>3.6600000000000001E-6</v>
      </c>
      <c r="CM94" s="76">
        <v>3.19E-6</v>
      </c>
      <c r="CN94" s="76">
        <v>2.7E-6</v>
      </c>
      <c r="CO94" s="76">
        <v>2.57E-6</v>
      </c>
      <c r="CP94" s="76">
        <v>2.43E-6</v>
      </c>
      <c r="CQ94" s="76">
        <v>2.5900000000000002E-6</v>
      </c>
      <c r="CR94" s="76">
        <v>3.4300000000000002E-6</v>
      </c>
      <c r="CS94" s="76">
        <v>4.4100000000000001E-6</v>
      </c>
      <c r="CT94" s="76">
        <v>5.6300000000000003E-6</v>
      </c>
      <c r="CU94" s="76">
        <v>5.7100000000000004E-6</v>
      </c>
      <c r="CV94" s="76">
        <v>5.84E-6</v>
      </c>
      <c r="CW94" s="76">
        <v>5.0000000000000004E-6</v>
      </c>
      <c r="CX94" s="76">
        <v>4.07E-6</v>
      </c>
      <c r="CY94" s="76">
        <v>3.6500000000000002E-6</v>
      </c>
      <c r="CZ94" s="76">
        <v>4.0400000000000003E-6</v>
      </c>
      <c r="DA94" s="76">
        <v>5.2399999999999998E-6</v>
      </c>
      <c r="DB94" s="76">
        <v>8.0499999999999992E-6</v>
      </c>
      <c r="DC94" s="76">
        <v>1.1199999999999999E-5</v>
      </c>
      <c r="DD94" s="76">
        <v>1.3200000000000001E-5</v>
      </c>
      <c r="DE94" s="76">
        <v>1.2999999999999999E-5</v>
      </c>
      <c r="DF94" s="76">
        <v>1.0000000000000001E-5</v>
      </c>
      <c r="DG94" s="76">
        <v>7.5599999999999996E-6</v>
      </c>
      <c r="DH94" s="76">
        <v>6.0800000000000002E-6</v>
      </c>
      <c r="DI94" s="76">
        <v>6.0700000000000003E-6</v>
      </c>
    </row>
    <row r="95" spans="1:113" x14ac:dyDescent="0.25">
      <c r="A95" t="str">
        <f t="shared" si="1"/>
        <v>All_All_No_All_All_0 to 20 kW_43672</v>
      </c>
      <c r="B95" t="s">
        <v>177</v>
      </c>
      <c r="C95" t="s">
        <v>214</v>
      </c>
      <c r="D95" t="s">
        <v>19</v>
      </c>
      <c r="E95" t="s">
        <v>19</v>
      </c>
      <c r="F95" t="s">
        <v>308</v>
      </c>
      <c r="G95" t="s">
        <v>19</v>
      </c>
      <c r="H95" t="s">
        <v>19</v>
      </c>
      <c r="I95" t="s">
        <v>41</v>
      </c>
      <c r="J95" s="11">
        <v>43672</v>
      </c>
      <c r="K95">
        <v>15</v>
      </c>
      <c r="L95">
        <v>18</v>
      </c>
      <c r="M95">
        <v>91852</v>
      </c>
      <c r="N95">
        <v>0</v>
      </c>
      <c r="O95">
        <v>0</v>
      </c>
      <c r="P95">
        <v>0</v>
      </c>
      <c r="Q95">
        <v>0</v>
      </c>
      <c r="R95">
        <v>0.92453832999999996</v>
      </c>
      <c r="S95">
        <v>0.89154511000000003</v>
      </c>
      <c r="T95">
        <v>0.87131426000000001</v>
      </c>
      <c r="U95">
        <v>0.85731002000000001</v>
      </c>
      <c r="V95">
        <v>0.86660391999999997</v>
      </c>
      <c r="W95">
        <v>0.89863029000000005</v>
      </c>
      <c r="X95">
        <v>0.89397185000000001</v>
      </c>
      <c r="Y95">
        <v>1.0476471999999999</v>
      </c>
      <c r="Z95">
        <v>1.3358374</v>
      </c>
      <c r="AA95">
        <v>1.5951416</v>
      </c>
      <c r="AB95">
        <v>1.7892182000000001</v>
      </c>
      <c r="AC95">
        <v>1.9043692999999999</v>
      </c>
      <c r="AD95">
        <v>1.9487277000000001</v>
      </c>
      <c r="AE95">
        <v>2.0142321000000001</v>
      </c>
      <c r="AF95">
        <v>2.0492230999999999</v>
      </c>
      <c r="AG95">
        <v>2.0170330000000001</v>
      </c>
      <c r="AH95">
        <v>1.8763380000000001</v>
      </c>
      <c r="AI95">
        <v>1.5894760000000001</v>
      </c>
      <c r="AJ95">
        <v>1.390012</v>
      </c>
      <c r="AK95">
        <v>1.2493669999999999</v>
      </c>
      <c r="AL95">
        <v>1.211767</v>
      </c>
      <c r="AM95">
        <v>1.141661</v>
      </c>
      <c r="AN95">
        <v>1.0305550000000001</v>
      </c>
      <c r="AO95">
        <v>0.95702129999999996</v>
      </c>
      <c r="AP95">
        <v>73.819050000000004</v>
      </c>
      <c r="AQ95">
        <v>73.696730000000002</v>
      </c>
      <c r="AR95">
        <v>72.366420000000005</v>
      </c>
      <c r="AS95">
        <v>70.689059999999998</v>
      </c>
      <c r="AT95">
        <v>69.0946</v>
      </c>
      <c r="AU95">
        <v>67.899749999999997</v>
      </c>
      <c r="AV95">
        <v>67.028000000000006</v>
      </c>
      <c r="AW95">
        <v>68.262069999999994</v>
      </c>
      <c r="AX95">
        <v>71.033839999999998</v>
      </c>
      <c r="AY95">
        <v>74.907079999999993</v>
      </c>
      <c r="AZ95">
        <v>79.388459999999995</v>
      </c>
      <c r="BA95">
        <v>83.336780000000005</v>
      </c>
      <c r="BB95">
        <v>86.667720000000003</v>
      </c>
      <c r="BC95">
        <v>88.979290000000006</v>
      </c>
      <c r="BD95">
        <v>91.093699999999998</v>
      </c>
      <c r="BE95">
        <v>92.436660000000003</v>
      </c>
      <c r="BF95">
        <v>92.654600000000002</v>
      </c>
      <c r="BG95">
        <v>92.087519999999998</v>
      </c>
      <c r="BH95">
        <v>90.650409999999994</v>
      </c>
      <c r="BI95">
        <v>88.066900000000004</v>
      </c>
      <c r="BJ95">
        <v>83.838520000000003</v>
      </c>
      <c r="BK95">
        <v>79.539959999999994</v>
      </c>
      <c r="BL95">
        <v>76.756690000000006</v>
      </c>
      <c r="BM95">
        <v>74.42998</v>
      </c>
      <c r="BN95">
        <v>-9.5528000000000002E-3</v>
      </c>
      <c r="BO95">
        <v>-9.0848999999999999E-3</v>
      </c>
      <c r="BP95">
        <v>-9.7829000000000006E-3</v>
      </c>
      <c r="BQ95">
        <v>-1.01589E-2</v>
      </c>
      <c r="BR95">
        <v>-1.05205E-2</v>
      </c>
      <c r="BS95">
        <v>-1.68313E-2</v>
      </c>
      <c r="BT95">
        <v>-1.12166E-2</v>
      </c>
      <c r="BU95">
        <v>3.8896999999999998E-3</v>
      </c>
      <c r="BV95">
        <v>1.1421300000000001E-2</v>
      </c>
      <c r="BW95">
        <v>-2.9954999999999999E-3</v>
      </c>
      <c r="BX95">
        <v>-2.1714299999999999E-2</v>
      </c>
      <c r="BY95">
        <v>-2.0410899999999999E-2</v>
      </c>
      <c r="BZ95">
        <v>-1.44003E-2</v>
      </c>
      <c r="CA95">
        <v>-7.2065999999999996E-3</v>
      </c>
      <c r="CB95">
        <v>1.00681E-2</v>
      </c>
      <c r="CC95">
        <v>2.13898E-2</v>
      </c>
      <c r="CD95">
        <v>2.3438000000000001E-2</v>
      </c>
      <c r="CE95">
        <v>2.7282000000000001E-3</v>
      </c>
      <c r="CF95">
        <v>-2.4598499999999999E-2</v>
      </c>
      <c r="CG95">
        <v>-3.3267100000000001E-2</v>
      </c>
      <c r="CH95">
        <v>-3.3073400000000003E-2</v>
      </c>
      <c r="CI95">
        <v>-2.5876E-2</v>
      </c>
      <c r="CJ95">
        <v>-2.14786E-2</v>
      </c>
      <c r="CK95">
        <v>-1.93013E-2</v>
      </c>
      <c r="CL95" s="76">
        <v>4.3000000000000003E-6</v>
      </c>
      <c r="CM95" s="76">
        <v>3.8399999999999997E-6</v>
      </c>
      <c r="CN95" s="76">
        <v>3.7000000000000002E-6</v>
      </c>
      <c r="CO95" s="76">
        <v>3.7299999999999999E-6</v>
      </c>
      <c r="CP95" s="76">
        <v>3.5700000000000001E-6</v>
      </c>
      <c r="CQ95" s="76">
        <v>3.8399999999999997E-6</v>
      </c>
      <c r="CR95" s="76">
        <v>4.4100000000000001E-6</v>
      </c>
      <c r="CS95" s="76">
        <v>5.75E-6</v>
      </c>
      <c r="CT95" s="76">
        <v>7.1999999999999997E-6</v>
      </c>
      <c r="CU95" s="76">
        <v>6.4699999999999999E-6</v>
      </c>
      <c r="CV95" s="76">
        <v>6.3600000000000001E-6</v>
      </c>
      <c r="CW95" s="76">
        <v>5.7200000000000003E-6</v>
      </c>
      <c r="CX95" s="76">
        <v>4.4800000000000003E-6</v>
      </c>
      <c r="CY95" s="76">
        <v>3.8700000000000002E-6</v>
      </c>
      <c r="CZ95" s="76">
        <v>4.1500000000000001E-6</v>
      </c>
      <c r="DA95" s="76">
        <v>5.3900000000000001E-6</v>
      </c>
      <c r="DB95" s="76">
        <v>8.0900000000000005E-6</v>
      </c>
      <c r="DC95" s="76">
        <v>1.03E-5</v>
      </c>
      <c r="DD95" s="76">
        <v>1.1199999999999999E-5</v>
      </c>
      <c r="DE95" s="76">
        <v>1.0900000000000001E-5</v>
      </c>
      <c r="DF95" s="76">
        <v>9.5200000000000003E-6</v>
      </c>
      <c r="DG95" s="76">
        <v>7.8299999999999996E-6</v>
      </c>
      <c r="DH95" s="76">
        <v>6.1299999999999998E-6</v>
      </c>
      <c r="DI95" s="76">
        <v>5.1000000000000003E-6</v>
      </c>
    </row>
    <row r="96" spans="1:113" x14ac:dyDescent="0.25">
      <c r="A96" t="str">
        <f t="shared" si="1"/>
        <v>All_All_No_All_All_0 to 20 kW_43690</v>
      </c>
      <c r="B96" t="s">
        <v>177</v>
      </c>
      <c r="C96" t="s">
        <v>214</v>
      </c>
      <c r="D96" t="s">
        <v>19</v>
      </c>
      <c r="E96" t="s">
        <v>19</v>
      </c>
      <c r="F96" t="s">
        <v>308</v>
      </c>
      <c r="G96" t="s">
        <v>19</v>
      </c>
      <c r="H96" t="s">
        <v>19</v>
      </c>
      <c r="I96" t="s">
        <v>41</v>
      </c>
      <c r="J96" s="11">
        <v>43690</v>
      </c>
      <c r="K96">
        <v>15</v>
      </c>
      <c r="L96">
        <v>18</v>
      </c>
      <c r="M96">
        <v>90806</v>
      </c>
      <c r="N96">
        <v>0</v>
      </c>
      <c r="O96">
        <v>0</v>
      </c>
      <c r="P96">
        <v>0</v>
      </c>
      <c r="Q96">
        <v>0</v>
      </c>
      <c r="R96">
        <v>0.84718945999999995</v>
      </c>
      <c r="S96">
        <v>0.82299968000000001</v>
      </c>
      <c r="T96">
        <v>0.80292083000000003</v>
      </c>
      <c r="U96">
        <v>0.79147977999999997</v>
      </c>
      <c r="V96">
        <v>0.79911001999999998</v>
      </c>
      <c r="W96">
        <v>0.83566346999999996</v>
      </c>
      <c r="X96">
        <v>0.83839673000000003</v>
      </c>
      <c r="Y96">
        <v>0.97641175000000002</v>
      </c>
      <c r="Z96">
        <v>1.2745902</v>
      </c>
      <c r="AA96">
        <v>1.5355586999999999</v>
      </c>
      <c r="AB96">
        <v>1.734361</v>
      </c>
      <c r="AC96">
        <v>1.8701411999999999</v>
      </c>
      <c r="AD96">
        <v>1.9506861</v>
      </c>
      <c r="AE96">
        <v>2.0552682999999998</v>
      </c>
      <c r="AF96">
        <v>2.1156253</v>
      </c>
      <c r="AG96">
        <v>2.1148669999999998</v>
      </c>
      <c r="AH96">
        <v>1.995188</v>
      </c>
      <c r="AI96">
        <v>1.6524620000000001</v>
      </c>
      <c r="AJ96">
        <v>1.4071530000000001</v>
      </c>
      <c r="AK96">
        <v>1.254956</v>
      </c>
      <c r="AL96">
        <v>1.2239100000000001</v>
      </c>
      <c r="AM96">
        <v>1.1002270000000001</v>
      </c>
      <c r="AN96">
        <v>0.99964520000000001</v>
      </c>
      <c r="AO96">
        <v>0.92641059999999997</v>
      </c>
      <c r="AP96">
        <v>72.575959999999995</v>
      </c>
      <c r="AQ96">
        <v>70.338999999999999</v>
      </c>
      <c r="AR96">
        <v>68.902119999999996</v>
      </c>
      <c r="AS96">
        <v>67.733699999999999</v>
      </c>
      <c r="AT96">
        <v>66.846140000000005</v>
      </c>
      <c r="AU96">
        <v>65.562780000000004</v>
      </c>
      <c r="AV96">
        <v>64.876189999999994</v>
      </c>
      <c r="AW96">
        <v>65.732889999999998</v>
      </c>
      <c r="AX96">
        <v>69.955759999999998</v>
      </c>
      <c r="AY96">
        <v>74.938479999999998</v>
      </c>
      <c r="AZ96">
        <v>79.494839999999996</v>
      </c>
      <c r="BA96">
        <v>83.878110000000007</v>
      </c>
      <c r="BB96">
        <v>87.648799999999994</v>
      </c>
      <c r="BC96">
        <v>90.410700000000006</v>
      </c>
      <c r="BD96">
        <v>92.139920000000004</v>
      </c>
      <c r="BE96">
        <v>93.417630000000003</v>
      </c>
      <c r="BF96">
        <v>94.035060000000001</v>
      </c>
      <c r="BG96">
        <v>93.762209999999996</v>
      </c>
      <c r="BH96">
        <v>92.743089999999995</v>
      </c>
      <c r="BI96">
        <v>89.875330000000005</v>
      </c>
      <c r="BJ96">
        <v>85.692809999999994</v>
      </c>
      <c r="BK96">
        <v>81.873850000000004</v>
      </c>
      <c r="BL96">
        <v>78.411240000000006</v>
      </c>
      <c r="BM96">
        <v>75.704999999999998</v>
      </c>
      <c r="BN96">
        <v>-4.2414999999999996E-3</v>
      </c>
      <c r="BO96">
        <v>-3.3408000000000001E-3</v>
      </c>
      <c r="BP96">
        <v>-2.5203999999999999E-3</v>
      </c>
      <c r="BQ96">
        <v>-1.5326999999999999E-3</v>
      </c>
      <c r="BR96">
        <v>-1.3598E-3</v>
      </c>
      <c r="BS96">
        <v>-1.5277999999999999E-3</v>
      </c>
      <c r="BT96">
        <v>-4.1246E-3</v>
      </c>
      <c r="BU96">
        <v>9.3694E-3</v>
      </c>
      <c r="BV96">
        <v>3.8589000000000002E-3</v>
      </c>
      <c r="BW96">
        <v>-6.5951999999999998E-3</v>
      </c>
      <c r="BX96">
        <v>-1.6062900000000001E-2</v>
      </c>
      <c r="BY96">
        <v>-1.7007899999999999E-2</v>
      </c>
      <c r="BZ96">
        <v>-1.67303E-2</v>
      </c>
      <c r="CA96">
        <v>-1.85536E-2</v>
      </c>
      <c r="CB96">
        <v>-1.7202000000000001E-3</v>
      </c>
      <c r="CC96">
        <v>3.3953999999999998E-3</v>
      </c>
      <c r="CD96">
        <v>5.9522999999999998E-3</v>
      </c>
      <c r="CE96">
        <v>2.1193000000000002E-3</v>
      </c>
      <c r="CF96">
        <v>-8.9809E-3</v>
      </c>
      <c r="CG96">
        <v>-1.78741E-2</v>
      </c>
      <c r="CH96">
        <v>-1.9523700000000001E-2</v>
      </c>
      <c r="CI96">
        <v>-8.6727999999999996E-3</v>
      </c>
      <c r="CJ96">
        <v>-5.4584999999999998E-3</v>
      </c>
      <c r="CK96">
        <v>-6.7561000000000001E-3</v>
      </c>
      <c r="CL96" s="76">
        <v>2.2299999999999998E-6</v>
      </c>
      <c r="CM96" s="76">
        <v>2.0099999999999998E-6</v>
      </c>
      <c r="CN96" s="76">
        <v>1.75E-6</v>
      </c>
      <c r="CO96" s="76">
        <v>1.64E-6</v>
      </c>
      <c r="CP96" s="76">
        <v>1.5099999999999999E-6</v>
      </c>
      <c r="CQ96" s="76">
        <v>1.6899999999999999E-6</v>
      </c>
      <c r="CR96" s="76">
        <v>1.84E-6</v>
      </c>
      <c r="CS96" s="76">
        <v>2.5900000000000002E-6</v>
      </c>
      <c r="CT96" s="76">
        <v>3.7299999999999999E-6</v>
      </c>
      <c r="CU96" s="76">
        <v>3.98E-6</v>
      </c>
      <c r="CV96" s="76">
        <v>3.7699999999999999E-6</v>
      </c>
      <c r="CW96" s="76">
        <v>3.4300000000000002E-6</v>
      </c>
      <c r="CX96" s="76">
        <v>3.0000000000000001E-6</v>
      </c>
      <c r="CY96" s="76">
        <v>2.7700000000000002E-6</v>
      </c>
      <c r="CZ96" s="76">
        <v>3.0000000000000001E-6</v>
      </c>
      <c r="DA96" s="76">
        <v>3.9999999999999998E-6</v>
      </c>
      <c r="DB96" s="76">
        <v>5.8799999999999996E-6</v>
      </c>
      <c r="DC96" s="76">
        <v>7.7999999999999999E-6</v>
      </c>
      <c r="DD96" s="76">
        <v>8.3899999999999993E-6</v>
      </c>
      <c r="DE96" s="76">
        <v>7.5900000000000002E-6</v>
      </c>
      <c r="DF96" s="76">
        <v>6.4999999999999996E-6</v>
      </c>
      <c r="DG96" s="76">
        <v>4.95E-6</v>
      </c>
      <c r="DH96" s="76">
        <v>3.8500000000000004E-6</v>
      </c>
      <c r="DI96" s="76">
        <v>3.18E-6</v>
      </c>
    </row>
    <row r="97" spans="1:113" x14ac:dyDescent="0.25">
      <c r="A97" t="str">
        <f t="shared" si="1"/>
        <v>All_All_No_All_All_0 to 20 kW_43691</v>
      </c>
      <c r="B97" t="s">
        <v>177</v>
      </c>
      <c r="C97" t="s">
        <v>214</v>
      </c>
      <c r="D97" t="s">
        <v>19</v>
      </c>
      <c r="E97" t="s">
        <v>19</v>
      </c>
      <c r="F97" t="s">
        <v>308</v>
      </c>
      <c r="G97" t="s">
        <v>19</v>
      </c>
      <c r="H97" t="s">
        <v>19</v>
      </c>
      <c r="I97" t="s">
        <v>41</v>
      </c>
      <c r="J97" s="11">
        <v>43691</v>
      </c>
      <c r="K97">
        <v>15</v>
      </c>
      <c r="L97">
        <v>18</v>
      </c>
      <c r="M97">
        <v>90703</v>
      </c>
      <c r="N97">
        <v>0</v>
      </c>
      <c r="O97">
        <v>0</v>
      </c>
      <c r="P97">
        <v>0</v>
      </c>
      <c r="Q97">
        <v>0</v>
      </c>
      <c r="R97">
        <v>0.88011863000000001</v>
      </c>
      <c r="S97">
        <v>0.85139757000000005</v>
      </c>
      <c r="T97">
        <v>0.82951648</v>
      </c>
      <c r="U97">
        <v>0.81809103000000005</v>
      </c>
      <c r="V97">
        <v>0.82401972000000001</v>
      </c>
      <c r="W97">
        <v>0.86261896000000005</v>
      </c>
      <c r="X97">
        <v>0.87918969999999996</v>
      </c>
      <c r="Y97">
        <v>1.0202944</v>
      </c>
      <c r="Z97">
        <v>1.338098</v>
      </c>
      <c r="AA97">
        <v>1.6216649999999999</v>
      </c>
      <c r="AB97">
        <v>1.8356479999999999</v>
      </c>
      <c r="AC97">
        <v>1.993822</v>
      </c>
      <c r="AD97">
        <v>2.0801360999999998</v>
      </c>
      <c r="AE97">
        <v>2.1948881999999998</v>
      </c>
      <c r="AF97">
        <v>2.2563835000000001</v>
      </c>
      <c r="AG97">
        <v>2.2592490000000001</v>
      </c>
      <c r="AH97">
        <v>2.116641</v>
      </c>
      <c r="AI97">
        <v>1.7674240000000001</v>
      </c>
      <c r="AJ97">
        <v>1.5246010000000001</v>
      </c>
      <c r="AK97">
        <v>1.3702399999999999</v>
      </c>
      <c r="AL97">
        <v>1.30759</v>
      </c>
      <c r="AM97">
        <v>1.1645449999999999</v>
      </c>
      <c r="AN97">
        <v>1.0468869999999999</v>
      </c>
      <c r="AO97">
        <v>0.97577530000000001</v>
      </c>
      <c r="AP97">
        <v>75.277050000000003</v>
      </c>
      <c r="AQ97">
        <v>72.124369999999999</v>
      </c>
      <c r="AR97">
        <v>71.020930000000007</v>
      </c>
      <c r="AS97">
        <v>69.276499999999999</v>
      </c>
      <c r="AT97">
        <v>68.037710000000004</v>
      </c>
      <c r="AU97">
        <v>67.299300000000002</v>
      </c>
      <c r="AV97">
        <v>66.447860000000006</v>
      </c>
      <c r="AW97">
        <v>66.978610000000003</v>
      </c>
      <c r="AX97">
        <v>71.600309999999993</v>
      </c>
      <c r="AY97">
        <v>76.841419999999999</v>
      </c>
      <c r="AZ97">
        <v>82.084350000000001</v>
      </c>
      <c r="BA97">
        <v>86.764179999999996</v>
      </c>
      <c r="BB97">
        <v>90.537139999999994</v>
      </c>
      <c r="BC97">
        <v>93.815039999999996</v>
      </c>
      <c r="BD97">
        <v>95.806169999999995</v>
      </c>
      <c r="BE97">
        <v>97.062460000000002</v>
      </c>
      <c r="BF97">
        <v>97.485730000000004</v>
      </c>
      <c r="BG97">
        <v>97.342410000000001</v>
      </c>
      <c r="BH97">
        <v>96.207719999999995</v>
      </c>
      <c r="BI97">
        <v>93.599909999999994</v>
      </c>
      <c r="BJ97">
        <v>88.6935</v>
      </c>
      <c r="BK97">
        <v>84.444339999999997</v>
      </c>
      <c r="BL97">
        <v>81.145520000000005</v>
      </c>
      <c r="BM97">
        <v>78.478809999999996</v>
      </c>
      <c r="BN97">
        <v>-3.5395000000000001E-3</v>
      </c>
      <c r="BO97">
        <v>-2.7531000000000001E-3</v>
      </c>
      <c r="BP97">
        <v>-1.9219E-3</v>
      </c>
      <c r="BQ97" s="76">
        <v>-1.2113E-3</v>
      </c>
      <c r="BR97">
        <v>-1.2558999999999999E-3</v>
      </c>
      <c r="BS97">
        <v>-1.3484E-3</v>
      </c>
      <c r="BT97">
        <v>-3.7926000000000001E-3</v>
      </c>
      <c r="BU97">
        <v>9.0635000000000004E-3</v>
      </c>
      <c r="BV97">
        <v>3.4938999999999999E-3</v>
      </c>
      <c r="BW97">
        <v>-6.9756000000000002E-3</v>
      </c>
      <c r="BX97">
        <v>-1.6830500000000002E-2</v>
      </c>
      <c r="BY97">
        <v>-1.82347E-2</v>
      </c>
      <c r="BZ97">
        <v>-1.9956700000000001E-2</v>
      </c>
      <c r="CA97">
        <v>-2.3655800000000001E-2</v>
      </c>
      <c r="CB97">
        <v>-3.5374999999999998E-3</v>
      </c>
      <c r="CC97">
        <v>2.6568999999999998E-3</v>
      </c>
      <c r="CD97">
        <v>3.5561999999999998E-3</v>
      </c>
      <c r="CE97">
        <v>-5.597E-4</v>
      </c>
      <c r="CF97">
        <v>-1.5524100000000001E-2</v>
      </c>
      <c r="CG97">
        <v>-2.2854900000000001E-2</v>
      </c>
      <c r="CH97">
        <v>-2.0234499999999999E-2</v>
      </c>
      <c r="CI97">
        <v>-8.0564999999999994E-3</v>
      </c>
      <c r="CJ97">
        <v>-5.2056000000000003E-3</v>
      </c>
      <c r="CK97">
        <v>-6.2166000000000001E-3</v>
      </c>
      <c r="CL97" s="76">
        <v>2.9399999999999998E-6</v>
      </c>
      <c r="CM97" s="76">
        <v>2.6199999999999999E-6</v>
      </c>
      <c r="CN97" s="76">
        <v>2.3E-6</v>
      </c>
      <c r="CO97" s="76">
        <v>2.2299999999999998E-6</v>
      </c>
      <c r="CP97" s="76">
        <v>1.9400000000000001E-6</v>
      </c>
      <c r="CQ97" s="76">
        <v>1.9800000000000001E-6</v>
      </c>
      <c r="CR97" s="76">
        <v>2.21E-6</v>
      </c>
      <c r="CS97" s="76">
        <v>3.5899999999999999E-6</v>
      </c>
      <c r="CT97" s="76">
        <v>4.6299999999999997E-6</v>
      </c>
      <c r="CU97" s="76">
        <v>4.7999999999999998E-6</v>
      </c>
      <c r="CV97" s="76">
        <v>4.5900000000000001E-6</v>
      </c>
      <c r="CW97" s="76">
        <v>4.0899999999999998E-6</v>
      </c>
      <c r="CX97" s="76">
        <v>3.58E-6</v>
      </c>
      <c r="CY97" s="76">
        <v>3.3900000000000002E-6</v>
      </c>
      <c r="CZ97" s="76">
        <v>3.72E-6</v>
      </c>
      <c r="DA97" s="76">
        <v>4.7899999999999999E-6</v>
      </c>
      <c r="DB97" s="76">
        <v>7.1099999999999997E-6</v>
      </c>
      <c r="DC97" s="76">
        <v>1.0000000000000001E-5</v>
      </c>
      <c r="DD97" s="76">
        <v>1.17E-5</v>
      </c>
      <c r="DE97" s="76">
        <v>1.1E-5</v>
      </c>
      <c r="DF97" s="76">
        <v>8.5099999999999998E-6</v>
      </c>
      <c r="DG97" s="76">
        <v>6.2400000000000004E-6</v>
      </c>
      <c r="DH97" s="76">
        <v>4.9599999999999999E-6</v>
      </c>
      <c r="DI97" s="76">
        <v>4.1999999999999996E-6</v>
      </c>
    </row>
    <row r="98" spans="1:113" x14ac:dyDescent="0.25">
      <c r="A98" t="str">
        <f t="shared" si="1"/>
        <v>All_All_No_All_All_0 to 20 kW_43693</v>
      </c>
      <c r="B98" t="s">
        <v>177</v>
      </c>
      <c r="C98" t="s">
        <v>214</v>
      </c>
      <c r="D98" t="s">
        <v>19</v>
      </c>
      <c r="E98" t="s">
        <v>19</v>
      </c>
      <c r="F98" t="s">
        <v>308</v>
      </c>
      <c r="G98" t="s">
        <v>19</v>
      </c>
      <c r="H98" t="s">
        <v>19</v>
      </c>
      <c r="I98" t="s">
        <v>41</v>
      </c>
      <c r="J98" s="11">
        <v>43693</v>
      </c>
      <c r="K98">
        <v>15</v>
      </c>
      <c r="L98">
        <v>18</v>
      </c>
      <c r="M98">
        <v>90441</v>
      </c>
      <c r="N98">
        <v>0</v>
      </c>
      <c r="O98">
        <v>0</v>
      </c>
      <c r="P98">
        <v>0</v>
      </c>
      <c r="Q98">
        <v>0</v>
      </c>
      <c r="R98">
        <v>0.95355456999999999</v>
      </c>
      <c r="S98">
        <v>0.91722488999999996</v>
      </c>
      <c r="T98">
        <v>0.89080448000000001</v>
      </c>
      <c r="U98">
        <v>0.87015295999999998</v>
      </c>
      <c r="V98">
        <v>0.87749215000000003</v>
      </c>
      <c r="W98">
        <v>0.91438646999999995</v>
      </c>
      <c r="X98">
        <v>0.93029642000000001</v>
      </c>
      <c r="Y98">
        <v>1.0710252</v>
      </c>
      <c r="Z98">
        <v>1.4019520999999999</v>
      </c>
      <c r="AA98">
        <v>1.6940268999999999</v>
      </c>
      <c r="AB98">
        <v>1.9145913999999999</v>
      </c>
      <c r="AC98">
        <v>2.0438755999999998</v>
      </c>
      <c r="AD98">
        <v>2.1023301999999999</v>
      </c>
      <c r="AE98">
        <v>2.1840544999999998</v>
      </c>
      <c r="AF98">
        <v>2.2065996999999999</v>
      </c>
      <c r="AG98">
        <v>2.164593</v>
      </c>
      <c r="AH98">
        <v>2.0147390000000001</v>
      </c>
      <c r="AI98">
        <v>1.695465</v>
      </c>
      <c r="AJ98">
        <v>1.4694240000000001</v>
      </c>
      <c r="AK98">
        <v>1.3221499999999999</v>
      </c>
      <c r="AL98">
        <v>1.292411</v>
      </c>
      <c r="AM98">
        <v>1.1677040000000001</v>
      </c>
      <c r="AN98">
        <v>1.053445</v>
      </c>
      <c r="AO98">
        <v>0.97850669999999995</v>
      </c>
      <c r="AP98">
        <v>76.126159999999999</v>
      </c>
      <c r="AQ98">
        <v>76.114729999999994</v>
      </c>
      <c r="AR98">
        <v>74.231939999999994</v>
      </c>
      <c r="AS98">
        <v>72.584119999999999</v>
      </c>
      <c r="AT98">
        <v>71.434569999999994</v>
      </c>
      <c r="AU98">
        <v>70.299270000000007</v>
      </c>
      <c r="AV98">
        <v>69.182670000000002</v>
      </c>
      <c r="AW98">
        <v>69.591170000000005</v>
      </c>
      <c r="AX98">
        <v>73.595489999999998</v>
      </c>
      <c r="AY98">
        <v>79.085880000000003</v>
      </c>
      <c r="AZ98">
        <v>84.306100000000001</v>
      </c>
      <c r="BA98">
        <v>88.485060000000004</v>
      </c>
      <c r="BB98">
        <v>91.253039999999999</v>
      </c>
      <c r="BC98">
        <v>93.344279999999998</v>
      </c>
      <c r="BD98">
        <v>95.683400000000006</v>
      </c>
      <c r="BE98">
        <v>96.51688</v>
      </c>
      <c r="BF98">
        <v>96.752120000000005</v>
      </c>
      <c r="BG98">
        <v>95.942059999999998</v>
      </c>
      <c r="BH98">
        <v>94.122410000000002</v>
      </c>
      <c r="BI98">
        <v>90.547460000000001</v>
      </c>
      <c r="BJ98">
        <v>85.350880000000004</v>
      </c>
      <c r="BK98">
        <v>81.510109999999997</v>
      </c>
      <c r="BL98">
        <v>78.657629999999997</v>
      </c>
      <c r="BM98">
        <v>76.440770000000001</v>
      </c>
      <c r="BN98">
        <v>-2.8888999999999998E-3</v>
      </c>
      <c r="BO98">
        <v>-1.284E-3</v>
      </c>
      <c r="BP98">
        <v>-8.5510000000000002E-4</v>
      </c>
      <c r="BQ98" s="76">
        <v>-5.6899999999999997E-6</v>
      </c>
      <c r="BR98">
        <v>-4.526E-4</v>
      </c>
      <c r="BS98">
        <v>-7.4049999999999995E-4</v>
      </c>
      <c r="BT98">
        <v>-2.7756E-3</v>
      </c>
      <c r="BU98">
        <v>8.5682999999999992E-3</v>
      </c>
      <c r="BV98">
        <v>2.5295000000000001E-3</v>
      </c>
      <c r="BW98">
        <v>-8.2279999999999992E-3</v>
      </c>
      <c r="BX98">
        <v>-1.9429700000000001E-2</v>
      </c>
      <c r="BY98">
        <v>-2.19466E-2</v>
      </c>
      <c r="BZ98">
        <v>-2.2728499999999999E-2</v>
      </c>
      <c r="CA98">
        <v>-2.6015900000000002E-2</v>
      </c>
      <c r="CB98">
        <v>-5.1732000000000002E-3</v>
      </c>
      <c r="CC98">
        <v>1.6749E-3</v>
      </c>
      <c r="CD98">
        <v>2.1361000000000002E-3</v>
      </c>
      <c r="CE98">
        <v>-1.3866E-3</v>
      </c>
      <c r="CF98">
        <v>-1.62693E-2</v>
      </c>
      <c r="CG98">
        <v>-2.2170800000000001E-2</v>
      </c>
      <c r="CH98">
        <v>-2.0486600000000001E-2</v>
      </c>
      <c r="CI98">
        <v>-8.9545000000000007E-3</v>
      </c>
      <c r="CJ98">
        <v>-6.1871000000000001E-3</v>
      </c>
      <c r="CK98">
        <v>-6.3857999999999996E-3</v>
      </c>
      <c r="CL98" s="76">
        <v>4.0300000000000004E-6</v>
      </c>
      <c r="CM98" s="76">
        <v>3.6899999999999998E-6</v>
      </c>
      <c r="CN98" s="76">
        <v>3.2399999999999999E-6</v>
      </c>
      <c r="CO98" s="76">
        <v>3.1499999999999999E-6</v>
      </c>
      <c r="CP98" s="76">
        <v>2.9799999999999998E-6</v>
      </c>
      <c r="CQ98" s="76">
        <v>3.3400000000000002E-6</v>
      </c>
      <c r="CR98" s="76">
        <v>3.98E-6</v>
      </c>
      <c r="CS98" s="76">
        <v>5.2499999999999997E-6</v>
      </c>
      <c r="CT98" s="76">
        <v>5.7300000000000002E-6</v>
      </c>
      <c r="CU98" s="76">
        <v>5.8000000000000004E-6</v>
      </c>
      <c r="CV98" s="76">
        <v>5.75E-6</v>
      </c>
      <c r="CW98" s="76">
        <v>5.0000000000000004E-6</v>
      </c>
      <c r="CX98" s="76">
        <v>4.2200000000000003E-6</v>
      </c>
      <c r="CY98" s="76">
        <v>3.9199999999999997E-6</v>
      </c>
      <c r="CZ98" s="76">
        <v>4.3900000000000003E-6</v>
      </c>
      <c r="DA98" s="76">
        <v>5.6699999999999999E-6</v>
      </c>
      <c r="DB98" s="76">
        <v>7.9799999999999998E-6</v>
      </c>
      <c r="DC98" s="76">
        <v>1.04E-5</v>
      </c>
      <c r="DD98" s="76">
        <v>1.15E-5</v>
      </c>
      <c r="DE98" s="76">
        <v>1.0499999999999999E-5</v>
      </c>
      <c r="DF98" s="76">
        <v>8.7900000000000005E-6</v>
      </c>
      <c r="DG98" s="76">
        <v>6.8800000000000002E-6</v>
      </c>
      <c r="DH98" s="76">
        <v>5.1800000000000004E-6</v>
      </c>
      <c r="DI98" s="76">
        <v>4.34E-6</v>
      </c>
    </row>
    <row r="99" spans="1:113" x14ac:dyDescent="0.25">
      <c r="A99" t="str">
        <f t="shared" si="1"/>
        <v>All_All_No_All_All_0 to 20 kW_43703</v>
      </c>
      <c r="B99" t="s">
        <v>177</v>
      </c>
      <c r="C99" t="s">
        <v>214</v>
      </c>
      <c r="D99" t="s">
        <v>19</v>
      </c>
      <c r="E99" t="s">
        <v>19</v>
      </c>
      <c r="F99" t="s">
        <v>308</v>
      </c>
      <c r="G99" t="s">
        <v>19</v>
      </c>
      <c r="H99" t="s">
        <v>19</v>
      </c>
      <c r="I99" t="s">
        <v>41</v>
      </c>
      <c r="J99" s="11">
        <v>43703</v>
      </c>
      <c r="K99">
        <v>15</v>
      </c>
      <c r="L99">
        <v>18</v>
      </c>
      <c r="M99">
        <v>89662</v>
      </c>
      <c r="N99">
        <v>0</v>
      </c>
      <c r="O99">
        <v>0</v>
      </c>
      <c r="P99">
        <v>0</v>
      </c>
      <c r="Q99">
        <v>0</v>
      </c>
      <c r="R99">
        <v>0.89338620000000002</v>
      </c>
      <c r="S99">
        <v>0.86257101000000003</v>
      </c>
      <c r="T99">
        <v>0.84513757</v>
      </c>
      <c r="U99">
        <v>0.83296597999999999</v>
      </c>
      <c r="V99">
        <v>0.84297365000000002</v>
      </c>
      <c r="W99">
        <v>0.88426952999999997</v>
      </c>
      <c r="X99">
        <v>0.92855449999999995</v>
      </c>
      <c r="Y99">
        <v>1.0665457</v>
      </c>
      <c r="Z99">
        <v>1.3928172999999999</v>
      </c>
      <c r="AA99">
        <v>1.6618591</v>
      </c>
      <c r="AB99">
        <v>1.8472496</v>
      </c>
      <c r="AC99">
        <v>1.9582611999999999</v>
      </c>
      <c r="AD99">
        <v>2.0287383999999999</v>
      </c>
      <c r="AE99">
        <v>2.1325777000000001</v>
      </c>
      <c r="AF99">
        <v>2.1772686000000001</v>
      </c>
      <c r="AG99">
        <v>2.1575880000000001</v>
      </c>
      <c r="AH99">
        <v>2.0243959999999999</v>
      </c>
      <c r="AI99">
        <v>1.666865</v>
      </c>
      <c r="AJ99">
        <v>1.4108560000000001</v>
      </c>
      <c r="AK99">
        <v>1.2819469999999999</v>
      </c>
      <c r="AL99">
        <v>1.2465059999999999</v>
      </c>
      <c r="AM99">
        <v>1.1166119999999999</v>
      </c>
      <c r="AN99">
        <v>1.024073</v>
      </c>
      <c r="AO99">
        <v>0.9590784</v>
      </c>
      <c r="AP99">
        <v>74.301779999999994</v>
      </c>
      <c r="AQ99">
        <v>72.789910000000006</v>
      </c>
      <c r="AR99">
        <v>71.461910000000003</v>
      </c>
      <c r="AS99">
        <v>70.029589999999999</v>
      </c>
      <c r="AT99">
        <v>68.939520000000002</v>
      </c>
      <c r="AU99">
        <v>67.857240000000004</v>
      </c>
      <c r="AV99">
        <v>67.109049999999996</v>
      </c>
      <c r="AW99">
        <v>67.574489999999997</v>
      </c>
      <c r="AX99">
        <v>71.73818</v>
      </c>
      <c r="AY99">
        <v>76.096329999999995</v>
      </c>
      <c r="AZ99">
        <v>80.767930000000007</v>
      </c>
      <c r="BA99">
        <v>84.639629999999997</v>
      </c>
      <c r="BB99">
        <v>88.506259999999997</v>
      </c>
      <c r="BC99">
        <v>91.820459999999997</v>
      </c>
      <c r="BD99">
        <v>94.019310000000004</v>
      </c>
      <c r="BE99">
        <v>95.37021</v>
      </c>
      <c r="BF99">
        <v>95.448189999999997</v>
      </c>
      <c r="BG99">
        <v>95.218379999999996</v>
      </c>
      <c r="BH99">
        <v>93.352940000000004</v>
      </c>
      <c r="BI99">
        <v>89.690089999999998</v>
      </c>
      <c r="BJ99">
        <v>85.12961</v>
      </c>
      <c r="BK99">
        <v>81.626670000000004</v>
      </c>
      <c r="BL99">
        <v>78.957970000000003</v>
      </c>
      <c r="BM99">
        <v>76.59554</v>
      </c>
      <c r="BN99">
        <v>-3.0926E-3</v>
      </c>
      <c r="BO99">
        <v>-2.1364000000000001E-3</v>
      </c>
      <c r="BP99">
        <v>-1.354E-3</v>
      </c>
      <c r="BQ99">
        <v>-3.7179999999999998E-4</v>
      </c>
      <c r="BR99">
        <v>-5.7819999999999996E-4</v>
      </c>
      <c r="BS99">
        <v>-9.2800000000000001E-4</v>
      </c>
      <c r="BT99">
        <v>-2.6600999999999999E-3</v>
      </c>
      <c r="BU99">
        <v>8.8091000000000003E-3</v>
      </c>
      <c r="BV99">
        <v>2.5433999999999999E-3</v>
      </c>
      <c r="BW99">
        <v>-8.2234000000000005E-3</v>
      </c>
      <c r="BX99">
        <v>-1.8487799999999999E-2</v>
      </c>
      <c r="BY99">
        <v>-1.98785E-2</v>
      </c>
      <c r="BZ99">
        <v>-2.00304E-2</v>
      </c>
      <c r="CA99">
        <v>-2.3276600000000001E-2</v>
      </c>
      <c r="CB99">
        <v>-4.7213000000000003E-3</v>
      </c>
      <c r="CC99">
        <v>1.3841999999999999E-3</v>
      </c>
      <c r="CD99">
        <v>3.2212E-3</v>
      </c>
      <c r="CE99">
        <v>-4.8769999999999998E-4</v>
      </c>
      <c r="CF99">
        <v>-1.2748499999999999E-2</v>
      </c>
      <c r="CG99">
        <v>-1.93347E-2</v>
      </c>
      <c r="CH99">
        <v>-2.001E-2</v>
      </c>
      <c r="CI99">
        <v>-9.2002000000000004E-3</v>
      </c>
      <c r="CJ99">
        <v>-6.2186000000000003E-3</v>
      </c>
      <c r="CK99">
        <v>-7.0017999999999999E-3</v>
      </c>
      <c r="CL99" s="76">
        <v>3.2799999999999999E-6</v>
      </c>
      <c r="CM99" s="76">
        <v>2.8700000000000001E-6</v>
      </c>
      <c r="CN99" s="76">
        <v>2.6800000000000002E-6</v>
      </c>
      <c r="CO99" s="76">
        <v>2.6599999999999999E-6</v>
      </c>
      <c r="CP99" s="76">
        <v>2.52E-6</v>
      </c>
      <c r="CQ99" s="76">
        <v>2.79E-6</v>
      </c>
      <c r="CR99" s="76">
        <v>3.1E-6</v>
      </c>
      <c r="CS99" s="76">
        <v>5.0799999999999996E-6</v>
      </c>
      <c r="CT99" s="76">
        <v>5.9000000000000003E-6</v>
      </c>
      <c r="CU99" s="76">
        <v>5.6200000000000004E-6</v>
      </c>
      <c r="CV99" s="76">
        <v>5.0200000000000002E-6</v>
      </c>
      <c r="CW99" s="76">
        <v>4.2599999999999999E-6</v>
      </c>
      <c r="CX99" s="76">
        <v>3.7299999999999999E-6</v>
      </c>
      <c r="CY99" s="76">
        <v>3.5599999999999998E-6</v>
      </c>
      <c r="CZ99" s="76">
        <v>3.8700000000000002E-6</v>
      </c>
      <c r="DA99" s="76">
        <v>5.0900000000000004E-6</v>
      </c>
      <c r="DB99" s="76">
        <v>7.34E-6</v>
      </c>
      <c r="DC99" s="76">
        <v>9.6900000000000004E-6</v>
      </c>
      <c r="DD99" s="76">
        <v>9.9299999999999998E-6</v>
      </c>
      <c r="DE99" s="76">
        <v>8.7199999999999995E-6</v>
      </c>
      <c r="DF99" s="76">
        <v>7.6199999999999999E-6</v>
      </c>
      <c r="DG99" s="76">
        <v>6.2099999999999998E-6</v>
      </c>
      <c r="DH99" s="76">
        <v>5.1599999999999997E-6</v>
      </c>
      <c r="DI99" s="76">
        <v>4.3699999999999997E-6</v>
      </c>
    </row>
    <row r="100" spans="1:113" x14ac:dyDescent="0.25">
      <c r="A100" t="str">
        <f t="shared" si="1"/>
        <v>All_All_No_All_All_0 to 20 kW_43704</v>
      </c>
      <c r="B100" t="s">
        <v>177</v>
      </c>
      <c r="C100" t="s">
        <v>214</v>
      </c>
      <c r="D100" t="s">
        <v>19</v>
      </c>
      <c r="E100" t="s">
        <v>19</v>
      </c>
      <c r="F100" t="s">
        <v>308</v>
      </c>
      <c r="G100" t="s">
        <v>19</v>
      </c>
      <c r="H100" t="s">
        <v>19</v>
      </c>
      <c r="I100" t="s">
        <v>41</v>
      </c>
      <c r="J100" s="11">
        <v>43704</v>
      </c>
      <c r="K100">
        <v>15</v>
      </c>
      <c r="L100">
        <v>18</v>
      </c>
      <c r="M100">
        <v>89538</v>
      </c>
      <c r="N100">
        <v>0</v>
      </c>
      <c r="O100">
        <v>0</v>
      </c>
      <c r="P100">
        <v>0</v>
      </c>
      <c r="Q100">
        <v>0</v>
      </c>
      <c r="R100">
        <v>0.91734044999999997</v>
      </c>
      <c r="S100">
        <v>0.88505940000000005</v>
      </c>
      <c r="T100">
        <v>0.86344085000000004</v>
      </c>
      <c r="U100">
        <v>0.84912874999999999</v>
      </c>
      <c r="V100">
        <v>0.85640649000000002</v>
      </c>
      <c r="W100">
        <v>0.89854297999999999</v>
      </c>
      <c r="X100">
        <v>0.94512023999999994</v>
      </c>
      <c r="Y100">
        <v>1.0766849999999999</v>
      </c>
      <c r="Z100">
        <v>1.4111855</v>
      </c>
      <c r="AA100">
        <v>1.6897933999999999</v>
      </c>
      <c r="AB100">
        <v>1.9016420000000001</v>
      </c>
      <c r="AC100">
        <v>2.0357457000000001</v>
      </c>
      <c r="AD100">
        <v>2.1040912000000001</v>
      </c>
      <c r="AE100">
        <v>2.1971946</v>
      </c>
      <c r="AF100">
        <v>2.2457905999999999</v>
      </c>
      <c r="AG100">
        <v>2.2357119999999999</v>
      </c>
      <c r="AH100">
        <v>2.086389</v>
      </c>
      <c r="AI100">
        <v>1.7035769999999999</v>
      </c>
      <c r="AJ100">
        <v>1.44154</v>
      </c>
      <c r="AK100">
        <v>1.310333</v>
      </c>
      <c r="AL100">
        <v>1.268427</v>
      </c>
      <c r="AM100">
        <v>1.131221</v>
      </c>
      <c r="AN100">
        <v>1.029012</v>
      </c>
      <c r="AO100">
        <v>0.95834940000000002</v>
      </c>
      <c r="AP100">
        <v>74.806229999999999</v>
      </c>
      <c r="AQ100">
        <v>73.434960000000004</v>
      </c>
      <c r="AR100">
        <v>72.44735</v>
      </c>
      <c r="AS100">
        <v>71.15361</v>
      </c>
      <c r="AT100">
        <v>69.894210000000001</v>
      </c>
      <c r="AU100">
        <v>69.166169999999994</v>
      </c>
      <c r="AV100">
        <v>67.973789999999994</v>
      </c>
      <c r="AW100">
        <v>68.411389999999997</v>
      </c>
      <c r="AX100">
        <v>71.932980000000001</v>
      </c>
      <c r="AY100">
        <v>76.230670000000003</v>
      </c>
      <c r="AZ100">
        <v>81.106300000000005</v>
      </c>
      <c r="BA100">
        <v>85.171130000000005</v>
      </c>
      <c r="BB100">
        <v>88.882999999999996</v>
      </c>
      <c r="BC100">
        <v>91.599739999999997</v>
      </c>
      <c r="BD100">
        <v>93.569850000000002</v>
      </c>
      <c r="BE100">
        <v>94.683909999999997</v>
      </c>
      <c r="BF100">
        <v>94.702160000000006</v>
      </c>
      <c r="BG100">
        <v>93.987660000000005</v>
      </c>
      <c r="BH100">
        <v>91.824240000000003</v>
      </c>
      <c r="BI100">
        <v>88.528040000000004</v>
      </c>
      <c r="BJ100">
        <v>84.191270000000003</v>
      </c>
      <c r="BK100">
        <v>81.106189999999998</v>
      </c>
      <c r="BL100">
        <v>78.670450000000002</v>
      </c>
      <c r="BM100">
        <v>76.569419999999994</v>
      </c>
      <c r="BN100">
        <v>-7.7504999999999996E-3</v>
      </c>
      <c r="BO100">
        <v>-5.0086000000000002E-3</v>
      </c>
      <c r="BP100">
        <v>-4.3717000000000001E-3</v>
      </c>
      <c r="BQ100">
        <v>-4.1612999999999997E-3</v>
      </c>
      <c r="BR100">
        <v>-4.7038999999999996E-3</v>
      </c>
      <c r="BS100">
        <v>-3.0052999999999998E-3</v>
      </c>
      <c r="BT100">
        <v>-9.8749000000000007E-3</v>
      </c>
      <c r="BU100">
        <v>9.0376999999999992E-3</v>
      </c>
      <c r="BV100">
        <v>9.4801999999999994E-3</v>
      </c>
      <c r="BW100">
        <v>2.8424000000000001E-3</v>
      </c>
      <c r="BX100">
        <v>-2.5628000000000001E-3</v>
      </c>
      <c r="BY100">
        <v>-1.65E-3</v>
      </c>
      <c r="BZ100">
        <v>-5.1814000000000001E-3</v>
      </c>
      <c r="CA100">
        <v>-6.4814E-3</v>
      </c>
      <c r="CB100">
        <v>1.2019999999999999E-2</v>
      </c>
      <c r="CC100">
        <v>1.46061E-2</v>
      </c>
      <c r="CD100">
        <v>1.48302E-2</v>
      </c>
      <c r="CE100">
        <v>1.09622E-2</v>
      </c>
      <c r="CF100">
        <v>-8.2950000000000005E-4</v>
      </c>
      <c r="CG100">
        <v>-1.3925E-2</v>
      </c>
      <c r="CH100">
        <v>-1.82592E-2</v>
      </c>
      <c r="CI100">
        <v>-5.1704999999999997E-3</v>
      </c>
      <c r="CJ100">
        <v>-4.0404000000000004E-3</v>
      </c>
      <c r="CK100">
        <v>-5.6216E-3</v>
      </c>
      <c r="CL100" s="76">
        <v>3.76E-6</v>
      </c>
      <c r="CM100" s="76">
        <v>3.45E-6</v>
      </c>
      <c r="CN100" s="76">
        <v>3.1599999999999998E-6</v>
      </c>
      <c r="CO100" s="76">
        <v>3.05E-6</v>
      </c>
      <c r="CP100" s="76">
        <v>2.9000000000000002E-6</v>
      </c>
      <c r="CQ100" s="76">
        <v>3.0299999999999998E-6</v>
      </c>
      <c r="CR100" s="76">
        <v>3.41E-6</v>
      </c>
      <c r="CS100" s="76">
        <v>5.0200000000000002E-6</v>
      </c>
      <c r="CT100" s="76">
        <v>6.0399999999999998E-6</v>
      </c>
      <c r="CU100" s="76">
        <v>6.1700000000000002E-6</v>
      </c>
      <c r="CV100" s="76">
        <v>5.6999999999999996E-6</v>
      </c>
      <c r="CW100" s="76">
        <v>4.87E-6</v>
      </c>
      <c r="CX100" s="76">
        <v>4.2100000000000003E-6</v>
      </c>
      <c r="CY100" s="76">
        <v>3.9999999999999998E-6</v>
      </c>
      <c r="CZ100" s="76">
        <v>4.3499999999999999E-6</v>
      </c>
      <c r="DA100" s="76">
        <v>5.6699999999999999E-6</v>
      </c>
      <c r="DB100" s="76">
        <v>8.5499999999999995E-6</v>
      </c>
      <c r="DC100" s="76">
        <v>1.1199999999999999E-5</v>
      </c>
      <c r="DD100" s="76">
        <v>1.17E-5</v>
      </c>
      <c r="DE100" s="76">
        <v>1.08E-5</v>
      </c>
      <c r="DF100" s="76">
        <v>9.0399999999999998E-6</v>
      </c>
      <c r="DG100" s="76">
        <v>6.8399999999999997E-6</v>
      </c>
      <c r="DH100" s="76">
        <v>5.8599999999999998E-6</v>
      </c>
      <c r="DI100" s="76">
        <v>4.9599999999999999E-6</v>
      </c>
    </row>
    <row r="101" spans="1:113" x14ac:dyDescent="0.25">
      <c r="A101" t="str">
        <f t="shared" si="1"/>
        <v>All_All_No_All_All_0 to 20 kW_43721</v>
      </c>
      <c r="B101" t="s">
        <v>177</v>
      </c>
      <c r="C101" t="s">
        <v>214</v>
      </c>
      <c r="D101" t="s">
        <v>19</v>
      </c>
      <c r="E101" t="s">
        <v>19</v>
      </c>
      <c r="F101" t="s">
        <v>308</v>
      </c>
      <c r="G101" t="s">
        <v>19</v>
      </c>
      <c r="H101" t="s">
        <v>19</v>
      </c>
      <c r="I101" t="s">
        <v>41</v>
      </c>
      <c r="J101" s="11">
        <v>43721</v>
      </c>
      <c r="K101">
        <v>15</v>
      </c>
      <c r="L101">
        <v>18</v>
      </c>
      <c r="M101">
        <v>88574</v>
      </c>
      <c r="N101">
        <v>0</v>
      </c>
      <c r="O101">
        <v>0</v>
      </c>
      <c r="P101">
        <v>0</v>
      </c>
      <c r="Q101">
        <v>0</v>
      </c>
      <c r="R101">
        <v>0.82364689999999996</v>
      </c>
      <c r="S101">
        <v>0.79937594999999995</v>
      </c>
      <c r="T101">
        <v>0.78139431999999998</v>
      </c>
      <c r="U101">
        <v>0.77267341</v>
      </c>
      <c r="V101">
        <v>0.78126275000000001</v>
      </c>
      <c r="W101">
        <v>0.81581099999999995</v>
      </c>
      <c r="X101">
        <v>0.85920697999999995</v>
      </c>
      <c r="Y101">
        <v>0.89553897000000005</v>
      </c>
      <c r="Z101">
        <v>1.1321284</v>
      </c>
      <c r="AA101">
        <v>1.375049</v>
      </c>
      <c r="AB101">
        <v>1.5767005000000001</v>
      </c>
      <c r="AC101">
        <v>1.7287007000000001</v>
      </c>
      <c r="AD101">
        <v>1.8186662</v>
      </c>
      <c r="AE101">
        <v>1.9187597000000001</v>
      </c>
      <c r="AF101">
        <v>1.9743200000000001</v>
      </c>
      <c r="AG101">
        <v>1.960569</v>
      </c>
      <c r="AH101">
        <v>1.830309</v>
      </c>
      <c r="AI101">
        <v>1.5225930000000001</v>
      </c>
      <c r="AJ101">
        <v>1.3037270000000001</v>
      </c>
      <c r="AK101">
        <v>1.237587</v>
      </c>
      <c r="AL101">
        <v>1.1553</v>
      </c>
      <c r="AM101">
        <v>1.036959</v>
      </c>
      <c r="AN101">
        <v>0.94931770000000004</v>
      </c>
      <c r="AO101">
        <v>0.88505520000000004</v>
      </c>
      <c r="AP101">
        <v>70.751090000000005</v>
      </c>
      <c r="AQ101">
        <v>68.388679999999994</v>
      </c>
      <c r="AR101">
        <v>66.998559999999998</v>
      </c>
      <c r="AS101">
        <v>65.325040000000001</v>
      </c>
      <c r="AT101">
        <v>64.409490000000005</v>
      </c>
      <c r="AU101">
        <v>63.449289999999998</v>
      </c>
      <c r="AV101">
        <v>62.800449999999998</v>
      </c>
      <c r="AW101">
        <v>62.848230000000001</v>
      </c>
      <c r="AX101">
        <v>66.954610000000002</v>
      </c>
      <c r="AY101">
        <v>73.16292</v>
      </c>
      <c r="AZ101">
        <v>78.629409999999993</v>
      </c>
      <c r="BA101">
        <v>83.9559</v>
      </c>
      <c r="BB101">
        <v>88.077640000000002</v>
      </c>
      <c r="BC101">
        <v>90.767359999999996</v>
      </c>
      <c r="BD101">
        <v>92.825850000000003</v>
      </c>
      <c r="BE101">
        <v>94.428920000000005</v>
      </c>
      <c r="BF101">
        <v>94.878110000000007</v>
      </c>
      <c r="BG101">
        <v>94.104519999999994</v>
      </c>
      <c r="BH101">
        <v>92.198549999999997</v>
      </c>
      <c r="BI101">
        <v>88.127700000000004</v>
      </c>
      <c r="BJ101">
        <v>83.307789999999997</v>
      </c>
      <c r="BK101">
        <v>79.324290000000005</v>
      </c>
      <c r="BL101">
        <v>76.4285</v>
      </c>
      <c r="BM101">
        <v>74.014349999999993</v>
      </c>
      <c r="BN101">
        <v>-5.7216000000000003E-3</v>
      </c>
      <c r="BO101">
        <v>-3.0845999999999998E-3</v>
      </c>
      <c r="BP101">
        <v>-5.5699999999999999E-4</v>
      </c>
      <c r="BQ101">
        <v>-1.8982999999999999E-3</v>
      </c>
      <c r="BR101">
        <v>4.1300000000000001E-5</v>
      </c>
      <c r="BS101">
        <v>4.5436000000000001E-3</v>
      </c>
      <c r="BT101">
        <v>9.7485999999999996E-3</v>
      </c>
      <c r="BU101">
        <v>2.6369799999999999E-2</v>
      </c>
      <c r="BV101">
        <v>3.5118299999999998E-2</v>
      </c>
      <c r="BW101">
        <v>1.52842E-2</v>
      </c>
      <c r="BX101">
        <v>4.8008E-3</v>
      </c>
      <c r="BY101">
        <v>-5.5310999999999997E-3</v>
      </c>
      <c r="BZ101">
        <v>-6.7857000000000004E-3</v>
      </c>
      <c r="CA101">
        <v>-1.31453E-2</v>
      </c>
      <c r="CB101">
        <v>1.5410000000000001E-4</v>
      </c>
      <c r="CC101">
        <v>9.0650999999999995E-3</v>
      </c>
      <c r="CD101">
        <v>1.31396E-2</v>
      </c>
      <c r="CE101">
        <v>1.8828000000000001E-2</v>
      </c>
      <c r="CF101">
        <v>1.57629E-2</v>
      </c>
      <c r="CG101">
        <v>6.0359000000000003E-3</v>
      </c>
      <c r="CH101">
        <v>-3.104E-3</v>
      </c>
      <c r="CI101">
        <v>-4.1085999999999996E-3</v>
      </c>
      <c r="CJ101">
        <v>-1.2833900000000001E-2</v>
      </c>
      <c r="CK101">
        <v>-1.1510599999999999E-2</v>
      </c>
      <c r="CL101" s="76">
        <v>2.3E-6</v>
      </c>
      <c r="CM101" s="76">
        <v>2.2299999999999998E-6</v>
      </c>
      <c r="CN101" s="76">
        <v>1.9800000000000001E-6</v>
      </c>
      <c r="CO101" s="76">
        <v>1.9099999999999999E-6</v>
      </c>
      <c r="CP101" s="76">
        <v>1.77E-6</v>
      </c>
      <c r="CQ101" s="76">
        <v>1.61E-6</v>
      </c>
      <c r="CR101" s="76">
        <v>2.3700000000000002E-6</v>
      </c>
      <c r="CS101" s="76">
        <v>2.5600000000000001E-6</v>
      </c>
      <c r="CT101" s="76">
        <v>3.9899999999999999E-6</v>
      </c>
      <c r="CU101" s="76">
        <v>4.8799999999999999E-6</v>
      </c>
      <c r="CV101" s="76">
        <v>5.0000000000000004E-6</v>
      </c>
      <c r="CW101" s="76">
        <v>4.4499999999999997E-6</v>
      </c>
      <c r="CX101" s="76">
        <v>3.63E-6</v>
      </c>
      <c r="CY101" s="76">
        <v>3.1999999999999999E-6</v>
      </c>
      <c r="CZ101" s="76">
        <v>3.3500000000000001E-6</v>
      </c>
      <c r="DA101" s="76">
        <v>4.4700000000000004E-6</v>
      </c>
      <c r="DB101" s="76">
        <v>6.4500000000000001E-6</v>
      </c>
      <c r="DC101" s="76">
        <v>8.0099999999999995E-6</v>
      </c>
      <c r="DD101" s="76">
        <v>8.2400000000000007E-6</v>
      </c>
      <c r="DE101" s="76">
        <v>8.1599999999999998E-6</v>
      </c>
      <c r="DF101" s="76">
        <v>6.5599999999999999E-6</v>
      </c>
      <c r="DG101" s="76">
        <v>5.0699999999999997E-6</v>
      </c>
      <c r="DH101" s="76">
        <v>4.1400000000000002E-6</v>
      </c>
      <c r="DI101" s="76">
        <v>3.6500000000000002E-6</v>
      </c>
    </row>
    <row r="102" spans="1:113" x14ac:dyDescent="0.25">
      <c r="A102" t="str">
        <f t="shared" si="1"/>
        <v>All_All_No_All_All_0 to 20 kW_2958465</v>
      </c>
      <c r="B102" t="s">
        <v>204</v>
      </c>
      <c r="C102" t="s">
        <v>214</v>
      </c>
      <c r="D102" t="s">
        <v>19</v>
      </c>
      <c r="E102" t="s">
        <v>19</v>
      </c>
      <c r="F102" t="s">
        <v>308</v>
      </c>
      <c r="G102" t="s">
        <v>19</v>
      </c>
      <c r="H102" t="s">
        <v>19</v>
      </c>
      <c r="I102" t="s">
        <v>41</v>
      </c>
      <c r="J102" s="11">
        <v>2958465</v>
      </c>
      <c r="K102">
        <v>15</v>
      </c>
      <c r="L102">
        <v>18</v>
      </c>
      <c r="M102">
        <v>91150.44</v>
      </c>
      <c r="N102">
        <v>0</v>
      </c>
      <c r="O102">
        <v>0</v>
      </c>
      <c r="P102">
        <v>0</v>
      </c>
      <c r="Q102">
        <v>0</v>
      </c>
      <c r="R102">
        <v>0.89071076000000005</v>
      </c>
      <c r="S102">
        <v>0.86017202999999998</v>
      </c>
      <c r="T102">
        <v>0.83914966000000002</v>
      </c>
      <c r="U102">
        <v>0.82560553000000003</v>
      </c>
      <c r="V102">
        <v>0.83323468999999994</v>
      </c>
      <c r="W102">
        <v>0.86552302999999997</v>
      </c>
      <c r="X102">
        <v>0.88284896000000002</v>
      </c>
      <c r="Y102">
        <v>1.0245177999999999</v>
      </c>
      <c r="Z102">
        <v>1.3348517</v>
      </c>
      <c r="AA102">
        <v>1.6083972</v>
      </c>
      <c r="AB102">
        <v>1.8143701999999999</v>
      </c>
      <c r="AC102">
        <v>1.9481132000000001</v>
      </c>
      <c r="AD102">
        <v>2.0177049</v>
      </c>
      <c r="AE102">
        <v>2.1116006999999999</v>
      </c>
      <c r="AF102">
        <v>2.1588286999999999</v>
      </c>
      <c r="AG102">
        <v>2.1429809999999998</v>
      </c>
      <c r="AH102">
        <v>2.0059800000000001</v>
      </c>
      <c r="AI102">
        <v>1.667829</v>
      </c>
      <c r="AJ102">
        <v>1.432131</v>
      </c>
      <c r="AK102">
        <v>1.296138</v>
      </c>
      <c r="AL102">
        <v>1.2447060000000001</v>
      </c>
      <c r="AM102">
        <v>1.131661</v>
      </c>
      <c r="AN102">
        <v>1.026491</v>
      </c>
      <c r="AO102">
        <v>0.95533369999999995</v>
      </c>
      <c r="AP102">
        <v>74.38503</v>
      </c>
      <c r="AQ102">
        <v>72.572919999999996</v>
      </c>
      <c r="AR102">
        <v>71.1267</v>
      </c>
      <c r="AS102">
        <v>69.706569999999999</v>
      </c>
      <c r="AT102">
        <v>68.539829999999995</v>
      </c>
      <c r="AU102">
        <v>67.592039999999997</v>
      </c>
      <c r="AV102">
        <v>66.773160000000004</v>
      </c>
      <c r="AW102">
        <v>67.698779999999999</v>
      </c>
      <c r="AX102">
        <v>71.736559999999997</v>
      </c>
      <c r="AY102">
        <v>76.636160000000004</v>
      </c>
      <c r="AZ102">
        <v>81.456029999999998</v>
      </c>
      <c r="BA102">
        <v>85.716250000000002</v>
      </c>
      <c r="BB102">
        <v>89.216220000000007</v>
      </c>
      <c r="BC102">
        <v>91.978960000000001</v>
      </c>
      <c r="BD102">
        <v>94.076030000000003</v>
      </c>
      <c r="BE102">
        <v>95.311520000000002</v>
      </c>
      <c r="BF102">
        <v>95.63973</v>
      </c>
      <c r="BG102">
        <v>95.146119999999996</v>
      </c>
      <c r="BH102">
        <v>93.636399999999995</v>
      </c>
      <c r="BI102">
        <v>90.587389999999999</v>
      </c>
      <c r="BJ102">
        <v>86.114680000000007</v>
      </c>
      <c r="BK102">
        <v>82.068280000000001</v>
      </c>
      <c r="BL102">
        <v>79.076930000000004</v>
      </c>
      <c r="BM102">
        <v>76.692499999999995</v>
      </c>
      <c r="BN102">
        <v>-5.5528000000000001E-3</v>
      </c>
      <c r="BO102">
        <v>-4.1856000000000003E-3</v>
      </c>
      <c r="BP102">
        <v>-3.4383E-3</v>
      </c>
      <c r="BQ102">
        <v>-3.4120999999999999E-3</v>
      </c>
      <c r="BR102">
        <v>-3.2196E-3</v>
      </c>
      <c r="BS102">
        <v>-3.5108000000000001E-3</v>
      </c>
      <c r="BT102">
        <v>-2.7859999999999998E-3</v>
      </c>
      <c r="BU102">
        <v>1.1757E-2</v>
      </c>
      <c r="BV102">
        <v>1.28974E-2</v>
      </c>
      <c r="BW102">
        <v>-2.43E-4</v>
      </c>
      <c r="BX102">
        <v>-1.1944E-2</v>
      </c>
      <c r="BY102">
        <v>-1.45868E-2</v>
      </c>
      <c r="BZ102" s="76">
        <v>-1.45329E-2</v>
      </c>
      <c r="CA102">
        <v>-1.6057700000000001E-2</v>
      </c>
      <c r="CB102">
        <v>1.7355000000000001E-3</v>
      </c>
      <c r="CC102">
        <v>9.4132999999999994E-3</v>
      </c>
      <c r="CD102">
        <v>1.11758E-2</v>
      </c>
      <c r="CE102">
        <v>5.6709999999999998E-3</v>
      </c>
      <c r="CF102">
        <v>-9.2558999999999992E-3</v>
      </c>
      <c r="CG102">
        <v>-1.7796599999999999E-2</v>
      </c>
      <c r="CH102">
        <v>-1.9181299999999998E-2</v>
      </c>
      <c r="CI102">
        <v>-1.07989E-2</v>
      </c>
      <c r="CJ102">
        <v>-1.0322100000000001E-2</v>
      </c>
      <c r="CK102">
        <v>-1.0259300000000001E-2</v>
      </c>
      <c r="CL102" s="76">
        <v>3.6399999999999998E-7</v>
      </c>
      <c r="CM102" s="76">
        <v>3.2899999999999999E-7</v>
      </c>
      <c r="CN102" s="76">
        <v>2.96E-7</v>
      </c>
      <c r="CO102" s="76">
        <v>2.8700000000000002E-7</v>
      </c>
      <c r="CP102" s="76">
        <v>2.7000000000000001E-7</v>
      </c>
      <c r="CQ102" s="76">
        <v>2.8500000000000002E-7</v>
      </c>
      <c r="CR102" s="76">
        <v>3.3999999999999997E-7</v>
      </c>
      <c r="CS102" s="76">
        <v>4.7399999999999998E-7</v>
      </c>
      <c r="CT102" s="76">
        <v>5.9999999999999997E-7</v>
      </c>
      <c r="CU102" s="76">
        <v>6.1500000000000004E-7</v>
      </c>
      <c r="CV102" s="76">
        <v>5.9200000000000001E-7</v>
      </c>
      <c r="CW102" s="76">
        <v>5.1600000000000001E-7</v>
      </c>
      <c r="CX102" s="76">
        <v>4.34E-7</v>
      </c>
      <c r="CY102" s="76">
        <v>3.9499999999999998E-7</v>
      </c>
      <c r="CZ102" s="76">
        <v>4.2800000000000002E-7</v>
      </c>
      <c r="DA102" s="76">
        <v>5.5700000000000002E-7</v>
      </c>
      <c r="DB102" s="76">
        <v>8.2699999999999998E-7</v>
      </c>
      <c r="DC102" s="76">
        <v>1.1000000000000001E-6</v>
      </c>
      <c r="DD102" s="76">
        <v>1.19E-6</v>
      </c>
      <c r="DE102" s="76">
        <v>1.13E-6</v>
      </c>
      <c r="DF102" s="76">
        <v>9.3099999999999996E-7</v>
      </c>
      <c r="DG102" s="76">
        <v>7.0999999999999998E-7</v>
      </c>
      <c r="DH102" s="76">
        <v>5.7400000000000003E-7</v>
      </c>
      <c r="DI102" s="76">
        <v>4.9999999999999998E-7</v>
      </c>
    </row>
    <row r="103" spans="1:113" x14ac:dyDescent="0.25">
      <c r="A103" t="str">
        <f t="shared" si="1"/>
        <v>All_All_Yes_All_All_0 to 20 kW_43627</v>
      </c>
      <c r="B103" t="s">
        <v>177</v>
      </c>
      <c r="C103" t="s">
        <v>215</v>
      </c>
      <c r="D103" t="s">
        <v>19</v>
      </c>
      <c r="E103" t="s">
        <v>19</v>
      </c>
      <c r="F103" t="s">
        <v>309</v>
      </c>
      <c r="G103" t="s">
        <v>19</v>
      </c>
      <c r="H103" t="s">
        <v>19</v>
      </c>
      <c r="I103" t="s">
        <v>41</v>
      </c>
      <c r="J103" s="11">
        <v>43627</v>
      </c>
      <c r="K103">
        <v>15</v>
      </c>
      <c r="L103">
        <v>18</v>
      </c>
      <c r="M103">
        <v>6</v>
      </c>
      <c r="N103">
        <v>1</v>
      </c>
      <c r="O103">
        <v>1</v>
      </c>
      <c r="P103">
        <v>0</v>
      </c>
      <c r="Q103">
        <v>0</v>
      </c>
      <c r="AP103">
        <v>85</v>
      </c>
      <c r="AQ103">
        <v>83</v>
      </c>
      <c r="AR103">
        <v>81.5</v>
      </c>
      <c r="AS103">
        <v>79</v>
      </c>
      <c r="AT103">
        <v>76.5</v>
      </c>
      <c r="AU103">
        <v>75</v>
      </c>
      <c r="AV103">
        <v>74.5</v>
      </c>
      <c r="AW103">
        <v>76</v>
      </c>
      <c r="AX103">
        <v>80.5</v>
      </c>
      <c r="AY103">
        <v>83.5</v>
      </c>
      <c r="AZ103">
        <v>86</v>
      </c>
      <c r="BA103">
        <v>90.5</v>
      </c>
      <c r="BB103">
        <v>94</v>
      </c>
      <c r="BC103">
        <v>96.5</v>
      </c>
      <c r="BD103">
        <v>99</v>
      </c>
      <c r="BE103">
        <v>100</v>
      </c>
      <c r="BF103">
        <v>101.5</v>
      </c>
      <c r="BG103">
        <v>102</v>
      </c>
      <c r="BH103">
        <v>101</v>
      </c>
      <c r="BI103">
        <v>100</v>
      </c>
      <c r="BJ103">
        <v>98</v>
      </c>
      <c r="BK103">
        <v>93</v>
      </c>
      <c r="BL103">
        <v>91.5</v>
      </c>
      <c r="BM103">
        <v>90</v>
      </c>
      <c r="BZ103" s="76"/>
      <c r="CW103" s="76"/>
    </row>
    <row r="104" spans="1:113" x14ac:dyDescent="0.25">
      <c r="A104" t="str">
        <f t="shared" si="1"/>
        <v>All_All_Yes_All_All_0 to 20 kW_43670</v>
      </c>
      <c r="B104" t="s">
        <v>177</v>
      </c>
      <c r="C104" t="s">
        <v>215</v>
      </c>
      <c r="D104" t="s">
        <v>19</v>
      </c>
      <c r="E104" t="s">
        <v>19</v>
      </c>
      <c r="F104" t="s">
        <v>309</v>
      </c>
      <c r="G104" t="s">
        <v>19</v>
      </c>
      <c r="H104" t="s">
        <v>19</v>
      </c>
      <c r="I104" t="s">
        <v>41</v>
      </c>
      <c r="J104" s="11">
        <v>43670</v>
      </c>
      <c r="K104">
        <v>15</v>
      </c>
      <c r="L104">
        <v>18</v>
      </c>
      <c r="M104">
        <v>6</v>
      </c>
      <c r="N104">
        <v>1</v>
      </c>
      <c r="O104">
        <v>1</v>
      </c>
      <c r="P104">
        <v>0</v>
      </c>
      <c r="Q104">
        <v>0</v>
      </c>
      <c r="AP104">
        <v>88.5</v>
      </c>
      <c r="AQ104">
        <v>84.5</v>
      </c>
      <c r="AR104">
        <v>81</v>
      </c>
      <c r="AS104">
        <v>80</v>
      </c>
      <c r="AT104">
        <v>79</v>
      </c>
      <c r="AU104">
        <v>78.5</v>
      </c>
      <c r="AV104">
        <v>76.5</v>
      </c>
      <c r="AW104">
        <v>76.5</v>
      </c>
      <c r="AX104">
        <v>80</v>
      </c>
      <c r="AY104">
        <v>84.5</v>
      </c>
      <c r="AZ104">
        <v>89</v>
      </c>
      <c r="BA104">
        <v>92.5</v>
      </c>
      <c r="BB104">
        <v>93.5</v>
      </c>
      <c r="BC104">
        <v>96.5</v>
      </c>
      <c r="BD104">
        <v>100</v>
      </c>
      <c r="BE104">
        <v>103</v>
      </c>
      <c r="BF104">
        <v>104.5</v>
      </c>
      <c r="BG104">
        <v>105</v>
      </c>
      <c r="BH104">
        <v>104.5</v>
      </c>
      <c r="BI104">
        <v>102</v>
      </c>
      <c r="BJ104">
        <v>98.5</v>
      </c>
      <c r="BK104">
        <v>95</v>
      </c>
      <c r="BL104">
        <v>93</v>
      </c>
      <c r="BM104">
        <v>92.5</v>
      </c>
      <c r="CW104" s="76"/>
    </row>
    <row r="105" spans="1:113" x14ac:dyDescent="0.25">
      <c r="A105" t="str">
        <f t="shared" si="1"/>
        <v>All_All_Yes_All_All_0 to 20 kW_43672</v>
      </c>
      <c r="B105" t="s">
        <v>177</v>
      </c>
      <c r="C105" t="s">
        <v>215</v>
      </c>
      <c r="D105" t="s">
        <v>19</v>
      </c>
      <c r="E105" t="s">
        <v>19</v>
      </c>
      <c r="F105" t="s">
        <v>309</v>
      </c>
      <c r="G105" t="s">
        <v>19</v>
      </c>
      <c r="H105" t="s">
        <v>19</v>
      </c>
      <c r="I105" t="s">
        <v>41</v>
      </c>
      <c r="J105" s="11">
        <v>43672</v>
      </c>
      <c r="K105">
        <v>15</v>
      </c>
      <c r="L105">
        <v>18</v>
      </c>
      <c r="M105">
        <v>6</v>
      </c>
      <c r="N105">
        <v>1</v>
      </c>
      <c r="O105">
        <v>1</v>
      </c>
      <c r="P105">
        <v>0</v>
      </c>
      <c r="Q105">
        <v>0</v>
      </c>
      <c r="AP105">
        <v>87.5</v>
      </c>
      <c r="AQ105">
        <v>88</v>
      </c>
      <c r="AR105">
        <v>87</v>
      </c>
      <c r="AS105">
        <v>85.5</v>
      </c>
      <c r="AT105">
        <v>84.5</v>
      </c>
      <c r="AU105">
        <v>82</v>
      </c>
      <c r="AV105">
        <v>80</v>
      </c>
      <c r="AW105">
        <v>81</v>
      </c>
      <c r="AX105">
        <v>83.5</v>
      </c>
      <c r="AY105">
        <v>87</v>
      </c>
      <c r="AZ105">
        <v>92.5</v>
      </c>
      <c r="BA105">
        <v>96</v>
      </c>
      <c r="BB105">
        <v>98.5</v>
      </c>
      <c r="BC105">
        <v>100.5</v>
      </c>
      <c r="BD105">
        <v>102.5</v>
      </c>
      <c r="BE105">
        <v>104.5</v>
      </c>
      <c r="BF105">
        <v>105.5</v>
      </c>
      <c r="BG105">
        <v>105</v>
      </c>
      <c r="BH105">
        <v>104</v>
      </c>
      <c r="BI105">
        <v>101.5</v>
      </c>
      <c r="BJ105">
        <v>99</v>
      </c>
      <c r="BK105">
        <v>96</v>
      </c>
      <c r="BL105">
        <v>93</v>
      </c>
      <c r="BM105">
        <v>90</v>
      </c>
      <c r="CW105" s="76"/>
    </row>
    <row r="106" spans="1:113" x14ac:dyDescent="0.25">
      <c r="A106" t="str">
        <f t="shared" si="1"/>
        <v>All_All_Yes_All_All_0 to 20 kW_43690</v>
      </c>
      <c r="B106" t="s">
        <v>177</v>
      </c>
      <c r="C106" t="s">
        <v>215</v>
      </c>
      <c r="D106" t="s">
        <v>19</v>
      </c>
      <c r="E106" t="s">
        <v>19</v>
      </c>
      <c r="F106" t="s">
        <v>309</v>
      </c>
      <c r="G106" t="s">
        <v>19</v>
      </c>
      <c r="H106" t="s">
        <v>19</v>
      </c>
      <c r="I106" t="s">
        <v>41</v>
      </c>
      <c r="J106" s="11">
        <v>43690</v>
      </c>
      <c r="K106">
        <v>15</v>
      </c>
      <c r="L106">
        <v>18</v>
      </c>
      <c r="M106">
        <v>6</v>
      </c>
      <c r="N106">
        <v>1</v>
      </c>
      <c r="O106">
        <v>1</v>
      </c>
      <c r="P106">
        <v>0</v>
      </c>
      <c r="Q106">
        <v>0</v>
      </c>
      <c r="AP106">
        <v>84</v>
      </c>
      <c r="AQ106">
        <v>81</v>
      </c>
      <c r="AR106">
        <v>79</v>
      </c>
      <c r="AS106">
        <v>76.5</v>
      </c>
      <c r="AT106">
        <v>75.5</v>
      </c>
      <c r="AU106">
        <v>73.5</v>
      </c>
      <c r="AV106">
        <v>71.5</v>
      </c>
      <c r="AW106">
        <v>72</v>
      </c>
      <c r="AX106">
        <v>76</v>
      </c>
      <c r="AY106">
        <v>80</v>
      </c>
      <c r="AZ106">
        <v>83.5</v>
      </c>
      <c r="BA106">
        <v>88</v>
      </c>
      <c r="BB106">
        <v>92</v>
      </c>
      <c r="BC106">
        <v>95</v>
      </c>
      <c r="BD106">
        <v>97.5</v>
      </c>
      <c r="BE106">
        <v>99.5</v>
      </c>
      <c r="BF106">
        <v>101</v>
      </c>
      <c r="BG106">
        <v>101</v>
      </c>
      <c r="BH106">
        <v>100.5</v>
      </c>
      <c r="BI106">
        <v>98.5</v>
      </c>
      <c r="BJ106">
        <v>96</v>
      </c>
      <c r="BK106">
        <v>93.5</v>
      </c>
      <c r="BL106">
        <v>91</v>
      </c>
      <c r="BM106">
        <v>88</v>
      </c>
    </row>
    <row r="107" spans="1:113" x14ac:dyDescent="0.25">
      <c r="A107" t="str">
        <f t="shared" si="1"/>
        <v>All_All_Yes_All_All_0 to 20 kW_43691</v>
      </c>
      <c r="B107" t="s">
        <v>177</v>
      </c>
      <c r="C107" t="s">
        <v>215</v>
      </c>
      <c r="D107" t="s">
        <v>19</v>
      </c>
      <c r="E107" t="s">
        <v>19</v>
      </c>
      <c r="F107" t="s">
        <v>309</v>
      </c>
      <c r="G107" t="s">
        <v>19</v>
      </c>
      <c r="H107" t="s">
        <v>19</v>
      </c>
      <c r="I107" t="s">
        <v>41</v>
      </c>
      <c r="J107" s="11">
        <v>43691</v>
      </c>
      <c r="K107">
        <v>15</v>
      </c>
      <c r="L107">
        <v>18</v>
      </c>
      <c r="M107">
        <v>6</v>
      </c>
      <c r="N107">
        <v>1</v>
      </c>
      <c r="O107">
        <v>1</v>
      </c>
      <c r="P107">
        <v>0</v>
      </c>
      <c r="Q107">
        <v>0</v>
      </c>
      <c r="AP107">
        <v>87</v>
      </c>
      <c r="AQ107">
        <v>82.5</v>
      </c>
      <c r="AR107">
        <v>81.5</v>
      </c>
      <c r="AS107">
        <v>78.5</v>
      </c>
      <c r="AT107">
        <v>76.5</v>
      </c>
      <c r="AU107">
        <v>75.5</v>
      </c>
      <c r="AV107">
        <v>75</v>
      </c>
      <c r="AW107">
        <v>74.5</v>
      </c>
      <c r="AX107">
        <v>78.5</v>
      </c>
      <c r="AY107">
        <v>82</v>
      </c>
      <c r="AZ107">
        <v>86.5</v>
      </c>
      <c r="BA107">
        <v>91.5</v>
      </c>
      <c r="BB107">
        <v>95.5</v>
      </c>
      <c r="BC107">
        <v>99</v>
      </c>
      <c r="BD107">
        <v>101.5</v>
      </c>
      <c r="BE107">
        <v>102.5</v>
      </c>
      <c r="BF107">
        <v>103.5</v>
      </c>
      <c r="BG107">
        <v>104</v>
      </c>
      <c r="BH107">
        <v>103.5</v>
      </c>
      <c r="BI107">
        <v>102</v>
      </c>
      <c r="BJ107">
        <v>99</v>
      </c>
      <c r="BK107">
        <v>96</v>
      </c>
      <c r="BL107">
        <v>93.5</v>
      </c>
      <c r="BM107">
        <v>90.5</v>
      </c>
    </row>
    <row r="108" spans="1:113" x14ac:dyDescent="0.25">
      <c r="A108" t="str">
        <f t="shared" si="1"/>
        <v>All_All_Yes_All_All_0 to 20 kW_43693</v>
      </c>
      <c r="B108" t="s">
        <v>177</v>
      </c>
      <c r="C108" t="s">
        <v>215</v>
      </c>
      <c r="D108" t="s">
        <v>19</v>
      </c>
      <c r="E108" t="s">
        <v>19</v>
      </c>
      <c r="F108" t="s">
        <v>309</v>
      </c>
      <c r="G108" t="s">
        <v>19</v>
      </c>
      <c r="H108" t="s">
        <v>19</v>
      </c>
      <c r="I108" t="s">
        <v>41</v>
      </c>
      <c r="J108" s="11">
        <v>43693</v>
      </c>
      <c r="K108">
        <v>15</v>
      </c>
      <c r="L108">
        <v>18</v>
      </c>
      <c r="M108">
        <v>6</v>
      </c>
      <c r="N108">
        <v>1</v>
      </c>
      <c r="O108">
        <v>1</v>
      </c>
      <c r="P108">
        <v>0</v>
      </c>
      <c r="Q108">
        <v>0</v>
      </c>
      <c r="AP108">
        <v>88</v>
      </c>
      <c r="AQ108">
        <v>86</v>
      </c>
      <c r="AR108">
        <v>83.5</v>
      </c>
      <c r="AS108">
        <v>82.5</v>
      </c>
      <c r="AT108">
        <v>80.5</v>
      </c>
      <c r="AU108">
        <v>79.5</v>
      </c>
      <c r="AV108">
        <v>76.5</v>
      </c>
      <c r="AW108">
        <v>74.5</v>
      </c>
      <c r="AX108">
        <v>78</v>
      </c>
      <c r="AY108">
        <v>83.5</v>
      </c>
      <c r="AZ108">
        <v>88</v>
      </c>
      <c r="BA108">
        <v>92</v>
      </c>
      <c r="BB108">
        <v>96.5</v>
      </c>
      <c r="BC108">
        <v>101</v>
      </c>
      <c r="BD108">
        <v>104</v>
      </c>
      <c r="BE108">
        <v>106</v>
      </c>
      <c r="BF108">
        <v>107</v>
      </c>
      <c r="BG108">
        <v>107</v>
      </c>
      <c r="BH108">
        <v>106.5</v>
      </c>
      <c r="BI108">
        <v>104.5</v>
      </c>
      <c r="BJ108">
        <v>101</v>
      </c>
      <c r="BK108">
        <v>97.5</v>
      </c>
      <c r="BL108">
        <v>93</v>
      </c>
      <c r="BM108">
        <v>89</v>
      </c>
      <c r="CW108" s="76"/>
    </row>
    <row r="109" spans="1:113" x14ac:dyDescent="0.25">
      <c r="A109" t="str">
        <f t="shared" si="1"/>
        <v>All_All_Yes_All_All_0 to 20 kW_43703</v>
      </c>
      <c r="B109" t="s">
        <v>177</v>
      </c>
      <c r="C109" t="s">
        <v>215</v>
      </c>
      <c r="D109" t="s">
        <v>19</v>
      </c>
      <c r="E109" t="s">
        <v>19</v>
      </c>
      <c r="F109" t="s">
        <v>309</v>
      </c>
      <c r="G109" t="s">
        <v>19</v>
      </c>
      <c r="H109" t="s">
        <v>19</v>
      </c>
      <c r="I109" t="s">
        <v>41</v>
      </c>
      <c r="J109" s="11">
        <v>43703</v>
      </c>
      <c r="K109">
        <v>15</v>
      </c>
      <c r="L109">
        <v>18</v>
      </c>
      <c r="M109">
        <v>6</v>
      </c>
      <c r="N109">
        <v>1</v>
      </c>
      <c r="O109">
        <v>1</v>
      </c>
      <c r="P109">
        <v>0</v>
      </c>
      <c r="Q109">
        <v>0</v>
      </c>
      <c r="AP109">
        <v>86</v>
      </c>
      <c r="AQ109">
        <v>82</v>
      </c>
      <c r="AR109">
        <v>82</v>
      </c>
      <c r="AS109">
        <v>81</v>
      </c>
      <c r="AT109">
        <v>80</v>
      </c>
      <c r="AU109">
        <v>78.5</v>
      </c>
      <c r="AV109">
        <v>78</v>
      </c>
      <c r="AW109">
        <v>77.5</v>
      </c>
      <c r="AX109">
        <v>81</v>
      </c>
      <c r="AY109">
        <v>84</v>
      </c>
      <c r="AZ109">
        <v>87.5</v>
      </c>
      <c r="BA109">
        <v>90.5</v>
      </c>
      <c r="BB109">
        <v>93.5</v>
      </c>
      <c r="BC109">
        <v>97</v>
      </c>
      <c r="BD109">
        <v>99</v>
      </c>
      <c r="BE109">
        <v>100.5</v>
      </c>
      <c r="BF109">
        <v>102</v>
      </c>
      <c r="BG109">
        <v>102</v>
      </c>
      <c r="BH109">
        <v>102</v>
      </c>
      <c r="BI109">
        <v>101</v>
      </c>
      <c r="BJ109">
        <v>98.5</v>
      </c>
      <c r="BK109">
        <v>96.5</v>
      </c>
      <c r="BL109">
        <v>93.5</v>
      </c>
      <c r="BM109">
        <v>90.5</v>
      </c>
      <c r="CW109" s="76"/>
    </row>
    <row r="110" spans="1:113" x14ac:dyDescent="0.25">
      <c r="A110" t="str">
        <f t="shared" si="1"/>
        <v>All_All_Yes_All_All_0 to 20 kW_43704</v>
      </c>
      <c r="B110" t="s">
        <v>177</v>
      </c>
      <c r="C110" t="s">
        <v>215</v>
      </c>
      <c r="D110" t="s">
        <v>19</v>
      </c>
      <c r="E110" t="s">
        <v>19</v>
      </c>
      <c r="F110" t="s">
        <v>309</v>
      </c>
      <c r="G110" t="s">
        <v>19</v>
      </c>
      <c r="H110" t="s">
        <v>19</v>
      </c>
      <c r="I110" t="s">
        <v>41</v>
      </c>
      <c r="J110" s="11">
        <v>43704</v>
      </c>
      <c r="K110">
        <v>15</v>
      </c>
      <c r="L110">
        <v>18</v>
      </c>
      <c r="M110">
        <v>6</v>
      </c>
      <c r="N110">
        <v>1</v>
      </c>
      <c r="O110">
        <v>1</v>
      </c>
      <c r="P110">
        <v>0</v>
      </c>
      <c r="Q110">
        <v>0</v>
      </c>
      <c r="AP110">
        <v>88</v>
      </c>
      <c r="AQ110">
        <v>86.5</v>
      </c>
      <c r="AR110">
        <v>84.5</v>
      </c>
      <c r="AS110">
        <v>82.5</v>
      </c>
      <c r="AT110">
        <v>80.5</v>
      </c>
      <c r="AU110">
        <v>79</v>
      </c>
      <c r="AV110">
        <v>78</v>
      </c>
      <c r="AW110">
        <v>77.5</v>
      </c>
      <c r="AX110">
        <v>81</v>
      </c>
      <c r="AY110">
        <v>84.5</v>
      </c>
      <c r="AZ110">
        <v>89.5</v>
      </c>
      <c r="BA110">
        <v>93</v>
      </c>
      <c r="BB110">
        <v>96.5</v>
      </c>
      <c r="BC110">
        <v>100</v>
      </c>
      <c r="BD110">
        <v>102</v>
      </c>
      <c r="BE110">
        <v>104</v>
      </c>
      <c r="BF110">
        <v>105</v>
      </c>
      <c r="BG110">
        <v>105</v>
      </c>
      <c r="BH110">
        <v>104</v>
      </c>
      <c r="BI110">
        <v>102</v>
      </c>
      <c r="BJ110">
        <v>99</v>
      </c>
      <c r="BK110">
        <v>95.5</v>
      </c>
      <c r="BL110">
        <v>93.5</v>
      </c>
      <c r="BM110">
        <v>90.5</v>
      </c>
      <c r="CW110" s="76"/>
    </row>
    <row r="111" spans="1:113" x14ac:dyDescent="0.25">
      <c r="A111" t="str">
        <f t="shared" si="1"/>
        <v>All_All_Yes_All_All_0 to 20 kW_43721</v>
      </c>
      <c r="B111" t="s">
        <v>177</v>
      </c>
      <c r="C111" t="s">
        <v>215</v>
      </c>
      <c r="D111" t="s">
        <v>19</v>
      </c>
      <c r="E111" t="s">
        <v>19</v>
      </c>
      <c r="F111" t="s">
        <v>309</v>
      </c>
      <c r="G111" t="s">
        <v>19</v>
      </c>
      <c r="H111" t="s">
        <v>19</v>
      </c>
      <c r="I111" t="s">
        <v>41</v>
      </c>
      <c r="J111" s="11">
        <v>43721</v>
      </c>
      <c r="K111">
        <v>15</v>
      </c>
      <c r="L111">
        <v>18</v>
      </c>
      <c r="M111">
        <v>6</v>
      </c>
      <c r="N111">
        <v>1</v>
      </c>
      <c r="O111">
        <v>1</v>
      </c>
      <c r="P111">
        <v>1</v>
      </c>
      <c r="Q111">
        <v>0</v>
      </c>
      <c r="AP111">
        <v>79</v>
      </c>
      <c r="AQ111">
        <v>76.5</v>
      </c>
      <c r="AR111">
        <v>73.5</v>
      </c>
      <c r="AS111">
        <v>71.5</v>
      </c>
      <c r="AT111">
        <v>70</v>
      </c>
      <c r="AU111">
        <v>67.5</v>
      </c>
      <c r="AV111">
        <v>67.5</v>
      </c>
      <c r="AW111">
        <v>68</v>
      </c>
      <c r="AX111">
        <v>69.5</v>
      </c>
      <c r="AY111">
        <v>73.5</v>
      </c>
      <c r="AZ111">
        <v>79.5</v>
      </c>
      <c r="BA111">
        <v>84</v>
      </c>
      <c r="BB111">
        <v>88</v>
      </c>
      <c r="BC111">
        <v>92</v>
      </c>
      <c r="BD111">
        <v>95</v>
      </c>
      <c r="BE111">
        <v>97.5</v>
      </c>
      <c r="BF111">
        <v>98.5</v>
      </c>
      <c r="BG111">
        <v>99</v>
      </c>
      <c r="BH111">
        <v>97.5</v>
      </c>
      <c r="BI111">
        <v>95.5</v>
      </c>
      <c r="BJ111">
        <v>91.5</v>
      </c>
      <c r="BK111">
        <v>89.5</v>
      </c>
      <c r="BL111">
        <v>87</v>
      </c>
      <c r="BM111">
        <v>84</v>
      </c>
      <c r="CE111" s="76"/>
      <c r="CW111" s="76"/>
    </row>
    <row r="112" spans="1:113" x14ac:dyDescent="0.25">
      <c r="A112" t="str">
        <f t="shared" si="1"/>
        <v>All_All_Yes_All_All_0 to 20 kW_2958465</v>
      </c>
      <c r="B112" t="s">
        <v>204</v>
      </c>
      <c r="C112" t="s">
        <v>215</v>
      </c>
      <c r="D112" t="s">
        <v>19</v>
      </c>
      <c r="E112" t="s">
        <v>19</v>
      </c>
      <c r="F112" t="s">
        <v>309</v>
      </c>
      <c r="G112" t="s">
        <v>19</v>
      </c>
      <c r="H112" t="s">
        <v>19</v>
      </c>
      <c r="I112" t="s">
        <v>41</v>
      </c>
      <c r="J112" s="11">
        <v>2958465</v>
      </c>
      <c r="K112">
        <v>15</v>
      </c>
      <c r="L112">
        <v>18</v>
      </c>
      <c r="M112">
        <v>6</v>
      </c>
      <c r="N112">
        <v>1</v>
      </c>
      <c r="O112">
        <v>1</v>
      </c>
      <c r="P112">
        <v>0</v>
      </c>
      <c r="Q112">
        <v>0</v>
      </c>
      <c r="AP112">
        <v>85.888890000000004</v>
      </c>
      <c r="AQ112">
        <v>83.333340000000007</v>
      </c>
      <c r="AR112">
        <v>81.5</v>
      </c>
      <c r="AS112">
        <v>79.666659999999993</v>
      </c>
      <c r="AT112">
        <v>78.111109999999996</v>
      </c>
      <c r="AU112">
        <v>76.55556</v>
      </c>
      <c r="AV112">
        <v>75.277780000000007</v>
      </c>
      <c r="AW112">
        <v>75.277780000000007</v>
      </c>
      <c r="AX112">
        <v>78.666659999999993</v>
      </c>
      <c r="AY112">
        <v>82.5</v>
      </c>
      <c r="AZ112">
        <v>86.888890000000004</v>
      </c>
      <c r="BA112">
        <v>90.888890000000004</v>
      </c>
      <c r="BB112">
        <v>94.222219999999993</v>
      </c>
      <c r="BC112">
        <v>97.5</v>
      </c>
      <c r="BD112">
        <v>100.0556</v>
      </c>
      <c r="BE112">
        <v>101.9444</v>
      </c>
      <c r="BF112">
        <v>103.16670000000001</v>
      </c>
      <c r="BG112">
        <v>103.33329999999999</v>
      </c>
      <c r="BH112">
        <v>102.61109999999999</v>
      </c>
      <c r="BI112">
        <v>100.7778</v>
      </c>
      <c r="BJ112">
        <v>97.833340000000007</v>
      </c>
      <c r="BK112">
        <v>94.722219999999993</v>
      </c>
      <c r="BL112">
        <v>92.111109999999996</v>
      </c>
      <c r="BM112">
        <v>89.44444</v>
      </c>
      <c r="CL112" s="76"/>
      <c r="CM112" s="76"/>
      <c r="CN112" s="76"/>
      <c r="CO112" s="76"/>
      <c r="CP112" s="76"/>
      <c r="CQ112" s="76"/>
      <c r="CR112" s="76"/>
      <c r="CS112" s="76"/>
      <c r="CT112" s="76"/>
      <c r="CU112" s="76"/>
      <c r="CV112" s="76"/>
      <c r="CW112" s="76"/>
      <c r="CX112" s="76"/>
      <c r="CY112" s="76"/>
      <c r="CZ112" s="76"/>
      <c r="DA112" s="76"/>
      <c r="DB112" s="76"/>
      <c r="DC112" s="76"/>
      <c r="DD112" s="76"/>
      <c r="DE112" s="76"/>
      <c r="DF112" s="76"/>
      <c r="DG112" s="76"/>
      <c r="DH112" s="76"/>
      <c r="DI112" s="76"/>
    </row>
    <row r="113" spans="1:113" x14ac:dyDescent="0.25">
      <c r="A113" t="str">
        <f t="shared" si="1"/>
        <v>Greater Bay Area_All_All_All_All_0 to 20 kW_43627</v>
      </c>
      <c r="B113" t="s">
        <v>177</v>
      </c>
      <c r="C113" t="s">
        <v>216</v>
      </c>
      <c r="D113" t="s">
        <v>190</v>
      </c>
      <c r="E113" t="s">
        <v>19</v>
      </c>
      <c r="F113" t="s">
        <v>19</v>
      </c>
      <c r="G113" t="s">
        <v>19</v>
      </c>
      <c r="H113" t="s">
        <v>19</v>
      </c>
      <c r="I113" t="s">
        <v>41</v>
      </c>
      <c r="J113" s="11">
        <v>43627</v>
      </c>
      <c r="K113">
        <v>15</v>
      </c>
      <c r="L113">
        <v>18</v>
      </c>
      <c r="M113">
        <v>13411</v>
      </c>
      <c r="N113">
        <v>0</v>
      </c>
      <c r="O113">
        <v>0</v>
      </c>
      <c r="P113">
        <v>0</v>
      </c>
      <c r="Q113">
        <v>0</v>
      </c>
      <c r="R113">
        <v>0.97649923000000005</v>
      </c>
      <c r="S113">
        <v>0.94156561000000005</v>
      </c>
      <c r="T113">
        <v>0.92436896999999996</v>
      </c>
      <c r="U113">
        <v>0.91168859999999996</v>
      </c>
      <c r="V113">
        <v>0.91867465999999998</v>
      </c>
      <c r="W113">
        <v>0.93389933000000003</v>
      </c>
      <c r="X113">
        <v>0.95103433999999998</v>
      </c>
      <c r="Y113">
        <v>1.1646278000000001</v>
      </c>
      <c r="Z113">
        <v>1.5568114</v>
      </c>
      <c r="AA113">
        <v>1.8850293</v>
      </c>
      <c r="AB113">
        <v>2.1243539</v>
      </c>
      <c r="AC113">
        <v>2.2715595999999998</v>
      </c>
      <c r="AD113">
        <v>2.3250563999999998</v>
      </c>
      <c r="AE113">
        <v>2.3791991000000001</v>
      </c>
      <c r="AF113">
        <v>2.4285109999999999</v>
      </c>
      <c r="AG113">
        <v>2.4442029999999999</v>
      </c>
      <c r="AH113">
        <v>2.2749359999999998</v>
      </c>
      <c r="AI113">
        <v>1.8643460000000001</v>
      </c>
      <c r="AJ113">
        <v>1.577523</v>
      </c>
      <c r="AK113">
        <v>1.399165</v>
      </c>
      <c r="AL113">
        <v>1.347434</v>
      </c>
      <c r="AM113">
        <v>1.267296</v>
      </c>
      <c r="AN113">
        <v>1.138036</v>
      </c>
      <c r="AO113">
        <v>1.0567759999999999</v>
      </c>
      <c r="AP113">
        <v>76.340260000000001</v>
      </c>
      <c r="AQ113">
        <v>74.860010000000003</v>
      </c>
      <c r="AR113">
        <v>73.385450000000006</v>
      </c>
      <c r="AS113">
        <v>71.996579999999994</v>
      </c>
      <c r="AT113">
        <v>70.949039999999997</v>
      </c>
      <c r="AU113">
        <v>70.036559999999994</v>
      </c>
      <c r="AV113">
        <v>69.146469999999994</v>
      </c>
      <c r="AW113">
        <v>71.327839999999995</v>
      </c>
      <c r="AX113">
        <v>75.688509999999994</v>
      </c>
      <c r="AY113">
        <v>80.604860000000002</v>
      </c>
      <c r="AZ113">
        <v>85.743740000000003</v>
      </c>
      <c r="BA113">
        <v>90.015940000000001</v>
      </c>
      <c r="BB113">
        <v>92.473290000000006</v>
      </c>
      <c r="BC113">
        <v>93.510099999999994</v>
      </c>
      <c r="BD113">
        <v>94.673500000000004</v>
      </c>
      <c r="BE113">
        <v>96.195989999999995</v>
      </c>
      <c r="BF113">
        <v>96.924059999999997</v>
      </c>
      <c r="BG113">
        <v>95.44614</v>
      </c>
      <c r="BH113">
        <v>93.585710000000006</v>
      </c>
      <c r="BI113">
        <v>90.554879999999997</v>
      </c>
      <c r="BJ113">
        <v>87.591430000000003</v>
      </c>
      <c r="BK113">
        <v>83.298689999999993</v>
      </c>
      <c r="BL113">
        <v>80.381550000000004</v>
      </c>
      <c r="BM113">
        <v>78.466520000000003</v>
      </c>
      <c r="BN113">
        <v>-4.0730000000000002E-3</v>
      </c>
      <c r="BO113">
        <v>-1.4195E-3</v>
      </c>
      <c r="BP113">
        <v>6.7250000000000003E-4</v>
      </c>
      <c r="BQ113">
        <v>-1.8912E-3</v>
      </c>
      <c r="BR113">
        <v>-2.5819999999999999E-4</v>
      </c>
      <c r="BS113">
        <v>4.7261999999999998E-3</v>
      </c>
      <c r="BT113">
        <v>1.0129000000000001E-2</v>
      </c>
      <c r="BU113">
        <v>2.8455600000000001E-2</v>
      </c>
      <c r="BV113">
        <v>3.9774700000000003E-2</v>
      </c>
      <c r="BW113">
        <v>1.8444499999999999E-2</v>
      </c>
      <c r="BX113">
        <v>5.8342000000000003E-3</v>
      </c>
      <c r="BY113">
        <v>-6.2890000000000003E-3</v>
      </c>
      <c r="BZ113">
        <v>-9.7874999999999993E-3</v>
      </c>
      <c r="CA113">
        <v>-1.6947899999999998E-2</v>
      </c>
      <c r="CB113">
        <v>1.7635000000000001E-3</v>
      </c>
      <c r="CC113">
        <v>1.1479700000000001E-2</v>
      </c>
      <c r="CD113">
        <v>1.4502299999999999E-2</v>
      </c>
      <c r="CE113">
        <v>2.0003900000000002E-2</v>
      </c>
      <c r="CF113">
        <v>1.1836299999999999E-2</v>
      </c>
      <c r="CG113">
        <v>2.8246E-3</v>
      </c>
      <c r="CH113">
        <v>-3.3029000000000001E-3</v>
      </c>
      <c r="CI113">
        <v>-1.4890000000000001E-3</v>
      </c>
      <c r="CJ113">
        <v>-1.02351E-2</v>
      </c>
      <c r="CK113">
        <v>-8.5564999999999999E-3</v>
      </c>
      <c r="CL113" s="76">
        <v>2.0400000000000001E-5</v>
      </c>
      <c r="CM113" s="76">
        <v>1.88E-5</v>
      </c>
      <c r="CN113" s="76">
        <v>1.7499999999999998E-5</v>
      </c>
      <c r="CO113" s="76">
        <v>1.6900000000000001E-5</v>
      </c>
      <c r="CP113" s="76">
        <v>1.56E-5</v>
      </c>
      <c r="CQ113" s="76">
        <v>1.6099999999999998E-5</v>
      </c>
      <c r="CR113" s="76">
        <v>2.02E-5</v>
      </c>
      <c r="CS113" s="76">
        <v>2.9E-5</v>
      </c>
      <c r="CT113" s="76">
        <v>4.2299999999999998E-5</v>
      </c>
      <c r="CU113" s="76">
        <v>4.4100000000000001E-5</v>
      </c>
      <c r="CV113" s="76">
        <v>4.0800000000000002E-5</v>
      </c>
      <c r="CW113" s="76">
        <v>3.29E-5</v>
      </c>
      <c r="CX113" s="76">
        <v>2.72E-5</v>
      </c>
      <c r="CY113" s="76">
        <v>2.2799999999999999E-5</v>
      </c>
      <c r="CZ113" s="76">
        <v>2.3900000000000002E-5</v>
      </c>
      <c r="DA113" s="76">
        <v>3.2199999999999997E-5</v>
      </c>
      <c r="DB113" s="76">
        <v>5.5399999999999998E-5</v>
      </c>
      <c r="DC113" s="76">
        <v>7.3999999999999996E-5</v>
      </c>
      <c r="DD113" s="76">
        <v>7.5799999999999999E-5</v>
      </c>
      <c r="DE113" s="76">
        <v>6.8899999999999994E-5</v>
      </c>
      <c r="DF113" s="76">
        <v>5.7000000000000003E-5</v>
      </c>
      <c r="DG113" s="76">
        <v>4.1900000000000002E-5</v>
      </c>
      <c r="DH113" s="76">
        <v>3.3800000000000002E-5</v>
      </c>
      <c r="DI113" s="76">
        <v>2.9200000000000002E-5</v>
      </c>
    </row>
    <row r="114" spans="1:113" x14ac:dyDescent="0.25">
      <c r="A114" t="str">
        <f t="shared" si="1"/>
        <v>Greater Bay Area_All_All_All_All_0 to 20 kW_43670</v>
      </c>
      <c r="B114" t="s">
        <v>177</v>
      </c>
      <c r="C114" t="s">
        <v>216</v>
      </c>
      <c r="D114" t="s">
        <v>190</v>
      </c>
      <c r="E114" t="s">
        <v>19</v>
      </c>
      <c r="F114" t="s">
        <v>19</v>
      </c>
      <c r="G114" t="s">
        <v>19</v>
      </c>
      <c r="H114" t="s">
        <v>19</v>
      </c>
      <c r="I114" t="s">
        <v>41</v>
      </c>
      <c r="J114" s="11">
        <v>43670</v>
      </c>
      <c r="K114">
        <v>15</v>
      </c>
      <c r="L114">
        <v>18</v>
      </c>
      <c r="M114">
        <v>9591</v>
      </c>
      <c r="N114">
        <v>0</v>
      </c>
      <c r="O114">
        <v>0</v>
      </c>
      <c r="P114">
        <v>0</v>
      </c>
      <c r="Q114">
        <v>0</v>
      </c>
      <c r="R114">
        <v>0.91359082999999996</v>
      </c>
      <c r="S114">
        <v>0.88628004999999999</v>
      </c>
      <c r="T114">
        <v>0.88200422000000001</v>
      </c>
      <c r="U114">
        <v>0.88200259999999997</v>
      </c>
      <c r="V114">
        <v>0.88501386999999998</v>
      </c>
      <c r="W114">
        <v>0.91729327000000005</v>
      </c>
      <c r="X114">
        <v>0.88767543999999998</v>
      </c>
      <c r="Y114">
        <v>1.0467525</v>
      </c>
      <c r="Z114">
        <v>1.3624706</v>
      </c>
      <c r="AA114">
        <v>1.6392644000000001</v>
      </c>
      <c r="AB114">
        <v>1.893877</v>
      </c>
      <c r="AC114">
        <v>2.0614775999999999</v>
      </c>
      <c r="AD114">
        <v>2.1416376000000001</v>
      </c>
      <c r="AE114">
        <v>2.2402752000000001</v>
      </c>
      <c r="AF114">
        <v>2.3331046999999998</v>
      </c>
      <c r="AG114">
        <v>2.3508260000000001</v>
      </c>
      <c r="AH114">
        <v>2.1556410000000001</v>
      </c>
      <c r="AI114">
        <v>1.8151299999999999</v>
      </c>
      <c r="AJ114">
        <v>1.5449809999999999</v>
      </c>
      <c r="AK114">
        <v>1.3846890000000001</v>
      </c>
      <c r="AL114">
        <v>1.325034</v>
      </c>
      <c r="AM114">
        <v>1.22489</v>
      </c>
      <c r="AN114">
        <v>1.0896749999999999</v>
      </c>
      <c r="AO114">
        <v>1.0025569999999999</v>
      </c>
      <c r="AP114">
        <v>69.88897</v>
      </c>
      <c r="AQ114">
        <v>67.297089999999997</v>
      </c>
      <c r="AR114">
        <v>65.550380000000004</v>
      </c>
      <c r="AS114">
        <v>64.380489999999995</v>
      </c>
      <c r="AT114">
        <v>64.511629999999997</v>
      </c>
      <c r="AU114">
        <v>63.713529999999999</v>
      </c>
      <c r="AV114">
        <v>62.758020000000002</v>
      </c>
      <c r="AW114">
        <v>64.040499999999994</v>
      </c>
      <c r="AX114">
        <v>68.426730000000006</v>
      </c>
      <c r="AY114">
        <v>74.030140000000003</v>
      </c>
      <c r="AZ114">
        <v>79.783289999999994</v>
      </c>
      <c r="BA114">
        <v>83.949399999999997</v>
      </c>
      <c r="BB114">
        <v>85.658500000000004</v>
      </c>
      <c r="BC114">
        <v>88.732100000000003</v>
      </c>
      <c r="BD114">
        <v>91.034809999999993</v>
      </c>
      <c r="BE114">
        <v>91.579700000000003</v>
      </c>
      <c r="BF114">
        <v>91.009450000000001</v>
      </c>
      <c r="BG114">
        <v>90.526250000000005</v>
      </c>
      <c r="BH114">
        <v>88.798580000000001</v>
      </c>
      <c r="BI114">
        <v>86.078710000000001</v>
      </c>
      <c r="BJ114">
        <v>81.899510000000006</v>
      </c>
      <c r="BK114">
        <v>77.532589999999999</v>
      </c>
      <c r="BL114">
        <v>75.160709999999995</v>
      </c>
      <c r="BM114">
        <v>73.254000000000005</v>
      </c>
      <c r="BN114">
        <v>-1.1612300000000001E-2</v>
      </c>
      <c r="BO114">
        <v>-1.1845400000000001E-2</v>
      </c>
      <c r="BP114">
        <v>-1.2315100000000001E-2</v>
      </c>
      <c r="BQ114">
        <v>-1.2160799999999999E-2</v>
      </c>
      <c r="BR114">
        <v>-1.1576599999999999E-2</v>
      </c>
      <c r="BS114">
        <v>-1.8355E-2</v>
      </c>
      <c r="BT114">
        <v>-1.3039800000000001E-2</v>
      </c>
      <c r="BU114">
        <v>3.9750000000000002E-3</v>
      </c>
      <c r="BV114">
        <v>1.24184E-2</v>
      </c>
      <c r="BW114">
        <v>-3.1920999999999998E-3</v>
      </c>
      <c r="BX114">
        <v>-2.1739600000000001E-2</v>
      </c>
      <c r="BY114">
        <v>-1.8678699999999999E-2</v>
      </c>
      <c r="BZ114">
        <v>-1.0973999999999999E-2</v>
      </c>
      <c r="CA114">
        <v>-4.2589999999999998E-3</v>
      </c>
      <c r="CB114">
        <v>1.1275E-2</v>
      </c>
      <c r="CC114">
        <v>2.2278599999999999E-2</v>
      </c>
      <c r="CD114">
        <v>2.6067099999999999E-2</v>
      </c>
      <c r="CE114">
        <v>4.8056000000000001E-3</v>
      </c>
      <c r="CF114">
        <v>-2.1874999999999999E-2</v>
      </c>
      <c r="CG114">
        <v>-3.2216799999999997E-2</v>
      </c>
      <c r="CH114">
        <v>-3.4040599999999997E-2</v>
      </c>
      <c r="CI114">
        <v>-2.7226899999999998E-2</v>
      </c>
      <c r="CJ114">
        <v>-2.1943299999999999E-2</v>
      </c>
      <c r="CK114">
        <v>-2.1164499999999999E-2</v>
      </c>
      <c r="CL114" s="76">
        <v>1.8199999999999999E-5</v>
      </c>
      <c r="CM114" s="76">
        <v>1.5699999999999999E-5</v>
      </c>
      <c r="CN114" s="76">
        <v>1.52E-5</v>
      </c>
      <c r="CO114" s="76">
        <v>1.45E-5</v>
      </c>
      <c r="CP114" s="76">
        <v>1.34E-5</v>
      </c>
      <c r="CQ114" s="76">
        <v>1.2500000000000001E-5</v>
      </c>
      <c r="CR114" s="76">
        <v>1.5500000000000001E-5</v>
      </c>
      <c r="CS114" s="76">
        <v>2.48E-5</v>
      </c>
      <c r="CT114" s="76">
        <v>3.7200000000000003E-5</v>
      </c>
      <c r="CU114" s="76">
        <v>3.8000000000000002E-5</v>
      </c>
      <c r="CV114" s="76">
        <v>3.7400000000000001E-5</v>
      </c>
      <c r="CW114" s="76">
        <v>2.8E-5</v>
      </c>
      <c r="CX114" s="76">
        <v>2.0699999999999998E-5</v>
      </c>
      <c r="CY114" s="76">
        <v>1.7600000000000001E-5</v>
      </c>
      <c r="CZ114" s="76">
        <v>1.8600000000000001E-5</v>
      </c>
      <c r="DA114" s="76">
        <v>2.5299999999999998E-5</v>
      </c>
      <c r="DB114" s="76">
        <v>4.3999999999999999E-5</v>
      </c>
      <c r="DC114" s="76">
        <v>6.2500000000000001E-5</v>
      </c>
      <c r="DD114" s="76">
        <v>6.8300000000000007E-5</v>
      </c>
      <c r="DE114" s="76">
        <v>6.4999999999999994E-5</v>
      </c>
      <c r="DF114" s="76">
        <v>4.8000000000000001E-5</v>
      </c>
      <c r="DG114" s="76">
        <v>3.4900000000000001E-5</v>
      </c>
      <c r="DH114" s="76">
        <v>2.6800000000000001E-5</v>
      </c>
      <c r="DI114" s="76">
        <v>2.26E-5</v>
      </c>
    </row>
    <row r="115" spans="1:113" x14ac:dyDescent="0.25">
      <c r="A115" t="str">
        <f t="shared" si="1"/>
        <v>Greater Bay Area_All_All_All_All_0 to 20 kW_43672</v>
      </c>
      <c r="B115" t="s">
        <v>177</v>
      </c>
      <c r="C115" t="s">
        <v>216</v>
      </c>
      <c r="D115" t="s">
        <v>190</v>
      </c>
      <c r="E115" t="s">
        <v>19</v>
      </c>
      <c r="F115" t="s">
        <v>19</v>
      </c>
      <c r="G115" t="s">
        <v>19</v>
      </c>
      <c r="H115" t="s">
        <v>19</v>
      </c>
      <c r="I115" t="s">
        <v>41</v>
      </c>
      <c r="J115" s="11">
        <v>43672</v>
      </c>
      <c r="K115">
        <v>15</v>
      </c>
      <c r="L115">
        <v>18</v>
      </c>
      <c r="M115">
        <v>9589</v>
      </c>
      <c r="N115">
        <v>0</v>
      </c>
      <c r="O115">
        <v>0</v>
      </c>
      <c r="P115">
        <v>0</v>
      </c>
      <c r="Q115">
        <v>0</v>
      </c>
      <c r="R115">
        <v>0.95003844999999998</v>
      </c>
      <c r="S115">
        <v>0.91977653999999998</v>
      </c>
      <c r="T115">
        <v>0.90875423</v>
      </c>
      <c r="U115">
        <v>0.90336238999999996</v>
      </c>
      <c r="V115">
        <v>0.90886073999999994</v>
      </c>
      <c r="W115">
        <v>0.95835174999999995</v>
      </c>
      <c r="X115">
        <v>0.94038273000000006</v>
      </c>
      <c r="Y115">
        <v>1.0819227</v>
      </c>
      <c r="Z115">
        <v>1.366269</v>
      </c>
      <c r="AA115">
        <v>1.6187895000000001</v>
      </c>
      <c r="AB115">
        <v>1.8260067</v>
      </c>
      <c r="AC115">
        <v>1.9022414999999999</v>
      </c>
      <c r="AD115">
        <v>1.9392560000000001</v>
      </c>
      <c r="AE115">
        <v>1.9939112000000001</v>
      </c>
      <c r="AF115">
        <v>2.0606700999999998</v>
      </c>
      <c r="AG115">
        <v>2.0375139999999998</v>
      </c>
      <c r="AH115">
        <v>1.850779</v>
      </c>
      <c r="AI115">
        <v>1.5417719999999999</v>
      </c>
      <c r="AJ115">
        <v>1.345283</v>
      </c>
      <c r="AK115">
        <v>1.1931309999999999</v>
      </c>
      <c r="AL115">
        <v>1.1956850000000001</v>
      </c>
      <c r="AM115">
        <v>1.1719729999999999</v>
      </c>
      <c r="AN115">
        <v>1.0467660000000001</v>
      </c>
      <c r="AO115">
        <v>0.97735539999999999</v>
      </c>
      <c r="AP115">
        <v>66.961889999999997</v>
      </c>
      <c r="AQ115">
        <v>67.149619999999999</v>
      </c>
      <c r="AR115">
        <v>66.458730000000003</v>
      </c>
      <c r="AS115">
        <v>65.355559999999997</v>
      </c>
      <c r="AT115">
        <v>63.980080000000001</v>
      </c>
      <c r="AU115">
        <v>62.998809999999999</v>
      </c>
      <c r="AV115">
        <v>62.103729999999999</v>
      </c>
      <c r="AW115">
        <v>62.511279999999999</v>
      </c>
      <c r="AX115">
        <v>64.299449999999993</v>
      </c>
      <c r="AY115">
        <v>67.609620000000007</v>
      </c>
      <c r="AZ115">
        <v>71.985780000000005</v>
      </c>
      <c r="BA115">
        <v>75.359710000000007</v>
      </c>
      <c r="BB115">
        <v>78.135090000000005</v>
      </c>
      <c r="BC115">
        <v>80.263300000000001</v>
      </c>
      <c r="BD115">
        <v>82.286360000000002</v>
      </c>
      <c r="BE115">
        <v>83.396690000000007</v>
      </c>
      <c r="BF115">
        <v>83.353610000000003</v>
      </c>
      <c r="BG115">
        <v>82.122979999999998</v>
      </c>
      <c r="BH115">
        <v>80.200050000000005</v>
      </c>
      <c r="BI115">
        <v>77.085589999999996</v>
      </c>
      <c r="BJ115">
        <v>73.546710000000004</v>
      </c>
      <c r="BK115">
        <v>70.488889999999998</v>
      </c>
      <c r="BL115">
        <v>68.78398</v>
      </c>
      <c r="BM115">
        <v>67.310059999999993</v>
      </c>
      <c r="BN115">
        <v>-1.20378E-2</v>
      </c>
      <c r="BO115">
        <v>-1.16784E-2</v>
      </c>
      <c r="BP115">
        <v>-1.2109699999999999E-2</v>
      </c>
      <c r="BQ115">
        <v>-1.2060599999999999E-2</v>
      </c>
      <c r="BR115">
        <v>-1.1587E-2</v>
      </c>
      <c r="BS115">
        <v>-1.8408999999999998E-2</v>
      </c>
      <c r="BT115">
        <v>-1.3093799999999999E-2</v>
      </c>
      <c r="BU115">
        <v>3.9401000000000002E-3</v>
      </c>
      <c r="BV115">
        <v>1.2509899999999999E-2</v>
      </c>
      <c r="BW115">
        <v>-2.8546000000000001E-3</v>
      </c>
      <c r="BX115">
        <v>-2.0806700000000001E-2</v>
      </c>
      <c r="BY115">
        <v>-1.8045100000000001E-2</v>
      </c>
      <c r="BZ115">
        <v>-9.4397999999999999E-3</v>
      </c>
      <c r="CA115">
        <v>-3.8178000000000001E-3</v>
      </c>
      <c r="CB115">
        <v>1.2244100000000001E-2</v>
      </c>
      <c r="CC115">
        <v>2.3383600000000001E-2</v>
      </c>
      <c r="CD115">
        <v>2.86672E-2</v>
      </c>
      <c r="CE115">
        <v>8.3374E-3</v>
      </c>
      <c r="CF115">
        <v>-1.7514100000000001E-2</v>
      </c>
      <c r="CG115">
        <v>-2.96295E-2</v>
      </c>
      <c r="CH115">
        <v>-3.44941E-2</v>
      </c>
      <c r="CI115">
        <v>-2.90107E-2</v>
      </c>
      <c r="CJ115">
        <v>-2.3886000000000001E-2</v>
      </c>
      <c r="CK115">
        <v>-2.2083700000000001E-2</v>
      </c>
      <c r="CL115" s="76">
        <v>1.9599999999999999E-5</v>
      </c>
      <c r="CM115" s="76">
        <v>1.7900000000000001E-5</v>
      </c>
      <c r="CN115" s="76">
        <v>1.6399999999999999E-5</v>
      </c>
      <c r="CO115" s="76">
        <v>1.5800000000000001E-5</v>
      </c>
      <c r="CP115" s="76">
        <v>1.45E-5</v>
      </c>
      <c r="CQ115" s="76">
        <v>1.2999999999999999E-5</v>
      </c>
      <c r="CR115" s="76">
        <v>1.36E-5</v>
      </c>
      <c r="CS115" s="76">
        <v>1.8600000000000001E-5</v>
      </c>
      <c r="CT115" s="76">
        <v>3.0300000000000001E-5</v>
      </c>
      <c r="CU115" s="76">
        <v>3.4499999999999998E-5</v>
      </c>
      <c r="CV115" s="76">
        <v>3.4100000000000002E-5</v>
      </c>
      <c r="CW115" s="76">
        <v>3.0300000000000001E-5</v>
      </c>
      <c r="CX115" s="76">
        <v>2.27E-5</v>
      </c>
      <c r="CY115" s="76">
        <v>1.95E-5</v>
      </c>
      <c r="CZ115" s="76">
        <v>2.0999999999999999E-5</v>
      </c>
      <c r="DA115" s="76">
        <v>2.8200000000000001E-5</v>
      </c>
      <c r="DB115" s="76">
        <v>4.4199999999999997E-5</v>
      </c>
      <c r="DC115" s="76">
        <v>5.3399999999999997E-5</v>
      </c>
      <c r="DD115" s="76">
        <v>5.5000000000000002E-5</v>
      </c>
      <c r="DE115" s="76">
        <v>5.38E-5</v>
      </c>
      <c r="DF115" s="76">
        <v>4.6199999999999998E-5</v>
      </c>
      <c r="DG115" s="76">
        <v>3.7400000000000001E-5</v>
      </c>
      <c r="DH115" s="76">
        <v>3.0499999999999999E-5</v>
      </c>
      <c r="DI115" s="76">
        <v>2.6100000000000001E-5</v>
      </c>
    </row>
    <row r="116" spans="1:113" x14ac:dyDescent="0.25">
      <c r="A116" t="str">
        <f t="shared" si="1"/>
        <v>Greater Bay Area_All_All_All_All_0 to 20 kW_43690</v>
      </c>
      <c r="B116" t="s">
        <v>177</v>
      </c>
      <c r="C116" t="s">
        <v>216</v>
      </c>
      <c r="D116" t="s">
        <v>190</v>
      </c>
      <c r="E116" t="s">
        <v>19</v>
      </c>
      <c r="F116" t="s">
        <v>19</v>
      </c>
      <c r="G116" t="s">
        <v>19</v>
      </c>
      <c r="H116" t="s">
        <v>19</v>
      </c>
      <c r="I116" t="s">
        <v>41</v>
      </c>
      <c r="J116" s="11">
        <v>43690</v>
      </c>
      <c r="K116">
        <v>15</v>
      </c>
      <c r="L116">
        <v>18</v>
      </c>
      <c r="M116">
        <v>9456</v>
      </c>
      <c r="N116">
        <v>0</v>
      </c>
      <c r="O116">
        <v>0</v>
      </c>
      <c r="P116">
        <v>0</v>
      </c>
      <c r="Q116">
        <v>0</v>
      </c>
      <c r="R116">
        <v>0.89615356999999995</v>
      </c>
      <c r="S116">
        <v>0.88075766</v>
      </c>
      <c r="T116">
        <v>0.87304409999999999</v>
      </c>
      <c r="U116">
        <v>0.86863816000000005</v>
      </c>
      <c r="V116">
        <v>0.87313958000000003</v>
      </c>
      <c r="W116">
        <v>0.91822245000000002</v>
      </c>
      <c r="X116">
        <v>0.91734687000000004</v>
      </c>
      <c r="Y116">
        <v>1.0456002</v>
      </c>
      <c r="Z116">
        <v>1.3853743000000001</v>
      </c>
      <c r="AA116">
        <v>1.6618743</v>
      </c>
      <c r="AB116">
        <v>1.8692299000000001</v>
      </c>
      <c r="AC116">
        <v>2.0216913000000001</v>
      </c>
      <c r="AD116">
        <v>2.1147459</v>
      </c>
      <c r="AE116">
        <v>2.1897991000000001</v>
      </c>
      <c r="AF116">
        <v>2.2764742</v>
      </c>
      <c r="AG116">
        <v>2.3053279999999998</v>
      </c>
      <c r="AH116">
        <v>2.1759490000000001</v>
      </c>
      <c r="AI116">
        <v>1.7935970000000001</v>
      </c>
      <c r="AJ116">
        <v>1.4942230000000001</v>
      </c>
      <c r="AK116">
        <v>1.312897</v>
      </c>
      <c r="AL116">
        <v>1.2996749999999999</v>
      </c>
      <c r="AM116">
        <v>1.178733</v>
      </c>
      <c r="AN116">
        <v>1.0622799999999999</v>
      </c>
      <c r="AO116">
        <v>0.9921913</v>
      </c>
      <c r="AP116">
        <v>68.919700000000006</v>
      </c>
      <c r="AQ116">
        <v>66.91525</v>
      </c>
      <c r="AR116">
        <v>66.071730000000002</v>
      </c>
      <c r="AS116">
        <v>65.026709999999994</v>
      </c>
      <c r="AT116">
        <v>64.421549999999996</v>
      </c>
      <c r="AU116">
        <v>63.887630000000001</v>
      </c>
      <c r="AV116">
        <v>62.870010000000001</v>
      </c>
      <c r="AW116">
        <v>63.00705</v>
      </c>
      <c r="AX116">
        <v>66.723799999999997</v>
      </c>
      <c r="AY116">
        <v>71.464029999999994</v>
      </c>
      <c r="AZ116">
        <v>76.814030000000002</v>
      </c>
      <c r="BA116">
        <v>81.468739999999997</v>
      </c>
      <c r="BB116">
        <v>85.571359999999999</v>
      </c>
      <c r="BC116">
        <v>87.622029999999995</v>
      </c>
      <c r="BD116">
        <v>88.837469999999996</v>
      </c>
      <c r="BE116">
        <v>89.737089999999995</v>
      </c>
      <c r="BF116">
        <v>90.017179999999996</v>
      </c>
      <c r="BG116">
        <v>88.964250000000007</v>
      </c>
      <c r="BH116">
        <v>87.129549999999995</v>
      </c>
      <c r="BI116">
        <v>83.689620000000005</v>
      </c>
      <c r="BJ116">
        <v>79.600200000000001</v>
      </c>
      <c r="BK116">
        <v>76.285579999999996</v>
      </c>
      <c r="BL116">
        <v>73.676460000000006</v>
      </c>
      <c r="BM116">
        <v>71.581059999999994</v>
      </c>
      <c r="BN116">
        <v>-5.6299000000000002E-3</v>
      </c>
      <c r="BO116">
        <v>-4.5304999999999998E-3</v>
      </c>
      <c r="BP116">
        <v>-3.5279E-3</v>
      </c>
      <c r="BQ116">
        <v>-2.2769000000000001E-3</v>
      </c>
      <c r="BR116">
        <v>-2.0996999999999999E-3</v>
      </c>
      <c r="BS116">
        <v>-1.9530999999999999E-3</v>
      </c>
      <c r="BT116">
        <v>-4.7042000000000004E-3</v>
      </c>
      <c r="BU116">
        <v>9.3542999999999994E-3</v>
      </c>
      <c r="BV116">
        <v>4.1568999999999998E-3</v>
      </c>
      <c r="BW116">
        <v>-5.4898999999999998E-3</v>
      </c>
      <c r="BX116">
        <v>-1.4687499999999999E-2</v>
      </c>
      <c r="BY116">
        <v>-1.6032600000000001E-2</v>
      </c>
      <c r="BZ116">
        <v>-1.4467600000000001E-2</v>
      </c>
      <c r="CA116">
        <v>-1.6250799999999999E-2</v>
      </c>
      <c r="CB116">
        <v>8.5400000000000005E-4</v>
      </c>
      <c r="CC116">
        <v>6.2376000000000003E-3</v>
      </c>
      <c r="CD116">
        <v>9.5078999999999997E-3</v>
      </c>
      <c r="CE116">
        <v>5.1931E-3</v>
      </c>
      <c r="CF116">
        <v>-5.5719999999999997E-3</v>
      </c>
      <c r="CG116">
        <v>-1.6880699999999998E-2</v>
      </c>
      <c r="CH116">
        <v>-1.9196100000000001E-2</v>
      </c>
      <c r="CI116">
        <v>-9.6766000000000005E-3</v>
      </c>
      <c r="CJ116">
        <v>-6.3793000000000001E-3</v>
      </c>
      <c r="CK116">
        <v>-8.0339000000000001E-3</v>
      </c>
      <c r="CL116" s="76">
        <v>1.6699999999999999E-5</v>
      </c>
      <c r="CM116" s="76">
        <v>1.5400000000000002E-5</v>
      </c>
      <c r="CN116" s="76">
        <v>1.45E-5</v>
      </c>
      <c r="CO116" s="76">
        <v>1.4E-5</v>
      </c>
      <c r="CP116" s="76">
        <v>1.2799999999999999E-5</v>
      </c>
      <c r="CQ116" s="76">
        <v>1.2500000000000001E-5</v>
      </c>
      <c r="CR116" s="76">
        <v>1.2799999999999999E-5</v>
      </c>
      <c r="CS116" s="76">
        <v>2.05E-5</v>
      </c>
      <c r="CT116" s="76">
        <v>3.2499999999999997E-5</v>
      </c>
      <c r="CU116" s="76">
        <v>3.3099999999999998E-5</v>
      </c>
      <c r="CV116" s="76">
        <v>3.01E-5</v>
      </c>
      <c r="CW116" s="76">
        <v>2.3200000000000001E-5</v>
      </c>
      <c r="CX116" s="76">
        <v>1.95E-5</v>
      </c>
      <c r="CY116" s="76">
        <v>1.6500000000000001E-5</v>
      </c>
      <c r="CZ116" s="76">
        <v>1.7499999999999998E-5</v>
      </c>
      <c r="DA116" s="76">
        <v>2.4600000000000002E-5</v>
      </c>
      <c r="DB116" s="76">
        <v>4.0000000000000003E-5</v>
      </c>
      <c r="DC116" s="76">
        <v>5.2800000000000003E-5</v>
      </c>
      <c r="DD116" s="76">
        <v>5.1799999999999999E-5</v>
      </c>
      <c r="DE116" s="76">
        <v>4.4299999999999999E-5</v>
      </c>
      <c r="DF116" s="76">
        <v>3.5200000000000002E-5</v>
      </c>
      <c r="DG116" s="76">
        <v>2.6400000000000001E-5</v>
      </c>
      <c r="DH116" s="76">
        <v>2.0800000000000001E-5</v>
      </c>
      <c r="DI116" s="76">
        <v>1.8700000000000001E-5</v>
      </c>
    </row>
    <row r="117" spans="1:113" x14ac:dyDescent="0.25">
      <c r="A117" t="str">
        <f t="shared" si="1"/>
        <v>Greater Bay Area_All_All_All_All_0 to 20 kW_43691</v>
      </c>
      <c r="B117" t="s">
        <v>177</v>
      </c>
      <c r="C117" t="s">
        <v>216</v>
      </c>
      <c r="D117" t="s">
        <v>190</v>
      </c>
      <c r="E117" t="s">
        <v>19</v>
      </c>
      <c r="F117" t="s">
        <v>19</v>
      </c>
      <c r="G117" t="s">
        <v>19</v>
      </c>
      <c r="H117" t="s">
        <v>19</v>
      </c>
      <c r="I117" t="s">
        <v>41</v>
      </c>
      <c r="J117" s="11">
        <v>43691</v>
      </c>
      <c r="K117">
        <v>15</v>
      </c>
      <c r="L117">
        <v>18</v>
      </c>
      <c r="M117">
        <v>9442</v>
      </c>
      <c r="N117">
        <v>0</v>
      </c>
      <c r="O117">
        <v>0</v>
      </c>
      <c r="P117">
        <v>0</v>
      </c>
      <c r="Q117">
        <v>0</v>
      </c>
      <c r="R117">
        <v>0.93992370999999997</v>
      </c>
      <c r="S117">
        <v>0.92017194999999996</v>
      </c>
      <c r="T117">
        <v>0.89740668000000001</v>
      </c>
      <c r="U117">
        <v>0.89371487999999999</v>
      </c>
      <c r="V117">
        <v>0.89841828999999995</v>
      </c>
      <c r="W117">
        <v>0.94131982999999997</v>
      </c>
      <c r="X117">
        <v>0.96559280999999997</v>
      </c>
      <c r="Y117">
        <v>1.1086323</v>
      </c>
      <c r="Z117">
        <v>1.4291617999999999</v>
      </c>
      <c r="AA117">
        <v>1.7142189000000001</v>
      </c>
      <c r="AB117">
        <v>1.9572879000000001</v>
      </c>
      <c r="AC117">
        <v>2.1562177</v>
      </c>
      <c r="AD117">
        <v>2.2686068000000001</v>
      </c>
      <c r="AE117">
        <v>2.3954132000000001</v>
      </c>
      <c r="AF117">
        <v>2.4807777</v>
      </c>
      <c r="AG117">
        <v>2.5416110000000001</v>
      </c>
      <c r="AH117">
        <v>2.3771209999999998</v>
      </c>
      <c r="AI117">
        <v>1.9819690000000001</v>
      </c>
      <c r="AJ117">
        <v>1.67388</v>
      </c>
      <c r="AK117">
        <v>1.5064569999999999</v>
      </c>
      <c r="AL117">
        <v>1.4503900000000001</v>
      </c>
      <c r="AM117">
        <v>1.2759609999999999</v>
      </c>
      <c r="AN117">
        <v>1.119518</v>
      </c>
      <c r="AO117">
        <v>1.049936</v>
      </c>
      <c r="AP117">
        <v>71.911580000000001</v>
      </c>
      <c r="AQ117">
        <v>68.97175</v>
      </c>
      <c r="AR117">
        <v>67.79504</v>
      </c>
      <c r="AS117">
        <v>66.175659999999993</v>
      </c>
      <c r="AT117">
        <v>65.009379999999993</v>
      </c>
      <c r="AU117">
        <v>64.639039999999994</v>
      </c>
      <c r="AV117">
        <v>64.070189999999997</v>
      </c>
      <c r="AW117">
        <v>64.224810000000005</v>
      </c>
      <c r="AX117">
        <v>67.951350000000005</v>
      </c>
      <c r="AY117">
        <v>73.53877</v>
      </c>
      <c r="AZ117">
        <v>79.488519999999994</v>
      </c>
      <c r="BA117">
        <v>84.458749999999995</v>
      </c>
      <c r="BB117">
        <v>88.013620000000003</v>
      </c>
      <c r="BC117">
        <v>90.60866</v>
      </c>
      <c r="BD117">
        <v>92.582740000000001</v>
      </c>
      <c r="BE117">
        <v>94.374979999999994</v>
      </c>
      <c r="BF117">
        <v>94.63167</v>
      </c>
      <c r="BG117">
        <v>93.620310000000003</v>
      </c>
      <c r="BH117">
        <v>91.548330000000007</v>
      </c>
      <c r="BI117">
        <v>87.958079999999995</v>
      </c>
      <c r="BJ117">
        <v>83.135369999999995</v>
      </c>
      <c r="BK117">
        <v>79.687830000000005</v>
      </c>
      <c r="BL117">
        <v>77.232600000000005</v>
      </c>
      <c r="BM117">
        <v>75.023870000000002</v>
      </c>
      <c r="BN117">
        <v>-4.7968000000000004E-3</v>
      </c>
      <c r="BO117">
        <v>-4.0185999999999998E-3</v>
      </c>
      <c r="BP117">
        <v>-3.1573999999999999E-3</v>
      </c>
      <c r="BQ117">
        <v>-2.1172000000000001E-3</v>
      </c>
      <c r="BR117">
        <v>-2.0509999999999999E-3</v>
      </c>
      <c r="BS117">
        <v>-1.882E-3</v>
      </c>
      <c r="BT117">
        <v>-4.5049000000000001E-3</v>
      </c>
      <c r="BU117">
        <v>9.1532000000000002E-3</v>
      </c>
      <c r="BV117">
        <v>3.9246000000000003E-3</v>
      </c>
      <c r="BW117">
        <v>-5.9427999999999998E-3</v>
      </c>
      <c r="BX117">
        <v>-1.53934E-2</v>
      </c>
      <c r="BY117">
        <v>-1.6821699999999998E-2</v>
      </c>
      <c r="BZ117">
        <v>-1.6968899999999999E-2</v>
      </c>
      <c r="CA117">
        <v>-1.9893299999999999E-2</v>
      </c>
      <c r="CB117">
        <v>-4.1770000000000002E-4</v>
      </c>
      <c r="CC117">
        <v>5.7964000000000002E-3</v>
      </c>
      <c r="CD117">
        <v>6.9213E-3</v>
      </c>
      <c r="CE117">
        <v>2.2051000000000002E-3</v>
      </c>
      <c r="CF117">
        <v>-1.0885499999999999E-2</v>
      </c>
      <c r="CG117">
        <v>-1.94177E-2</v>
      </c>
      <c r="CH117">
        <v>-1.9360100000000002E-2</v>
      </c>
      <c r="CI117">
        <v>-8.7804000000000007E-3</v>
      </c>
      <c r="CJ117">
        <v>-5.5551000000000003E-3</v>
      </c>
      <c r="CK117">
        <v>-6.8715E-3</v>
      </c>
      <c r="CL117" s="76">
        <v>1.6699999999999999E-5</v>
      </c>
      <c r="CM117" s="76">
        <v>1.5500000000000001E-5</v>
      </c>
      <c r="CN117" s="76">
        <v>1.5099999999999999E-5</v>
      </c>
      <c r="CO117" s="76">
        <v>1.49E-5</v>
      </c>
      <c r="CP117" s="76">
        <v>1.3900000000000001E-5</v>
      </c>
      <c r="CQ117" s="76">
        <v>1.4100000000000001E-5</v>
      </c>
      <c r="CR117" s="76">
        <v>1.56E-5</v>
      </c>
      <c r="CS117" s="76">
        <v>2.7699999999999999E-5</v>
      </c>
      <c r="CT117" s="76">
        <v>4.1999999999999998E-5</v>
      </c>
      <c r="CU117" s="76">
        <v>4.0000000000000003E-5</v>
      </c>
      <c r="CV117" s="76">
        <v>3.4E-5</v>
      </c>
      <c r="CW117" s="76">
        <v>2.5999999999999998E-5</v>
      </c>
      <c r="CX117" s="76">
        <v>2.0000000000000002E-5</v>
      </c>
      <c r="CY117" s="76">
        <v>1.6099999999999998E-5</v>
      </c>
      <c r="CZ117" s="76">
        <v>1.7200000000000001E-5</v>
      </c>
      <c r="DA117" s="76">
        <v>2.5599999999999999E-5</v>
      </c>
      <c r="DB117" s="76">
        <v>4.6300000000000001E-5</v>
      </c>
      <c r="DC117" s="76">
        <v>6.7799999999999995E-5</v>
      </c>
      <c r="DD117" s="76">
        <v>7.3499999999999998E-5</v>
      </c>
      <c r="DE117" s="76">
        <v>6.3E-5</v>
      </c>
      <c r="DF117" s="76">
        <v>4.74E-5</v>
      </c>
      <c r="DG117" s="76">
        <v>3.5200000000000002E-5</v>
      </c>
      <c r="DH117" s="76">
        <v>2.6800000000000001E-5</v>
      </c>
      <c r="DI117" s="76">
        <v>2.3099999999999999E-5</v>
      </c>
    </row>
    <row r="118" spans="1:113" x14ac:dyDescent="0.25">
      <c r="A118" t="str">
        <f t="shared" si="1"/>
        <v>Greater Bay Area_All_All_All_All_0 to 20 kW_43693</v>
      </c>
      <c r="B118" t="s">
        <v>177</v>
      </c>
      <c r="C118" t="s">
        <v>216</v>
      </c>
      <c r="D118" t="s">
        <v>190</v>
      </c>
      <c r="E118" t="s">
        <v>19</v>
      </c>
      <c r="F118" t="s">
        <v>19</v>
      </c>
      <c r="G118" t="s">
        <v>19</v>
      </c>
      <c r="H118" t="s">
        <v>19</v>
      </c>
      <c r="I118" t="s">
        <v>41</v>
      </c>
      <c r="J118" s="11">
        <v>43693</v>
      </c>
      <c r="K118">
        <v>15</v>
      </c>
      <c r="L118">
        <v>18</v>
      </c>
      <c r="M118">
        <v>9410</v>
      </c>
      <c r="N118">
        <v>0</v>
      </c>
      <c r="O118">
        <v>0</v>
      </c>
      <c r="P118">
        <v>0</v>
      </c>
      <c r="Q118">
        <v>0</v>
      </c>
      <c r="R118">
        <v>1.0152995</v>
      </c>
      <c r="S118">
        <v>0.97796799999999995</v>
      </c>
      <c r="T118">
        <v>0.94897277000000002</v>
      </c>
      <c r="U118">
        <v>0.93342446000000001</v>
      </c>
      <c r="V118">
        <v>0.94526186999999995</v>
      </c>
      <c r="W118">
        <v>0.98192902000000004</v>
      </c>
      <c r="X118">
        <v>1.0136562</v>
      </c>
      <c r="Y118">
        <v>1.1385798</v>
      </c>
      <c r="Z118">
        <v>1.4689970999999999</v>
      </c>
      <c r="AA118">
        <v>1.7855071</v>
      </c>
      <c r="AB118">
        <v>2.0434950999999999</v>
      </c>
      <c r="AC118">
        <v>2.2180898</v>
      </c>
      <c r="AD118">
        <v>2.2750620000000001</v>
      </c>
      <c r="AE118">
        <v>2.3536283999999998</v>
      </c>
      <c r="AF118">
        <v>2.3853331</v>
      </c>
      <c r="AG118">
        <v>2.32721</v>
      </c>
      <c r="AH118">
        <v>2.1511300000000002</v>
      </c>
      <c r="AI118">
        <v>1.813931</v>
      </c>
      <c r="AJ118">
        <v>1.5276829999999999</v>
      </c>
      <c r="AK118">
        <v>1.3692599999999999</v>
      </c>
      <c r="AL118">
        <v>1.375847</v>
      </c>
      <c r="AM118">
        <v>1.267792</v>
      </c>
      <c r="AN118">
        <v>1.1034999999999999</v>
      </c>
      <c r="AO118">
        <v>1.033226</v>
      </c>
      <c r="AP118">
        <v>71.754199999999997</v>
      </c>
      <c r="AQ118">
        <v>72.869519999999994</v>
      </c>
      <c r="AR118">
        <v>71.117900000000006</v>
      </c>
      <c r="AS118">
        <v>68.576980000000006</v>
      </c>
      <c r="AT118">
        <v>67.375600000000006</v>
      </c>
      <c r="AU118">
        <v>66.587710000000001</v>
      </c>
      <c r="AV118">
        <v>65.443709999999996</v>
      </c>
      <c r="AW118">
        <v>65.045699999999997</v>
      </c>
      <c r="AX118">
        <v>67.716890000000006</v>
      </c>
      <c r="AY118">
        <v>72.790049999999994</v>
      </c>
      <c r="AZ118">
        <v>78.681989999999999</v>
      </c>
      <c r="BA118">
        <v>83.136099999999999</v>
      </c>
      <c r="BB118">
        <v>85.9846</v>
      </c>
      <c r="BC118">
        <v>87.093199999999996</v>
      </c>
      <c r="BD118">
        <v>88.668689999999998</v>
      </c>
      <c r="BE118">
        <v>89.363770000000002</v>
      </c>
      <c r="BF118">
        <v>89.496989999999997</v>
      </c>
      <c r="BG118">
        <v>87.636830000000003</v>
      </c>
      <c r="BH118">
        <v>84.716989999999996</v>
      </c>
      <c r="BI118">
        <v>80.570589999999996</v>
      </c>
      <c r="BJ118">
        <v>76.422359999999998</v>
      </c>
      <c r="BK118">
        <v>73.626429999999999</v>
      </c>
      <c r="BL118">
        <v>71.665710000000004</v>
      </c>
      <c r="BM118">
        <v>70.394239999999996</v>
      </c>
      <c r="BN118">
        <v>-4.7156000000000003E-3</v>
      </c>
      <c r="BO118">
        <v>-2.6443999999999999E-3</v>
      </c>
      <c r="BP118">
        <v>-2.1895999999999999E-3</v>
      </c>
      <c r="BQ118">
        <v>-1.4981E-3</v>
      </c>
      <c r="BR118">
        <v>-1.6023000000000001E-3</v>
      </c>
      <c r="BS118">
        <v>-1.6179E-3</v>
      </c>
      <c r="BT118">
        <v>-3.7677000000000001E-3</v>
      </c>
      <c r="BU118">
        <v>9.0790000000000003E-3</v>
      </c>
      <c r="BV118">
        <v>3.2372999999999998E-3</v>
      </c>
      <c r="BW118">
        <v>-6.9477999999999996E-3</v>
      </c>
      <c r="BX118">
        <v>-1.7003299999999999E-2</v>
      </c>
      <c r="BY118">
        <v>-1.8801100000000001E-2</v>
      </c>
      <c r="BZ118">
        <v>-1.8176000000000001E-2</v>
      </c>
      <c r="CA118">
        <v>-2.07082E-2</v>
      </c>
      <c r="CB118">
        <v>-1.3045000000000001E-3</v>
      </c>
      <c r="CC118">
        <v>5.1958000000000004E-3</v>
      </c>
      <c r="CD118">
        <v>7.4216999999999998E-3</v>
      </c>
      <c r="CE118">
        <v>4.0096999999999997E-3</v>
      </c>
      <c r="CF118">
        <v>-6.3395999999999999E-3</v>
      </c>
      <c r="CG118">
        <v>-1.65311E-2</v>
      </c>
      <c r="CH118">
        <v>-2.0058300000000001E-2</v>
      </c>
      <c r="CI118">
        <v>-1.1116300000000001E-2</v>
      </c>
      <c r="CJ118">
        <v>-8.0610000000000005E-3</v>
      </c>
      <c r="CK118">
        <v>-9.0303999999999992E-3</v>
      </c>
      <c r="CL118" s="76">
        <v>2.1500000000000001E-5</v>
      </c>
      <c r="CM118" s="76">
        <v>2.0000000000000002E-5</v>
      </c>
      <c r="CN118" s="76">
        <v>1.7600000000000001E-5</v>
      </c>
      <c r="CO118" s="76">
        <v>1.98E-5</v>
      </c>
      <c r="CP118" s="76">
        <v>1.5E-5</v>
      </c>
      <c r="CQ118" s="76">
        <v>1.49E-5</v>
      </c>
      <c r="CR118" s="76">
        <v>1.52E-5</v>
      </c>
      <c r="CS118" s="76">
        <v>2.5899999999999999E-5</v>
      </c>
      <c r="CT118" s="76">
        <v>3.8300000000000003E-5</v>
      </c>
      <c r="CU118" s="76">
        <v>3.8000000000000002E-5</v>
      </c>
      <c r="CV118" s="76">
        <v>3.2799999999999998E-5</v>
      </c>
      <c r="CW118" s="76">
        <v>2.5899999999999999E-5</v>
      </c>
      <c r="CX118" s="76">
        <v>2.0299999999999999E-5</v>
      </c>
      <c r="CY118" s="76">
        <v>1.6900000000000001E-5</v>
      </c>
      <c r="CZ118" s="76">
        <v>1.8199999999999999E-5</v>
      </c>
      <c r="DA118" s="76">
        <v>2.72E-5</v>
      </c>
      <c r="DB118" s="76">
        <v>4.6900000000000002E-5</v>
      </c>
      <c r="DC118" s="76">
        <v>6.2600000000000004E-5</v>
      </c>
      <c r="DD118" s="76">
        <v>6.6600000000000006E-5</v>
      </c>
      <c r="DE118" s="76">
        <v>5.8699999999999997E-5</v>
      </c>
      <c r="DF118" s="76">
        <v>4.7700000000000001E-5</v>
      </c>
      <c r="DG118" s="76">
        <v>3.8800000000000001E-5</v>
      </c>
      <c r="DH118" s="76">
        <v>3.1000000000000001E-5</v>
      </c>
      <c r="DI118" s="76">
        <v>2.69E-5</v>
      </c>
    </row>
    <row r="119" spans="1:113" x14ac:dyDescent="0.25">
      <c r="A119" t="str">
        <f t="shared" si="1"/>
        <v>Greater Bay Area_All_All_All_All_0 to 20 kW_43703</v>
      </c>
      <c r="B119" t="s">
        <v>177</v>
      </c>
      <c r="C119" t="s">
        <v>216</v>
      </c>
      <c r="D119" t="s">
        <v>190</v>
      </c>
      <c r="E119" t="s">
        <v>19</v>
      </c>
      <c r="F119" t="s">
        <v>19</v>
      </c>
      <c r="G119" t="s">
        <v>19</v>
      </c>
      <c r="H119" t="s">
        <v>19</v>
      </c>
      <c r="I119" t="s">
        <v>41</v>
      </c>
      <c r="J119" s="11">
        <v>43703</v>
      </c>
      <c r="K119">
        <v>15</v>
      </c>
      <c r="L119">
        <v>18</v>
      </c>
      <c r="M119">
        <v>9338</v>
      </c>
      <c r="N119">
        <v>0</v>
      </c>
      <c r="O119">
        <v>0</v>
      </c>
      <c r="P119">
        <v>0</v>
      </c>
      <c r="Q119">
        <v>0</v>
      </c>
      <c r="R119">
        <v>0.91801882999999995</v>
      </c>
      <c r="S119">
        <v>0.90314947999999995</v>
      </c>
      <c r="T119">
        <v>0.88254120000000003</v>
      </c>
      <c r="U119">
        <v>0.87964160999999996</v>
      </c>
      <c r="V119">
        <v>0.89552631000000005</v>
      </c>
      <c r="W119">
        <v>0.95010282999999995</v>
      </c>
      <c r="X119">
        <v>0.99925945999999999</v>
      </c>
      <c r="Y119">
        <v>1.1119194999999999</v>
      </c>
      <c r="Z119">
        <v>1.4170326</v>
      </c>
      <c r="AA119">
        <v>1.6782931000000001</v>
      </c>
      <c r="AB119">
        <v>1.9159161</v>
      </c>
      <c r="AC119">
        <v>2.0082952999999999</v>
      </c>
      <c r="AD119">
        <v>2.0611153</v>
      </c>
      <c r="AE119">
        <v>2.1937779000000002</v>
      </c>
      <c r="AF119">
        <v>2.2704540999999998</v>
      </c>
      <c r="AG119">
        <v>2.2841469999999999</v>
      </c>
      <c r="AH119">
        <v>2.1377410000000001</v>
      </c>
      <c r="AI119">
        <v>1.740796</v>
      </c>
      <c r="AJ119">
        <v>1.468852</v>
      </c>
      <c r="AK119">
        <v>1.29728</v>
      </c>
      <c r="AL119">
        <v>1.2684709999999999</v>
      </c>
      <c r="AM119">
        <v>1.142776</v>
      </c>
      <c r="AN119">
        <v>1.0482400000000001</v>
      </c>
      <c r="AO119">
        <v>0.98061229999999999</v>
      </c>
      <c r="AP119">
        <v>69.628129999999999</v>
      </c>
      <c r="AQ119">
        <v>68.826880000000003</v>
      </c>
      <c r="AR119">
        <v>67.542850000000001</v>
      </c>
      <c r="AS119">
        <v>66.145489999999995</v>
      </c>
      <c r="AT119">
        <v>65.326639999999998</v>
      </c>
      <c r="AU119">
        <v>64.373270000000005</v>
      </c>
      <c r="AV119">
        <v>63.983179999999997</v>
      </c>
      <c r="AW119">
        <v>64.257689999999997</v>
      </c>
      <c r="AX119">
        <v>66.413359999999997</v>
      </c>
      <c r="AY119">
        <v>70.466480000000004</v>
      </c>
      <c r="AZ119">
        <v>75.664119999999997</v>
      </c>
      <c r="BA119">
        <v>79.414090000000002</v>
      </c>
      <c r="BB119">
        <v>82.911720000000003</v>
      </c>
      <c r="BC119">
        <v>85.769940000000005</v>
      </c>
      <c r="BD119">
        <v>87.756069999999994</v>
      </c>
      <c r="BE119">
        <v>88.509559999999993</v>
      </c>
      <c r="BF119">
        <v>88.143900000000002</v>
      </c>
      <c r="BG119">
        <v>86.734489999999994</v>
      </c>
      <c r="BH119">
        <v>84.323930000000004</v>
      </c>
      <c r="BI119">
        <v>80.799090000000007</v>
      </c>
      <c r="BJ119">
        <v>76.641919999999999</v>
      </c>
      <c r="BK119">
        <v>73.886380000000003</v>
      </c>
      <c r="BL119">
        <v>72.146569999999997</v>
      </c>
      <c r="BM119">
        <v>70.792910000000006</v>
      </c>
      <c r="BN119">
        <v>-5.1247999999999997E-3</v>
      </c>
      <c r="BO119">
        <v>-3.8622000000000001E-3</v>
      </c>
      <c r="BP119">
        <v>-2.9918000000000002E-3</v>
      </c>
      <c r="BQ119">
        <v>-1.7625E-3</v>
      </c>
      <c r="BR119">
        <v>-1.6964E-3</v>
      </c>
      <c r="BS119">
        <v>-1.7294999999999999E-3</v>
      </c>
      <c r="BT119">
        <v>-3.8040000000000001E-3</v>
      </c>
      <c r="BU119">
        <v>9.1450000000000004E-3</v>
      </c>
      <c r="BV119">
        <v>3.4559E-3</v>
      </c>
      <c r="BW119">
        <v>-6.5151000000000002E-3</v>
      </c>
      <c r="BX119">
        <v>-1.6148300000000001E-2</v>
      </c>
      <c r="BY119">
        <v>-1.77463E-2</v>
      </c>
      <c r="BZ119">
        <v>-1.56209E-2</v>
      </c>
      <c r="CA119">
        <v>-1.8329399999999999E-2</v>
      </c>
      <c r="CB119">
        <v>-8.9930000000000001E-4</v>
      </c>
      <c r="CC119">
        <v>5.2246000000000003E-3</v>
      </c>
      <c r="CD119">
        <v>7.9266000000000007E-3</v>
      </c>
      <c r="CE119">
        <v>4.3587000000000001E-3</v>
      </c>
      <c r="CF119">
        <v>-5.5684999999999997E-3</v>
      </c>
      <c r="CG119">
        <v>-1.58301E-2</v>
      </c>
      <c r="CH119">
        <v>-1.9755000000000002E-2</v>
      </c>
      <c r="CI119">
        <v>-1.09388E-2</v>
      </c>
      <c r="CJ119">
        <v>-7.8408000000000002E-3</v>
      </c>
      <c r="CK119">
        <v>-9.0643000000000008E-3</v>
      </c>
      <c r="CL119" s="76">
        <v>1.7799999999999999E-5</v>
      </c>
      <c r="CM119" s="76">
        <v>1.63E-5</v>
      </c>
      <c r="CN119" s="76">
        <v>1.49E-5</v>
      </c>
      <c r="CO119" s="76">
        <v>1.4600000000000001E-5</v>
      </c>
      <c r="CP119" s="76">
        <v>1.3499999999999999E-5</v>
      </c>
      <c r="CQ119" s="76">
        <v>1.34E-5</v>
      </c>
      <c r="CR119" s="76">
        <v>1.34E-5</v>
      </c>
      <c r="CS119" s="76">
        <v>2.16E-5</v>
      </c>
      <c r="CT119" s="76">
        <v>3.3099999999999998E-5</v>
      </c>
      <c r="CU119" s="76">
        <v>3.2700000000000002E-5</v>
      </c>
      <c r="CV119" s="76">
        <v>2.97E-5</v>
      </c>
      <c r="CW119" s="76">
        <v>2.2500000000000001E-5</v>
      </c>
      <c r="CX119" s="76">
        <v>1.8600000000000001E-5</v>
      </c>
      <c r="CY119" s="76">
        <v>1.6900000000000001E-5</v>
      </c>
      <c r="CZ119" s="76">
        <v>1.7799999999999999E-5</v>
      </c>
      <c r="DA119" s="76">
        <v>2.4499999999999999E-5</v>
      </c>
      <c r="DB119" s="76">
        <v>3.8399999999999998E-5</v>
      </c>
      <c r="DC119" s="76">
        <v>5.1999999999999997E-5</v>
      </c>
      <c r="DD119" s="76">
        <v>5.1700000000000003E-5</v>
      </c>
      <c r="DE119" s="76">
        <v>4.3600000000000003E-5</v>
      </c>
      <c r="DF119" s="76">
        <v>3.5299999999999997E-5</v>
      </c>
      <c r="DG119" s="76">
        <v>2.8E-5</v>
      </c>
      <c r="DH119" s="76">
        <v>2.34E-5</v>
      </c>
      <c r="DI119" s="76">
        <v>2.1299999999999999E-5</v>
      </c>
    </row>
    <row r="120" spans="1:113" x14ac:dyDescent="0.25">
      <c r="A120" t="str">
        <f t="shared" si="1"/>
        <v>Greater Bay Area_All_All_All_All_0 to 20 kW_43704</v>
      </c>
      <c r="B120" t="s">
        <v>177</v>
      </c>
      <c r="C120" t="s">
        <v>216</v>
      </c>
      <c r="D120" t="s">
        <v>190</v>
      </c>
      <c r="E120" t="s">
        <v>19</v>
      </c>
      <c r="F120" t="s">
        <v>19</v>
      </c>
      <c r="G120" t="s">
        <v>19</v>
      </c>
      <c r="H120" t="s">
        <v>19</v>
      </c>
      <c r="I120" t="s">
        <v>41</v>
      </c>
      <c r="J120" s="11">
        <v>43704</v>
      </c>
      <c r="K120">
        <v>15</v>
      </c>
      <c r="L120">
        <v>18</v>
      </c>
      <c r="M120">
        <v>9322</v>
      </c>
      <c r="N120">
        <v>0</v>
      </c>
      <c r="O120">
        <v>0</v>
      </c>
      <c r="P120">
        <v>0</v>
      </c>
      <c r="Q120">
        <v>0</v>
      </c>
      <c r="R120">
        <v>0.95068896999999997</v>
      </c>
      <c r="S120">
        <v>0.92000612999999998</v>
      </c>
      <c r="T120">
        <v>0.91265587000000004</v>
      </c>
      <c r="U120">
        <v>0.89844736999999997</v>
      </c>
      <c r="V120">
        <v>0.90980556000000001</v>
      </c>
      <c r="W120">
        <v>0.96055617000000004</v>
      </c>
      <c r="X120">
        <v>1.0146748999999999</v>
      </c>
      <c r="Y120">
        <v>1.1197782999999999</v>
      </c>
      <c r="Z120">
        <v>1.4361965999999999</v>
      </c>
      <c r="AA120">
        <v>1.7155058000000001</v>
      </c>
      <c r="AB120">
        <v>1.9570339999999999</v>
      </c>
      <c r="AC120">
        <v>2.0972121000000001</v>
      </c>
      <c r="AD120">
        <v>2.1490556999999999</v>
      </c>
      <c r="AE120">
        <v>2.2403932000000002</v>
      </c>
      <c r="AF120">
        <v>2.3055308000000001</v>
      </c>
      <c r="AG120">
        <v>2.3152780000000002</v>
      </c>
      <c r="AH120">
        <v>2.158102</v>
      </c>
      <c r="AI120">
        <v>1.7523930000000001</v>
      </c>
      <c r="AJ120">
        <v>1.4542520000000001</v>
      </c>
      <c r="AK120">
        <v>1.308487</v>
      </c>
      <c r="AL120">
        <v>1.2846649999999999</v>
      </c>
      <c r="AM120">
        <v>1.1430670000000001</v>
      </c>
      <c r="AN120">
        <v>1.029002</v>
      </c>
      <c r="AO120">
        <v>0.96668350000000003</v>
      </c>
      <c r="AP120">
        <v>69.414460000000005</v>
      </c>
      <c r="AQ120">
        <v>69.013480000000001</v>
      </c>
      <c r="AR120">
        <v>68.244450000000001</v>
      </c>
      <c r="AS120">
        <v>66.803839999999994</v>
      </c>
      <c r="AT120">
        <v>65.524870000000007</v>
      </c>
      <c r="AU120">
        <v>65.193380000000005</v>
      </c>
      <c r="AV120">
        <v>64.174289999999999</v>
      </c>
      <c r="AW120">
        <v>64.292670000000001</v>
      </c>
      <c r="AX120">
        <v>66.583320000000001</v>
      </c>
      <c r="AY120">
        <v>70.936840000000004</v>
      </c>
      <c r="AZ120">
        <v>75.928100000000001</v>
      </c>
      <c r="BA120">
        <v>80.119079999999997</v>
      </c>
      <c r="BB120">
        <v>83.517669999999995</v>
      </c>
      <c r="BC120">
        <v>85.301220000000001</v>
      </c>
      <c r="BD120">
        <v>87.049359999999993</v>
      </c>
      <c r="BE120">
        <v>87.819069999999996</v>
      </c>
      <c r="BF120">
        <v>86.945530000000005</v>
      </c>
      <c r="BG120">
        <v>86.262429999999995</v>
      </c>
      <c r="BH120">
        <v>83.665260000000004</v>
      </c>
      <c r="BI120">
        <v>79.779020000000003</v>
      </c>
      <c r="BJ120">
        <v>75.926389999999998</v>
      </c>
      <c r="BK120">
        <v>73.209019999999995</v>
      </c>
      <c r="BL120">
        <v>71.54034</v>
      </c>
      <c r="BM120">
        <v>70.407219999999995</v>
      </c>
      <c r="BN120">
        <v>-9.0819000000000004E-3</v>
      </c>
      <c r="BO120">
        <v>-6.3118000000000002E-3</v>
      </c>
      <c r="BP120">
        <v>-5.4932999999999996E-3</v>
      </c>
      <c r="BQ120">
        <v>-4.9884999999999999E-3</v>
      </c>
      <c r="BR120">
        <v>-5.1802999999999997E-3</v>
      </c>
      <c r="BS120">
        <v>-3.1654000000000001E-3</v>
      </c>
      <c r="BT120">
        <v>-1.03488E-2</v>
      </c>
      <c r="BU120">
        <v>9.7543000000000005E-3</v>
      </c>
      <c r="BV120">
        <v>9.8469999999999999E-3</v>
      </c>
      <c r="BW120">
        <v>3.3122999999999998E-3</v>
      </c>
      <c r="BX120">
        <v>-2.1052000000000002E-3</v>
      </c>
      <c r="BY120">
        <v>-9.8090000000000004E-4</v>
      </c>
      <c r="BZ120">
        <v>-2.5132000000000002E-3</v>
      </c>
      <c r="CA120">
        <v>-3.4421E-3</v>
      </c>
      <c r="CB120">
        <v>1.3584799999999999E-2</v>
      </c>
      <c r="CC120">
        <v>1.6016699999999998E-2</v>
      </c>
      <c r="CD120">
        <v>1.93358E-2</v>
      </c>
      <c r="CE120">
        <v>1.6299999999999999E-2</v>
      </c>
      <c r="CF120">
        <v>7.0682999999999996E-3</v>
      </c>
      <c r="CG120">
        <v>-1.0299900000000001E-2</v>
      </c>
      <c r="CH120">
        <v>-1.7756399999999999E-2</v>
      </c>
      <c r="CI120">
        <v>-7.4184000000000003E-3</v>
      </c>
      <c r="CJ120">
        <v>-5.6430999999999999E-3</v>
      </c>
      <c r="CK120">
        <v>-7.6302999999999996E-3</v>
      </c>
      <c r="CL120" s="76">
        <v>2.12E-5</v>
      </c>
      <c r="CM120" s="76">
        <v>1.9199999999999999E-5</v>
      </c>
      <c r="CN120" s="76">
        <v>1.7499999999999998E-5</v>
      </c>
      <c r="CO120" s="76">
        <v>1.6799999999999998E-5</v>
      </c>
      <c r="CP120" s="76">
        <v>1.56E-5</v>
      </c>
      <c r="CQ120" s="76">
        <v>1.47E-5</v>
      </c>
      <c r="CR120" s="76">
        <v>1.4399999999999999E-5</v>
      </c>
      <c r="CS120" s="76">
        <v>2.1800000000000001E-5</v>
      </c>
      <c r="CT120" s="76">
        <v>3.5099999999999999E-5</v>
      </c>
      <c r="CU120" s="76">
        <v>3.7799999999999997E-5</v>
      </c>
      <c r="CV120" s="76">
        <v>3.4199999999999998E-5</v>
      </c>
      <c r="CW120" s="76">
        <v>2.65E-5</v>
      </c>
      <c r="CX120" s="76">
        <v>2.2200000000000001E-5</v>
      </c>
      <c r="CY120" s="76">
        <v>1.9599999999999999E-5</v>
      </c>
      <c r="CZ120" s="76">
        <v>2.1399999999999998E-5</v>
      </c>
      <c r="DA120" s="76">
        <v>2.8500000000000002E-5</v>
      </c>
      <c r="DB120" s="76">
        <v>4.7599999999999998E-5</v>
      </c>
      <c r="DC120" s="76">
        <v>6.1500000000000004E-5</v>
      </c>
      <c r="DD120" s="76">
        <v>6.0000000000000002E-5</v>
      </c>
      <c r="DE120" s="76">
        <v>5.2500000000000002E-5</v>
      </c>
      <c r="DF120" s="76">
        <v>4.2899999999999999E-5</v>
      </c>
      <c r="DG120" s="76">
        <v>3.4400000000000003E-5</v>
      </c>
      <c r="DH120" s="76">
        <v>2.7699999999999999E-5</v>
      </c>
      <c r="DI120" s="76">
        <v>2.55E-5</v>
      </c>
    </row>
    <row r="121" spans="1:113" x14ac:dyDescent="0.25">
      <c r="A121" t="str">
        <f t="shared" si="1"/>
        <v>Greater Bay Area_All_All_All_All_0 to 20 kW_43721</v>
      </c>
      <c r="B121" t="s">
        <v>177</v>
      </c>
      <c r="C121" t="s">
        <v>216</v>
      </c>
      <c r="D121" t="s">
        <v>190</v>
      </c>
      <c r="E121" t="s">
        <v>19</v>
      </c>
      <c r="F121" t="s">
        <v>19</v>
      </c>
      <c r="G121" t="s">
        <v>19</v>
      </c>
      <c r="H121" t="s">
        <v>19</v>
      </c>
      <c r="I121" t="s">
        <v>41</v>
      </c>
      <c r="J121" s="11">
        <v>43721</v>
      </c>
      <c r="K121">
        <v>15</v>
      </c>
      <c r="L121">
        <v>18</v>
      </c>
      <c r="M121">
        <v>9205</v>
      </c>
      <c r="N121">
        <v>0</v>
      </c>
      <c r="O121">
        <v>0</v>
      </c>
      <c r="P121">
        <v>0</v>
      </c>
      <c r="Q121">
        <v>0</v>
      </c>
      <c r="R121">
        <v>0.89833439000000004</v>
      </c>
      <c r="S121">
        <v>0.87788418999999995</v>
      </c>
      <c r="T121">
        <v>0.86278122999999995</v>
      </c>
      <c r="U121">
        <v>0.85280157999999995</v>
      </c>
      <c r="V121">
        <v>0.85863736999999996</v>
      </c>
      <c r="W121">
        <v>0.91720769000000002</v>
      </c>
      <c r="X121">
        <v>0.97379738000000005</v>
      </c>
      <c r="Y121">
        <v>1.0175217999999999</v>
      </c>
      <c r="Z121">
        <v>1.2952014999999999</v>
      </c>
      <c r="AA121">
        <v>1.5713178000000001</v>
      </c>
      <c r="AB121">
        <v>1.8246311</v>
      </c>
      <c r="AC121">
        <v>2.032432</v>
      </c>
      <c r="AD121">
        <v>2.1335320000000002</v>
      </c>
      <c r="AE121">
        <v>2.2541654000000002</v>
      </c>
      <c r="AF121">
        <v>2.3202867999999999</v>
      </c>
      <c r="AG121">
        <v>2.2999589999999999</v>
      </c>
      <c r="AH121">
        <v>2.1572339999999999</v>
      </c>
      <c r="AI121">
        <v>1.782384</v>
      </c>
      <c r="AJ121">
        <v>1.495873</v>
      </c>
      <c r="AK121">
        <v>1.4138539999999999</v>
      </c>
      <c r="AL121">
        <v>1.3257669999999999</v>
      </c>
      <c r="AM121">
        <v>1.1742220000000001</v>
      </c>
      <c r="AN121">
        <v>1.0305139999999999</v>
      </c>
      <c r="AO121">
        <v>0.95917870000000005</v>
      </c>
      <c r="AP121">
        <v>71.20241</v>
      </c>
      <c r="AQ121">
        <v>68.328540000000004</v>
      </c>
      <c r="AR121">
        <v>67.105040000000002</v>
      </c>
      <c r="AS121">
        <v>65.910449999999997</v>
      </c>
      <c r="AT121">
        <v>65.272509999999997</v>
      </c>
      <c r="AU121">
        <v>64.203320000000005</v>
      </c>
      <c r="AV121">
        <v>63.729230000000001</v>
      </c>
      <c r="AW121">
        <v>63.575040000000001</v>
      </c>
      <c r="AX121">
        <v>67.673860000000005</v>
      </c>
      <c r="AY121">
        <v>74.905280000000005</v>
      </c>
      <c r="AZ121">
        <v>80.551580000000001</v>
      </c>
      <c r="BA121">
        <v>86.404089999999997</v>
      </c>
      <c r="BB121">
        <v>90.531800000000004</v>
      </c>
      <c r="BC121">
        <v>91.63588</v>
      </c>
      <c r="BD121">
        <v>92.698719999999994</v>
      </c>
      <c r="BE121">
        <v>93.828829999999996</v>
      </c>
      <c r="BF121">
        <v>94.114140000000006</v>
      </c>
      <c r="BG121">
        <v>93.224490000000003</v>
      </c>
      <c r="BH121">
        <v>91.767330000000001</v>
      </c>
      <c r="BI121">
        <v>87.546880000000002</v>
      </c>
      <c r="BJ121">
        <v>83.020110000000003</v>
      </c>
      <c r="BK121">
        <v>79.821629999999999</v>
      </c>
      <c r="BL121">
        <v>76.744240000000005</v>
      </c>
      <c r="BM121">
        <v>74.533140000000003</v>
      </c>
      <c r="BN121">
        <v>-5.7729000000000001E-3</v>
      </c>
      <c r="BO121">
        <v>-3.4835999999999999E-3</v>
      </c>
      <c r="BP121">
        <v>-8.698E-4</v>
      </c>
      <c r="BQ121">
        <v>-2.8454999999999999E-3</v>
      </c>
      <c r="BR121">
        <v>-6.334E-4</v>
      </c>
      <c r="BS121">
        <v>4.0290999999999999E-3</v>
      </c>
      <c r="BT121">
        <v>9.7517999999999997E-3</v>
      </c>
      <c r="BU121">
        <v>2.8025899999999999E-2</v>
      </c>
      <c r="BV121">
        <v>3.9042199999999999E-2</v>
      </c>
      <c r="BW121">
        <v>1.7952099999999999E-2</v>
      </c>
      <c r="BX121">
        <v>6.3683999999999998E-3</v>
      </c>
      <c r="BY121">
        <v>-4.8776999999999996E-3</v>
      </c>
      <c r="BZ121">
        <v>-6.9563000000000003E-3</v>
      </c>
      <c r="CA121">
        <v>-1.24049E-2</v>
      </c>
      <c r="CB121">
        <v>1.9505E-3</v>
      </c>
      <c r="CC121">
        <v>1.0832E-2</v>
      </c>
      <c r="CD121">
        <v>1.52944E-2</v>
      </c>
      <c r="CE121">
        <v>2.0485799999999998E-2</v>
      </c>
      <c r="CF121">
        <v>1.6376100000000001E-2</v>
      </c>
      <c r="CG121">
        <v>8.1612999999999998E-3</v>
      </c>
      <c r="CH121">
        <v>-2.2642999999999999E-3</v>
      </c>
      <c r="CI121">
        <v>-3.4899000000000002E-3</v>
      </c>
      <c r="CJ121">
        <v>-1.24645E-2</v>
      </c>
      <c r="CK121">
        <v>-1.11965E-2</v>
      </c>
      <c r="CL121" s="76">
        <v>1.6699999999999999E-5</v>
      </c>
      <c r="CM121" s="76">
        <v>1.6099999999999998E-5</v>
      </c>
      <c r="CN121" s="76">
        <v>1.49E-5</v>
      </c>
      <c r="CO121" s="76">
        <v>1.45E-5</v>
      </c>
      <c r="CP121" s="76">
        <v>1.38E-5</v>
      </c>
      <c r="CQ121" s="76">
        <v>1.33E-5</v>
      </c>
      <c r="CR121" s="76">
        <v>2.0100000000000001E-5</v>
      </c>
      <c r="CS121" s="76">
        <v>2.5199999999999999E-5</v>
      </c>
      <c r="CT121" s="76">
        <v>3.9400000000000002E-5</v>
      </c>
      <c r="CU121" s="76">
        <v>4.3300000000000002E-5</v>
      </c>
      <c r="CV121" s="76">
        <v>3.9700000000000003E-5</v>
      </c>
      <c r="CW121" s="76">
        <v>3.1999999999999999E-5</v>
      </c>
      <c r="CX121" s="76">
        <v>2.2799999999999999E-5</v>
      </c>
      <c r="CY121" s="76">
        <v>1.8E-5</v>
      </c>
      <c r="CZ121" s="76">
        <v>1.88E-5</v>
      </c>
      <c r="DA121" s="76">
        <v>2.8200000000000001E-5</v>
      </c>
      <c r="DB121" s="76">
        <v>5.0300000000000003E-5</v>
      </c>
      <c r="DC121" s="76">
        <v>6.4700000000000001E-5</v>
      </c>
      <c r="DD121" s="76">
        <v>6.5699999999999998E-5</v>
      </c>
      <c r="DE121" s="76">
        <v>6.2199999999999994E-5</v>
      </c>
      <c r="DF121" s="76">
        <v>4.6100000000000002E-5</v>
      </c>
      <c r="DG121" s="76">
        <v>3.2799999999999998E-5</v>
      </c>
      <c r="DH121" s="76">
        <v>2.65E-5</v>
      </c>
      <c r="DI121" s="76">
        <v>2.26E-5</v>
      </c>
    </row>
    <row r="122" spans="1:113" x14ac:dyDescent="0.25">
      <c r="A122" t="str">
        <f t="shared" si="1"/>
        <v>Greater Bay Area_All_All_All_All_0 to 20 kW_2958465</v>
      </c>
      <c r="B122" t="s">
        <v>204</v>
      </c>
      <c r="C122" t="s">
        <v>216</v>
      </c>
      <c r="D122" t="s">
        <v>190</v>
      </c>
      <c r="E122" t="s">
        <v>19</v>
      </c>
      <c r="F122" t="s">
        <v>19</v>
      </c>
      <c r="G122" t="s">
        <v>19</v>
      </c>
      <c r="H122" t="s">
        <v>19</v>
      </c>
      <c r="I122" t="s">
        <v>41</v>
      </c>
      <c r="J122" s="11">
        <v>2958465</v>
      </c>
      <c r="K122">
        <v>15</v>
      </c>
      <c r="L122">
        <v>18</v>
      </c>
      <c r="M122">
        <v>9862.6669999999995</v>
      </c>
      <c r="N122">
        <v>0</v>
      </c>
      <c r="O122">
        <v>0</v>
      </c>
      <c r="P122">
        <v>0</v>
      </c>
      <c r="Q122">
        <v>0</v>
      </c>
      <c r="R122">
        <v>0.94153830999999999</v>
      </c>
      <c r="S122">
        <v>0.91543421999999997</v>
      </c>
      <c r="T122">
        <v>0.90036006999999996</v>
      </c>
      <c r="U122">
        <v>0.89251910000000001</v>
      </c>
      <c r="V122">
        <v>0.90019777999999995</v>
      </c>
      <c r="W122">
        <v>0.94173072000000002</v>
      </c>
      <c r="X122">
        <v>0.96175363999999997</v>
      </c>
      <c r="Y122">
        <v>1.0960489</v>
      </c>
      <c r="Z122">
        <v>1.4195768</v>
      </c>
      <c r="AA122">
        <v>1.7051358000000001</v>
      </c>
      <c r="AB122">
        <v>1.9431179999999999</v>
      </c>
      <c r="AC122">
        <v>2.093604</v>
      </c>
      <c r="AD122">
        <v>2.1637400000000002</v>
      </c>
      <c r="AE122">
        <v>2.2543536</v>
      </c>
      <c r="AF122">
        <v>2.3224849999999999</v>
      </c>
      <c r="AG122">
        <v>2.3280080000000001</v>
      </c>
      <c r="AH122">
        <v>2.1645159999999999</v>
      </c>
      <c r="AI122">
        <v>1.790557</v>
      </c>
      <c r="AJ122">
        <v>1.512165</v>
      </c>
      <c r="AK122">
        <v>1.3556779999999999</v>
      </c>
      <c r="AL122">
        <v>1.3203510000000001</v>
      </c>
      <c r="AM122">
        <v>1.2081580000000001</v>
      </c>
      <c r="AN122">
        <v>1.077202</v>
      </c>
      <c r="AO122">
        <v>1.0046390000000001</v>
      </c>
      <c r="AP122">
        <v>70.669070000000005</v>
      </c>
      <c r="AQ122">
        <v>69.359120000000004</v>
      </c>
      <c r="AR122">
        <v>68.141289999999998</v>
      </c>
      <c r="AS122">
        <v>66.707980000000006</v>
      </c>
      <c r="AT122">
        <v>65.819029999999998</v>
      </c>
      <c r="AU122">
        <v>65.070359999999994</v>
      </c>
      <c r="AV122">
        <v>64.253200000000007</v>
      </c>
      <c r="AW122">
        <v>64.698070000000001</v>
      </c>
      <c r="AX122">
        <v>67.941919999999996</v>
      </c>
      <c r="AY122">
        <v>72.927340000000001</v>
      </c>
      <c r="AZ122">
        <v>78.293459999999996</v>
      </c>
      <c r="BA122">
        <v>82.702879999999993</v>
      </c>
      <c r="BB122">
        <v>85.866399999999999</v>
      </c>
      <c r="BC122">
        <v>87.837379999999996</v>
      </c>
      <c r="BD122">
        <v>89.509749999999997</v>
      </c>
      <c r="BE122">
        <v>90.533969999999997</v>
      </c>
      <c r="BF122">
        <v>90.515169999999998</v>
      </c>
      <c r="BG122">
        <v>89.393129999999999</v>
      </c>
      <c r="BH122">
        <v>87.303970000000007</v>
      </c>
      <c r="BI122">
        <v>83.784710000000004</v>
      </c>
      <c r="BJ122">
        <v>79.753780000000006</v>
      </c>
      <c r="BK122">
        <v>76.426339999999996</v>
      </c>
      <c r="BL122">
        <v>74.148020000000002</v>
      </c>
      <c r="BM122">
        <v>72.418109999999999</v>
      </c>
      <c r="BN122">
        <v>-6.8719999999999996E-3</v>
      </c>
      <c r="BO122">
        <v>-5.3768000000000002E-3</v>
      </c>
      <c r="BP122">
        <v>-4.4628999999999997E-3</v>
      </c>
      <c r="BQ122">
        <v>-4.5335999999999996E-3</v>
      </c>
      <c r="BR122">
        <v>-3.9414999999999997E-3</v>
      </c>
      <c r="BS122">
        <v>-3.9341999999999997E-3</v>
      </c>
      <c r="BT122">
        <v>-3.1486000000000001E-3</v>
      </c>
      <c r="BU122">
        <v>1.29798E-2</v>
      </c>
      <c r="BV122">
        <v>1.5352599999999999E-2</v>
      </c>
      <c r="BW122">
        <v>1.704E-3</v>
      </c>
      <c r="BX122">
        <v>-9.9793E-3</v>
      </c>
      <c r="BY122">
        <v>-1.2884E-2</v>
      </c>
      <c r="BZ122">
        <v>-1.1586000000000001E-2</v>
      </c>
      <c r="CA122">
        <v>-1.30519E-2</v>
      </c>
      <c r="CB122">
        <v>4.2500000000000003E-3</v>
      </c>
      <c r="CC122">
        <v>1.18546E-2</v>
      </c>
      <c r="CD122">
        <v>1.5091E-2</v>
      </c>
      <c r="CE122">
        <v>9.9498999999999994E-3</v>
      </c>
      <c r="CF122">
        <v>-3.0360999999999999E-3</v>
      </c>
      <c r="CG122">
        <v>-1.3772100000000001E-2</v>
      </c>
      <c r="CH122">
        <v>-1.8311999999999998E-2</v>
      </c>
      <c r="CI122">
        <v>-1.17359E-2</v>
      </c>
      <c r="CJ122">
        <v>-1.13329E-2</v>
      </c>
      <c r="CK122">
        <v>-1.14254E-2</v>
      </c>
      <c r="CL122" s="76">
        <v>2.1399999999999998E-6</v>
      </c>
      <c r="CM122" s="76">
        <v>1.9599999999999999E-6</v>
      </c>
      <c r="CN122" s="76">
        <v>1.8199999999999999E-6</v>
      </c>
      <c r="CO122" s="76">
        <v>1.79E-6</v>
      </c>
      <c r="CP122" s="76">
        <v>1.6199999999999999E-6</v>
      </c>
      <c r="CQ122" s="76">
        <v>1.59E-6</v>
      </c>
      <c r="CR122" s="76">
        <v>1.8199999999999999E-6</v>
      </c>
      <c r="CS122" s="76">
        <v>2.7599999999999998E-6</v>
      </c>
      <c r="CT122" s="76">
        <v>4.2100000000000003E-6</v>
      </c>
      <c r="CU122" s="76">
        <v>4.3499999999999999E-6</v>
      </c>
      <c r="CV122" s="76">
        <v>3.9899999999999999E-6</v>
      </c>
      <c r="CW122" s="76">
        <v>3.1700000000000001E-6</v>
      </c>
      <c r="CX122" s="76">
        <v>2.5000000000000002E-6</v>
      </c>
      <c r="CY122" s="76">
        <v>2.1100000000000001E-6</v>
      </c>
      <c r="CZ122" s="76">
        <v>2.2400000000000002E-6</v>
      </c>
      <c r="DA122" s="76">
        <v>3.1200000000000002E-6</v>
      </c>
      <c r="DB122" s="76">
        <v>5.2900000000000002E-6</v>
      </c>
      <c r="DC122" s="76">
        <v>7.0600000000000002E-6</v>
      </c>
      <c r="DD122" s="76">
        <v>7.2799999999999998E-6</v>
      </c>
      <c r="DE122" s="76">
        <v>6.5599999999999999E-6</v>
      </c>
      <c r="DF122" s="76">
        <v>5.2299999999999999E-6</v>
      </c>
      <c r="DG122" s="76">
        <v>3.98E-6</v>
      </c>
      <c r="DH122" s="76">
        <v>3.18E-6</v>
      </c>
      <c r="DI122" s="76">
        <v>2.7700000000000002E-6</v>
      </c>
    </row>
    <row r="123" spans="1:113" x14ac:dyDescent="0.25">
      <c r="A123" t="str">
        <f t="shared" si="1"/>
        <v>Greater Fresno Area_All_All_All_All_0 to 20 kW_43627</v>
      </c>
      <c r="B123" t="s">
        <v>177</v>
      </c>
      <c r="C123" t="s">
        <v>217</v>
      </c>
      <c r="D123" t="s">
        <v>191</v>
      </c>
      <c r="E123" t="s">
        <v>19</v>
      </c>
      <c r="F123" t="s">
        <v>19</v>
      </c>
      <c r="G123" t="s">
        <v>19</v>
      </c>
      <c r="H123" t="s">
        <v>19</v>
      </c>
      <c r="I123" t="s">
        <v>41</v>
      </c>
      <c r="J123" s="11">
        <v>43627</v>
      </c>
      <c r="K123">
        <v>15</v>
      </c>
      <c r="L123">
        <v>18</v>
      </c>
      <c r="M123">
        <v>22813</v>
      </c>
      <c r="N123">
        <v>0</v>
      </c>
      <c r="O123">
        <v>0</v>
      </c>
      <c r="P123">
        <v>0</v>
      </c>
      <c r="Q123">
        <v>0</v>
      </c>
      <c r="R123">
        <v>0.92223133999999996</v>
      </c>
      <c r="S123">
        <v>0.88963751999999996</v>
      </c>
      <c r="T123">
        <v>0.86694168000000005</v>
      </c>
      <c r="U123">
        <v>0.84179168000000004</v>
      </c>
      <c r="V123">
        <v>0.84650307000000002</v>
      </c>
      <c r="W123">
        <v>0.84090368999999998</v>
      </c>
      <c r="X123">
        <v>0.84496534000000001</v>
      </c>
      <c r="Y123">
        <v>1.0907519999999999</v>
      </c>
      <c r="Z123">
        <v>1.4742980000000001</v>
      </c>
      <c r="AA123">
        <v>1.7932360000000001</v>
      </c>
      <c r="AB123">
        <v>1.99187</v>
      </c>
      <c r="AC123">
        <v>2.1325194000000001</v>
      </c>
      <c r="AD123">
        <v>2.183942</v>
      </c>
      <c r="AE123">
        <v>2.2846093999999999</v>
      </c>
      <c r="AF123">
        <v>2.3120503000000001</v>
      </c>
      <c r="AG123">
        <v>2.3094939999999999</v>
      </c>
      <c r="AH123">
        <v>2.1886299999999999</v>
      </c>
      <c r="AI123">
        <v>1.795523</v>
      </c>
      <c r="AJ123">
        <v>1.5180260000000001</v>
      </c>
      <c r="AK123">
        <v>1.3255520000000001</v>
      </c>
      <c r="AL123">
        <v>1.278216</v>
      </c>
      <c r="AM123">
        <v>1.1878249999999999</v>
      </c>
      <c r="AN123">
        <v>1.079191</v>
      </c>
      <c r="AO123">
        <v>1.002963</v>
      </c>
      <c r="AP123">
        <v>83.788349999999994</v>
      </c>
      <c r="AQ123">
        <v>81.554929999999999</v>
      </c>
      <c r="AR123">
        <v>79.912329999999997</v>
      </c>
      <c r="AS123">
        <v>78.097340000000003</v>
      </c>
      <c r="AT123">
        <v>75.663880000000006</v>
      </c>
      <c r="AU123">
        <v>74.471959999999996</v>
      </c>
      <c r="AV123">
        <v>74.166830000000004</v>
      </c>
      <c r="AW123">
        <v>75.966819999999998</v>
      </c>
      <c r="AX123">
        <v>80.519630000000006</v>
      </c>
      <c r="AY123">
        <v>83.681190000000001</v>
      </c>
      <c r="AZ123">
        <v>86.431749999999994</v>
      </c>
      <c r="BA123">
        <v>90.793779999999998</v>
      </c>
      <c r="BB123">
        <v>94.280779999999993</v>
      </c>
      <c r="BC123">
        <v>96.777280000000005</v>
      </c>
      <c r="BD123">
        <v>99.163309999999996</v>
      </c>
      <c r="BE123">
        <v>100.1566</v>
      </c>
      <c r="BF123">
        <v>101.2893</v>
      </c>
      <c r="BG123">
        <v>101.52030000000001</v>
      </c>
      <c r="BH123">
        <v>100.5087</v>
      </c>
      <c r="BI123">
        <v>99.174369999999996</v>
      </c>
      <c r="BJ123">
        <v>96.521950000000004</v>
      </c>
      <c r="BK123">
        <v>91.529330000000002</v>
      </c>
      <c r="BL123">
        <v>89.66525</v>
      </c>
      <c r="BM123">
        <v>88.073179999999994</v>
      </c>
      <c r="BN123">
        <v>-2.6072999999999999E-3</v>
      </c>
      <c r="BO123">
        <v>2.698E-4</v>
      </c>
      <c r="BP123">
        <v>2.2954E-3</v>
      </c>
      <c r="BQ123">
        <v>5.0719999999999997E-4</v>
      </c>
      <c r="BR123">
        <v>9.4780000000000005E-4</v>
      </c>
      <c r="BS123">
        <v>5.5002000000000002E-3</v>
      </c>
      <c r="BT123">
        <v>1.0772199999999999E-2</v>
      </c>
      <c r="BU123">
        <v>2.46619E-2</v>
      </c>
      <c r="BV123">
        <v>3.3617599999999997E-2</v>
      </c>
      <c r="BW123">
        <v>1.4305999999999999E-2</v>
      </c>
      <c r="BX123">
        <v>2.9600999999999998E-3</v>
      </c>
      <c r="BY123">
        <v>-7.7485999999999996E-3</v>
      </c>
      <c r="BZ123">
        <v>-1.25735E-2</v>
      </c>
      <c r="CA123">
        <v>-2.0602800000000001E-2</v>
      </c>
      <c r="CB123">
        <v>-2.8031000000000002E-3</v>
      </c>
      <c r="CC123">
        <v>7.6346000000000001E-3</v>
      </c>
      <c r="CD123">
        <v>8.9859999999999992E-3</v>
      </c>
      <c r="CE123">
        <v>1.44476E-2</v>
      </c>
      <c r="CF123">
        <v>3.8517E-3</v>
      </c>
      <c r="CG123">
        <v>-5.1289999999999999E-3</v>
      </c>
      <c r="CH123">
        <v>-6.3033999999999998E-3</v>
      </c>
      <c r="CI123">
        <v>-1.0099E-3</v>
      </c>
      <c r="CJ123">
        <v>-9.6051999999999995E-3</v>
      </c>
      <c r="CK123">
        <v>-6.0790999999999996E-3</v>
      </c>
      <c r="CL123" s="76">
        <v>2.3499999999999999E-5</v>
      </c>
      <c r="CM123" s="76">
        <v>2.16E-5</v>
      </c>
      <c r="CN123" s="76">
        <v>1.91E-5</v>
      </c>
      <c r="CO123" s="76">
        <v>1.77E-5</v>
      </c>
      <c r="CP123" s="76">
        <v>1.8099999999999999E-5</v>
      </c>
      <c r="CQ123" s="76">
        <v>1.6799999999999998E-5</v>
      </c>
      <c r="CR123" s="76">
        <v>2.05E-5</v>
      </c>
      <c r="CS123" s="76">
        <v>3.29E-5</v>
      </c>
      <c r="CT123" s="76">
        <v>4.4299999999999999E-5</v>
      </c>
      <c r="CU123" s="76">
        <v>4.9100000000000001E-5</v>
      </c>
      <c r="CV123" s="76">
        <v>4.0000000000000003E-5</v>
      </c>
      <c r="CW123" s="76">
        <v>3.1900000000000003E-5</v>
      </c>
      <c r="CX123" s="76">
        <v>2.8099999999999999E-5</v>
      </c>
      <c r="CY123" s="76">
        <v>2.51E-5</v>
      </c>
      <c r="CZ123" s="76">
        <v>2.69E-5</v>
      </c>
      <c r="DA123" s="76">
        <v>3.4100000000000002E-5</v>
      </c>
      <c r="DB123" s="76">
        <v>5.3499999999999999E-5</v>
      </c>
      <c r="DC123" s="76">
        <v>7.2899999999999997E-5</v>
      </c>
      <c r="DD123" s="76">
        <v>7.7799999999999994E-5</v>
      </c>
      <c r="DE123" s="76">
        <v>8.03E-5</v>
      </c>
      <c r="DF123" s="76">
        <v>6.9999999999999994E-5</v>
      </c>
      <c r="DG123" s="76">
        <v>4.3999999999999999E-5</v>
      </c>
      <c r="DH123" s="76">
        <v>4.2500000000000003E-5</v>
      </c>
      <c r="DI123" s="76">
        <v>3.8800000000000001E-5</v>
      </c>
    </row>
    <row r="124" spans="1:113" x14ac:dyDescent="0.25">
      <c r="A124" t="str">
        <f t="shared" si="1"/>
        <v>Greater Fresno Area_All_All_All_All_0 to 20 kW_43670</v>
      </c>
      <c r="B124" t="s">
        <v>177</v>
      </c>
      <c r="C124" t="s">
        <v>217</v>
      </c>
      <c r="D124" t="s">
        <v>191</v>
      </c>
      <c r="E124" t="s">
        <v>19</v>
      </c>
      <c r="F124" t="s">
        <v>19</v>
      </c>
      <c r="G124" t="s">
        <v>19</v>
      </c>
      <c r="H124" t="s">
        <v>19</v>
      </c>
      <c r="I124" t="s">
        <v>41</v>
      </c>
      <c r="J124" s="11">
        <v>43670</v>
      </c>
      <c r="K124">
        <v>15</v>
      </c>
      <c r="L124">
        <v>18</v>
      </c>
      <c r="M124">
        <v>22504</v>
      </c>
      <c r="N124">
        <v>0</v>
      </c>
      <c r="O124">
        <v>0</v>
      </c>
      <c r="P124">
        <v>0</v>
      </c>
      <c r="Q124">
        <v>0</v>
      </c>
      <c r="R124">
        <v>1.0026136999999999</v>
      </c>
      <c r="S124">
        <v>0.95833208000000003</v>
      </c>
      <c r="T124">
        <v>0.93158152999999999</v>
      </c>
      <c r="U124">
        <v>0.90432840999999997</v>
      </c>
      <c r="V124">
        <v>0.91158320999999998</v>
      </c>
      <c r="W124">
        <v>0.94490269999999998</v>
      </c>
      <c r="X124">
        <v>0.93299272</v>
      </c>
      <c r="Y124">
        <v>1.1820858999999999</v>
      </c>
      <c r="Z124">
        <v>1.581858</v>
      </c>
      <c r="AA124">
        <v>1.9064542</v>
      </c>
      <c r="AB124">
        <v>2.1512188999999999</v>
      </c>
      <c r="AC124">
        <v>2.2792338000000001</v>
      </c>
      <c r="AD124">
        <v>2.3281809</v>
      </c>
      <c r="AE124">
        <v>2.4148676999999998</v>
      </c>
      <c r="AF124">
        <v>2.4672117</v>
      </c>
      <c r="AG124">
        <v>2.474316</v>
      </c>
      <c r="AH124">
        <v>2.33432</v>
      </c>
      <c r="AI124">
        <v>1.935648</v>
      </c>
      <c r="AJ124">
        <v>1.6929860000000001</v>
      </c>
      <c r="AK124">
        <v>1.530213</v>
      </c>
      <c r="AL124">
        <v>1.4188959999999999</v>
      </c>
      <c r="AM124">
        <v>1.2943439999999999</v>
      </c>
      <c r="AN124">
        <v>1.1770579999999999</v>
      </c>
      <c r="AO124">
        <v>1.098255</v>
      </c>
      <c r="AP124">
        <v>85.842439999999996</v>
      </c>
      <c r="AQ124">
        <v>82.150379999999998</v>
      </c>
      <c r="AR124">
        <v>79.235950000000003</v>
      </c>
      <c r="AS124">
        <v>78.412840000000003</v>
      </c>
      <c r="AT124">
        <v>77.402900000000002</v>
      </c>
      <c r="AU124">
        <v>76.777730000000005</v>
      </c>
      <c r="AV124">
        <v>75.084389999999999</v>
      </c>
      <c r="AW124">
        <v>75.631609999999995</v>
      </c>
      <c r="AX124">
        <v>79.445059999999998</v>
      </c>
      <c r="AY124">
        <v>83.91807</v>
      </c>
      <c r="AZ124">
        <v>88.286150000000006</v>
      </c>
      <c r="BA124">
        <v>91.667360000000002</v>
      </c>
      <c r="BB124">
        <v>93.267679999999999</v>
      </c>
      <c r="BC124">
        <v>96.321359999999999</v>
      </c>
      <c r="BD124">
        <v>99.298580000000001</v>
      </c>
      <c r="BE124">
        <v>101.7942</v>
      </c>
      <c r="BF124">
        <v>102.9753</v>
      </c>
      <c r="BG124">
        <v>103.297</v>
      </c>
      <c r="BH124">
        <v>102.8537</v>
      </c>
      <c r="BI124">
        <v>100.65770000000001</v>
      </c>
      <c r="BJ124">
        <v>97.200530000000001</v>
      </c>
      <c r="BK124">
        <v>93.557749999999999</v>
      </c>
      <c r="BL124">
        <v>90.989469999999997</v>
      </c>
      <c r="BM124">
        <v>89.671999999999997</v>
      </c>
      <c r="BN124">
        <v>-6.6322999999999998E-3</v>
      </c>
      <c r="BO124">
        <v>-7.2338000000000003E-3</v>
      </c>
      <c r="BP124">
        <v>-8.7352999999999997E-3</v>
      </c>
      <c r="BQ124">
        <v>-8.9625E-3</v>
      </c>
      <c r="BR124">
        <v>-9.7219999999999997E-3</v>
      </c>
      <c r="BS124">
        <v>-1.5927899999999998E-2</v>
      </c>
      <c r="BT124">
        <v>-1.085E-2</v>
      </c>
      <c r="BU124">
        <v>3.1908000000000001E-3</v>
      </c>
      <c r="BV124">
        <v>1.04101E-2</v>
      </c>
      <c r="BW124">
        <v>-3.3704999999999998E-3</v>
      </c>
      <c r="BX124">
        <v>-2.1377899999999998E-2</v>
      </c>
      <c r="BY124">
        <v>-2.1336999999999998E-2</v>
      </c>
      <c r="BZ124">
        <v>-1.6270099999999999E-2</v>
      </c>
      <c r="CA124">
        <v>-1.02328E-2</v>
      </c>
      <c r="CB124">
        <v>7.1171999999999997E-3</v>
      </c>
      <c r="CC124">
        <v>1.8764400000000001E-2</v>
      </c>
      <c r="CD124">
        <v>1.85401E-2</v>
      </c>
      <c r="CE124">
        <v>-2.6654000000000001E-3</v>
      </c>
      <c r="CF124">
        <v>-3.6301E-2</v>
      </c>
      <c r="CG124">
        <v>-4.2704199999999998E-2</v>
      </c>
      <c r="CH124">
        <v>-3.4743499999999997E-2</v>
      </c>
      <c r="CI124">
        <v>-2.29368E-2</v>
      </c>
      <c r="CJ124">
        <v>-1.8587900000000001E-2</v>
      </c>
      <c r="CK124">
        <v>-2.2738299999999999E-2</v>
      </c>
      <c r="CL124" s="76">
        <v>3.5500000000000002E-5</v>
      </c>
      <c r="CM124" s="76">
        <v>3.0000000000000001E-5</v>
      </c>
      <c r="CN124" s="76">
        <v>2.3499999999999999E-5</v>
      </c>
      <c r="CO124" s="76">
        <v>2.2099999999999998E-5</v>
      </c>
      <c r="CP124" s="76">
        <v>2.12E-5</v>
      </c>
      <c r="CQ124" s="76">
        <v>2.4199999999999999E-5</v>
      </c>
      <c r="CR124" s="76">
        <v>3.3699999999999999E-5</v>
      </c>
      <c r="CS124" s="76">
        <v>4.1100000000000003E-5</v>
      </c>
      <c r="CT124" s="76">
        <v>4.71E-5</v>
      </c>
      <c r="CU124" s="76">
        <v>4.7599999999999998E-5</v>
      </c>
      <c r="CV124" s="76">
        <v>4.5899999999999998E-5</v>
      </c>
      <c r="CW124" s="76">
        <v>3.79E-5</v>
      </c>
      <c r="CX124" s="76">
        <v>3.1600000000000002E-5</v>
      </c>
      <c r="CY124" s="76">
        <v>2.8600000000000001E-5</v>
      </c>
      <c r="CZ124" s="76">
        <v>3.2499999999999997E-5</v>
      </c>
      <c r="DA124" s="76">
        <v>4.3099999999999997E-5</v>
      </c>
      <c r="DB124" s="76">
        <v>6.6199999999999996E-5</v>
      </c>
      <c r="DC124" s="76">
        <v>9.4199999999999999E-5</v>
      </c>
      <c r="DD124" s="76">
        <v>1.1179999999999999E-4</v>
      </c>
      <c r="DE124" s="76">
        <v>1.089E-4</v>
      </c>
      <c r="DF124" s="76">
        <v>8.5799999999999998E-5</v>
      </c>
      <c r="DG124" s="76">
        <v>6.4999999999999994E-5</v>
      </c>
      <c r="DH124" s="76">
        <v>5.4799999999999997E-5</v>
      </c>
      <c r="DI124" s="76">
        <v>6.19E-5</v>
      </c>
    </row>
    <row r="125" spans="1:113" x14ac:dyDescent="0.25">
      <c r="A125" t="str">
        <f t="shared" ref="A125:A188" si="2">D125&amp;"_"&amp;E125&amp;"_"&amp;F125&amp;"_"&amp;G125&amp;"_"&amp;H125&amp;"_"&amp;I125&amp;"_"&amp;J125</f>
        <v>Greater Fresno Area_All_All_All_All_0 to 20 kW_43672</v>
      </c>
      <c r="B125" t="s">
        <v>177</v>
      </c>
      <c r="C125" t="s">
        <v>217</v>
      </c>
      <c r="D125" t="s">
        <v>191</v>
      </c>
      <c r="E125" t="s">
        <v>19</v>
      </c>
      <c r="F125" t="s">
        <v>19</v>
      </c>
      <c r="G125" t="s">
        <v>19</v>
      </c>
      <c r="H125" t="s">
        <v>19</v>
      </c>
      <c r="I125" t="s">
        <v>41</v>
      </c>
      <c r="J125" s="11">
        <v>43672</v>
      </c>
      <c r="K125">
        <v>15</v>
      </c>
      <c r="L125">
        <v>18</v>
      </c>
      <c r="M125">
        <v>22490</v>
      </c>
      <c r="N125">
        <v>0</v>
      </c>
      <c r="O125">
        <v>0</v>
      </c>
      <c r="P125">
        <v>0</v>
      </c>
      <c r="Q125">
        <v>0</v>
      </c>
      <c r="R125">
        <v>1.0466675999999999</v>
      </c>
      <c r="S125">
        <v>1.0034065999999999</v>
      </c>
      <c r="T125">
        <v>0.98569379000000001</v>
      </c>
      <c r="U125">
        <v>0.96055146999999996</v>
      </c>
      <c r="V125">
        <v>0.97537870000000004</v>
      </c>
      <c r="W125">
        <v>1.0090285999999999</v>
      </c>
      <c r="X125">
        <v>0.99856922999999997</v>
      </c>
      <c r="Y125">
        <v>1.211743</v>
      </c>
      <c r="Z125">
        <v>1.5785963000000001</v>
      </c>
      <c r="AA125">
        <v>1.9093966</v>
      </c>
      <c r="AB125">
        <v>2.1541058</v>
      </c>
      <c r="AC125">
        <v>2.28261</v>
      </c>
      <c r="AD125">
        <v>2.3234876999999998</v>
      </c>
      <c r="AE125">
        <v>2.3963106999999999</v>
      </c>
      <c r="AF125">
        <v>2.4143895</v>
      </c>
      <c r="AG125">
        <v>2.372242</v>
      </c>
      <c r="AH125">
        <v>2.2110919999999998</v>
      </c>
      <c r="AI125">
        <v>1.8692139999999999</v>
      </c>
      <c r="AJ125">
        <v>1.6314230000000001</v>
      </c>
      <c r="AK125">
        <v>1.4517580000000001</v>
      </c>
      <c r="AL125">
        <v>1.3993180000000001</v>
      </c>
      <c r="AM125">
        <v>1.28668</v>
      </c>
      <c r="AN125">
        <v>1.161904</v>
      </c>
      <c r="AO125">
        <v>1.070038</v>
      </c>
      <c r="AP125">
        <v>84.83784</v>
      </c>
      <c r="AQ125">
        <v>85.185630000000003</v>
      </c>
      <c r="AR125">
        <v>84.154340000000005</v>
      </c>
      <c r="AS125">
        <v>82.667429999999996</v>
      </c>
      <c r="AT125">
        <v>81.345860000000002</v>
      </c>
      <c r="AU125">
        <v>79.111170000000001</v>
      </c>
      <c r="AV125">
        <v>77.476299999999995</v>
      </c>
      <c r="AW125">
        <v>78.448130000000006</v>
      </c>
      <c r="AX125">
        <v>81.231800000000007</v>
      </c>
      <c r="AY125">
        <v>85.297989999999999</v>
      </c>
      <c r="AZ125">
        <v>90.478970000000004</v>
      </c>
      <c r="BA125">
        <v>93.942520000000002</v>
      </c>
      <c r="BB125">
        <v>96.469849999999994</v>
      </c>
      <c r="BC125">
        <v>98.546390000000002</v>
      </c>
      <c r="BD125">
        <v>100.56950000000001</v>
      </c>
      <c r="BE125">
        <v>102.31229999999999</v>
      </c>
      <c r="BF125">
        <v>103.4178</v>
      </c>
      <c r="BG125">
        <v>103.0955</v>
      </c>
      <c r="BH125">
        <v>101.8241</v>
      </c>
      <c r="BI125">
        <v>99.241529999999997</v>
      </c>
      <c r="BJ125">
        <v>96.116489999999999</v>
      </c>
      <c r="BK125">
        <v>92.715320000000006</v>
      </c>
      <c r="BL125">
        <v>89.731729999999999</v>
      </c>
      <c r="BM125">
        <v>86.730500000000006</v>
      </c>
      <c r="BN125">
        <v>-6.8780999999999998E-3</v>
      </c>
      <c r="BO125">
        <v>-6.0606999999999996E-3</v>
      </c>
      <c r="BP125">
        <v>-7.0058999999999998E-3</v>
      </c>
      <c r="BQ125">
        <v>-7.5290000000000001E-3</v>
      </c>
      <c r="BR125">
        <v>-8.9999999999999993E-3</v>
      </c>
      <c r="BS125">
        <v>-1.5471800000000001E-2</v>
      </c>
      <c r="BT125">
        <v>-1.01469E-2</v>
      </c>
      <c r="BU125">
        <v>2.3441E-3</v>
      </c>
      <c r="BV125">
        <v>1.00316E-2</v>
      </c>
      <c r="BW125">
        <v>-3.6492E-3</v>
      </c>
      <c r="BX125">
        <v>-2.5538399999999999E-2</v>
      </c>
      <c r="BY125">
        <v>-2.61394E-2</v>
      </c>
      <c r="BZ125">
        <v>-2.1459499999999999E-2</v>
      </c>
      <c r="CA125">
        <v>-1.45638E-2</v>
      </c>
      <c r="CB125">
        <v>6.0286999999999997E-3</v>
      </c>
      <c r="CC125">
        <v>1.82866E-2</v>
      </c>
      <c r="CD125">
        <v>1.8118700000000001E-2</v>
      </c>
      <c r="CE125">
        <v>-2.3950999999999998E-3</v>
      </c>
      <c r="CF125">
        <v>-3.4002200000000003E-2</v>
      </c>
      <c r="CG125">
        <v>-4.0103899999999998E-2</v>
      </c>
      <c r="CH125">
        <v>-3.4562700000000002E-2</v>
      </c>
      <c r="CI125">
        <v>-2.3370100000000001E-2</v>
      </c>
      <c r="CJ125">
        <v>-1.92956E-2</v>
      </c>
      <c r="CK125">
        <v>-1.4355400000000001E-2</v>
      </c>
      <c r="CL125" s="76">
        <v>4.4400000000000002E-5</v>
      </c>
      <c r="CM125" s="76">
        <v>3.93E-5</v>
      </c>
      <c r="CN125" s="76">
        <v>3.9199999999999997E-5</v>
      </c>
      <c r="CO125" s="76">
        <v>3.9799999999999998E-5</v>
      </c>
      <c r="CP125" s="76">
        <v>3.9199999999999997E-5</v>
      </c>
      <c r="CQ125" s="76">
        <v>4.49E-5</v>
      </c>
      <c r="CR125" s="76">
        <v>5.0899999999999997E-5</v>
      </c>
      <c r="CS125" s="76">
        <v>6.5300000000000002E-5</v>
      </c>
      <c r="CT125" s="76">
        <v>7.47E-5</v>
      </c>
      <c r="CU125" s="76">
        <v>6.0099999999999997E-5</v>
      </c>
      <c r="CV125" s="76">
        <v>5.6799999999999998E-5</v>
      </c>
      <c r="CW125" s="76">
        <v>5.02E-5</v>
      </c>
      <c r="CX125" s="76">
        <v>3.96E-5</v>
      </c>
      <c r="CY125" s="76">
        <v>3.4600000000000001E-5</v>
      </c>
      <c r="CZ125" s="76">
        <v>3.6699999999999998E-5</v>
      </c>
      <c r="DA125" s="76">
        <v>4.6400000000000003E-5</v>
      </c>
      <c r="DB125" s="76">
        <v>6.8899999999999994E-5</v>
      </c>
      <c r="DC125" s="76">
        <v>8.9599999999999996E-5</v>
      </c>
      <c r="DD125" s="76">
        <v>9.9199999999999999E-5</v>
      </c>
      <c r="DE125" s="76">
        <v>9.6299999999999996E-5</v>
      </c>
      <c r="DF125" s="76">
        <v>8.6399999999999999E-5</v>
      </c>
      <c r="DG125" s="76">
        <v>6.97E-5</v>
      </c>
      <c r="DH125" s="76">
        <v>5.6199999999999997E-5</v>
      </c>
      <c r="DI125" s="76">
        <v>4.6900000000000002E-5</v>
      </c>
    </row>
    <row r="126" spans="1:113" x14ac:dyDescent="0.25">
      <c r="A126" t="str">
        <f t="shared" si="2"/>
        <v>Greater Fresno Area_All_All_All_All_0 to 20 kW_43690</v>
      </c>
      <c r="B126" t="s">
        <v>177</v>
      </c>
      <c r="C126" t="s">
        <v>217</v>
      </c>
      <c r="D126" t="s">
        <v>191</v>
      </c>
      <c r="E126" t="s">
        <v>19</v>
      </c>
      <c r="F126" t="s">
        <v>19</v>
      </c>
      <c r="G126" t="s">
        <v>19</v>
      </c>
      <c r="H126" t="s">
        <v>19</v>
      </c>
      <c r="I126" t="s">
        <v>41</v>
      </c>
      <c r="J126" s="11">
        <v>43690</v>
      </c>
      <c r="K126">
        <v>15</v>
      </c>
      <c r="L126">
        <v>18</v>
      </c>
      <c r="M126">
        <v>22245</v>
      </c>
      <c r="N126">
        <v>0</v>
      </c>
      <c r="O126">
        <v>0</v>
      </c>
      <c r="P126">
        <v>0</v>
      </c>
      <c r="Q126">
        <v>0</v>
      </c>
      <c r="R126">
        <v>0.91025047999999997</v>
      </c>
      <c r="S126">
        <v>0.87894497000000005</v>
      </c>
      <c r="T126">
        <v>0.85505500999999995</v>
      </c>
      <c r="U126">
        <v>0.83678708999999996</v>
      </c>
      <c r="V126">
        <v>0.84228875999999997</v>
      </c>
      <c r="W126">
        <v>0.88609420000000005</v>
      </c>
      <c r="X126">
        <v>0.86643824000000003</v>
      </c>
      <c r="Y126">
        <v>1.0613494999999999</v>
      </c>
      <c r="Z126">
        <v>1.3985392999999999</v>
      </c>
      <c r="AA126">
        <v>1.7082870000000001</v>
      </c>
      <c r="AB126">
        <v>1.920685</v>
      </c>
      <c r="AC126">
        <v>2.0685254999999998</v>
      </c>
      <c r="AD126">
        <v>2.1610299999999998</v>
      </c>
      <c r="AE126">
        <v>2.2614184000000002</v>
      </c>
      <c r="AF126">
        <v>2.3174991999999999</v>
      </c>
      <c r="AG126">
        <v>2.3064879999999999</v>
      </c>
      <c r="AH126">
        <v>2.1847449999999999</v>
      </c>
      <c r="AI126">
        <v>1.8210660000000001</v>
      </c>
      <c r="AJ126">
        <v>1.533536</v>
      </c>
      <c r="AK126">
        <v>1.368525</v>
      </c>
      <c r="AL126">
        <v>1.3247990000000001</v>
      </c>
      <c r="AM126">
        <v>1.1732039999999999</v>
      </c>
      <c r="AN126">
        <v>1.070511</v>
      </c>
      <c r="AO126">
        <v>0.99168750000000006</v>
      </c>
      <c r="AP126">
        <v>81.593069999999997</v>
      </c>
      <c r="AQ126">
        <v>78.649929999999998</v>
      </c>
      <c r="AR126">
        <v>76.799610000000001</v>
      </c>
      <c r="AS126">
        <v>74.908779999999993</v>
      </c>
      <c r="AT126">
        <v>73.975719999999995</v>
      </c>
      <c r="AU126">
        <v>72.205070000000006</v>
      </c>
      <c r="AV126">
        <v>70.773030000000006</v>
      </c>
      <c r="AW126">
        <v>71.427090000000007</v>
      </c>
      <c r="AX126">
        <v>75.399039999999999</v>
      </c>
      <c r="AY126">
        <v>79.620419999999996</v>
      </c>
      <c r="AZ126">
        <v>83.438460000000006</v>
      </c>
      <c r="BA126">
        <v>87.674059999999997</v>
      </c>
      <c r="BB126">
        <v>91.385949999999994</v>
      </c>
      <c r="BC126">
        <v>94.415949999999995</v>
      </c>
      <c r="BD126">
        <v>96.664069999999995</v>
      </c>
      <c r="BE126">
        <v>98.588070000000002</v>
      </c>
      <c r="BF126">
        <v>99.88</v>
      </c>
      <c r="BG126">
        <v>99.944839999999999</v>
      </c>
      <c r="BH126">
        <v>99.571529999999996</v>
      </c>
      <c r="BI126">
        <v>97.465980000000002</v>
      </c>
      <c r="BJ126">
        <v>94.566569999999999</v>
      </c>
      <c r="BK126">
        <v>91.56147</v>
      </c>
      <c r="BL126">
        <v>88.287840000000003</v>
      </c>
      <c r="BM126">
        <v>85.356260000000006</v>
      </c>
      <c r="BN126">
        <v>-2.5523E-3</v>
      </c>
      <c r="BO126">
        <v>-1.6444000000000001E-3</v>
      </c>
      <c r="BP126">
        <v>-1.2342E-3</v>
      </c>
      <c r="BQ126">
        <v>-7.7700000000000002E-4</v>
      </c>
      <c r="BR126">
        <v>-1.0234E-3</v>
      </c>
      <c r="BS126">
        <v>-1.2787E-3</v>
      </c>
      <c r="BT126">
        <v>-4.2430000000000002E-3</v>
      </c>
      <c r="BU126">
        <v>8.8068999999999995E-3</v>
      </c>
      <c r="BV126">
        <v>3.5739000000000001E-3</v>
      </c>
      <c r="BW126">
        <v>-6.8672000000000004E-3</v>
      </c>
      <c r="BX126">
        <v>-1.6332300000000001E-2</v>
      </c>
      <c r="BY126">
        <v>-1.6944899999999999E-2</v>
      </c>
      <c r="BZ126">
        <v>-1.7914200000000002E-2</v>
      </c>
      <c r="CA126">
        <v>-2.0602800000000001E-2</v>
      </c>
      <c r="CB126">
        <v>-2.8790999999999999E-3</v>
      </c>
      <c r="CC126">
        <v>2.4792999999999998E-3</v>
      </c>
      <c r="CD126">
        <v>3.3246E-3</v>
      </c>
      <c r="CE126">
        <v>-1.0513E-3</v>
      </c>
      <c r="CF126">
        <v>-1.53449E-2</v>
      </c>
      <c r="CG126">
        <v>-2.2816900000000001E-2</v>
      </c>
      <c r="CH126">
        <v>-2.0514000000000001E-2</v>
      </c>
      <c r="CI126">
        <v>-6.6961E-3</v>
      </c>
      <c r="CJ126">
        <v>-3.1836999999999998E-3</v>
      </c>
      <c r="CK126">
        <v>-3.6597999999999999E-3</v>
      </c>
      <c r="CL126" s="76">
        <v>1.77E-5</v>
      </c>
      <c r="CM126" s="76">
        <v>1.5E-5</v>
      </c>
      <c r="CN126" s="76">
        <v>1.27E-5</v>
      </c>
      <c r="CO126" s="76">
        <v>1.15E-5</v>
      </c>
      <c r="CP126" s="76">
        <v>1.04E-5</v>
      </c>
      <c r="CQ126" s="76">
        <v>1.27E-5</v>
      </c>
      <c r="CR126" s="76">
        <v>1.4800000000000001E-5</v>
      </c>
      <c r="CS126" s="76">
        <v>2.0000000000000002E-5</v>
      </c>
      <c r="CT126" s="76">
        <v>2.83E-5</v>
      </c>
      <c r="CU126" s="76">
        <v>2.8500000000000002E-5</v>
      </c>
      <c r="CV126" s="76">
        <v>2.6599999999999999E-5</v>
      </c>
      <c r="CW126" s="76">
        <v>2.37E-5</v>
      </c>
      <c r="CX126" s="76">
        <v>2.12E-5</v>
      </c>
      <c r="CY126" s="76">
        <v>1.9599999999999999E-5</v>
      </c>
      <c r="CZ126" s="76">
        <v>2.1399999999999998E-5</v>
      </c>
      <c r="DA126" s="76">
        <v>2.8900000000000001E-5</v>
      </c>
      <c r="DB126" s="76">
        <v>4.4199999999999997E-5</v>
      </c>
      <c r="DC126" s="76">
        <v>6.0300000000000002E-5</v>
      </c>
      <c r="DD126" s="76">
        <v>6.7199999999999994E-5</v>
      </c>
      <c r="DE126" s="76">
        <v>6.1400000000000002E-5</v>
      </c>
      <c r="DF126" s="76">
        <v>5.5399999999999998E-5</v>
      </c>
      <c r="DG126" s="76">
        <v>4.2200000000000003E-5</v>
      </c>
      <c r="DH126" s="76">
        <v>3.2799999999999998E-5</v>
      </c>
      <c r="DI126" s="76">
        <v>2.7500000000000001E-5</v>
      </c>
    </row>
    <row r="127" spans="1:113" x14ac:dyDescent="0.25">
      <c r="A127" t="str">
        <f t="shared" si="2"/>
        <v>Greater Fresno Area_All_All_All_All_0 to 20 kW_43691</v>
      </c>
      <c r="B127" t="s">
        <v>177</v>
      </c>
      <c r="C127" t="s">
        <v>217</v>
      </c>
      <c r="D127" t="s">
        <v>191</v>
      </c>
      <c r="E127" t="s">
        <v>19</v>
      </c>
      <c r="F127" t="s">
        <v>19</v>
      </c>
      <c r="G127" t="s">
        <v>19</v>
      </c>
      <c r="H127" t="s">
        <v>19</v>
      </c>
      <c r="I127" t="s">
        <v>41</v>
      </c>
      <c r="J127" s="11">
        <v>43691</v>
      </c>
      <c r="K127">
        <v>15</v>
      </c>
      <c r="L127">
        <v>18</v>
      </c>
      <c r="M127">
        <v>22221</v>
      </c>
      <c r="N127">
        <v>0</v>
      </c>
      <c r="O127">
        <v>0</v>
      </c>
      <c r="P127">
        <v>0</v>
      </c>
      <c r="Q127">
        <v>0</v>
      </c>
      <c r="R127">
        <v>0.94919352000000001</v>
      </c>
      <c r="S127">
        <v>0.91437075999999995</v>
      </c>
      <c r="T127">
        <v>0.88821645000000005</v>
      </c>
      <c r="U127">
        <v>0.86517847000000003</v>
      </c>
      <c r="V127">
        <v>0.86970206999999999</v>
      </c>
      <c r="W127">
        <v>0.91426191000000001</v>
      </c>
      <c r="X127">
        <v>0.91863879000000004</v>
      </c>
      <c r="Y127">
        <v>1.0959622</v>
      </c>
      <c r="Z127">
        <v>1.472906</v>
      </c>
      <c r="AA127">
        <v>1.8105766000000001</v>
      </c>
      <c r="AB127">
        <v>2.0304910999999999</v>
      </c>
      <c r="AC127">
        <v>2.1636820999999999</v>
      </c>
      <c r="AD127">
        <v>2.2543495999999998</v>
      </c>
      <c r="AE127">
        <v>2.3696823</v>
      </c>
      <c r="AF127">
        <v>2.4495072000000002</v>
      </c>
      <c r="AG127">
        <v>2.4432619999999998</v>
      </c>
      <c r="AH127">
        <v>2.3160790000000002</v>
      </c>
      <c r="AI127">
        <v>1.9194150000000001</v>
      </c>
      <c r="AJ127">
        <v>1.657464</v>
      </c>
      <c r="AK127">
        <v>1.484273</v>
      </c>
      <c r="AL127">
        <v>1.4238919999999999</v>
      </c>
      <c r="AM127">
        <v>1.2451369999999999</v>
      </c>
      <c r="AN127">
        <v>1.1214139999999999</v>
      </c>
      <c r="AO127">
        <v>1.0420830000000001</v>
      </c>
      <c r="AP127">
        <v>84.681229999999999</v>
      </c>
      <c r="AQ127">
        <v>80.532880000000006</v>
      </c>
      <c r="AR127">
        <v>79.529160000000005</v>
      </c>
      <c r="AS127">
        <v>77.021969999999996</v>
      </c>
      <c r="AT127">
        <v>75.092690000000005</v>
      </c>
      <c r="AU127">
        <v>74.186329999999998</v>
      </c>
      <c r="AV127">
        <v>73.766220000000004</v>
      </c>
      <c r="AW127">
        <v>73.573809999999995</v>
      </c>
      <c r="AX127">
        <v>77.74606</v>
      </c>
      <c r="AY127">
        <v>81.858909999999995</v>
      </c>
      <c r="AZ127">
        <v>86.444429999999997</v>
      </c>
      <c r="BA127">
        <v>91.0441</v>
      </c>
      <c r="BB127">
        <v>94.98706</v>
      </c>
      <c r="BC127">
        <v>98.449939999999998</v>
      </c>
      <c r="BD127">
        <v>100.7058</v>
      </c>
      <c r="BE127">
        <v>101.81870000000001</v>
      </c>
      <c r="BF127">
        <v>102.76009999999999</v>
      </c>
      <c r="BG127">
        <v>103.23950000000001</v>
      </c>
      <c r="BH127">
        <v>102.7649</v>
      </c>
      <c r="BI127">
        <v>101.01130000000001</v>
      </c>
      <c r="BJ127">
        <v>97.505629999999996</v>
      </c>
      <c r="BK127">
        <v>94.068250000000006</v>
      </c>
      <c r="BL127">
        <v>91.056569999999994</v>
      </c>
      <c r="BM127">
        <v>88.160030000000006</v>
      </c>
      <c r="BN127">
        <v>-1.5804E-3</v>
      </c>
      <c r="BO127">
        <v>-1.0281000000000001E-3</v>
      </c>
      <c r="BP127">
        <v>-3.635E-4</v>
      </c>
      <c r="BQ127">
        <v>-1.8919999999999999E-4</v>
      </c>
      <c r="BR127">
        <v>-8.6140000000000001E-4</v>
      </c>
      <c r="BS127">
        <v>-9.6670000000000002E-4</v>
      </c>
      <c r="BT127">
        <v>-3.4221999999999998E-3</v>
      </c>
      <c r="BU127">
        <v>8.2766999999999997E-3</v>
      </c>
      <c r="BV127">
        <v>3.0558999999999998E-3</v>
      </c>
      <c r="BW127">
        <v>-7.2906000000000004E-3</v>
      </c>
      <c r="BX127">
        <v>-1.7318900000000002E-2</v>
      </c>
      <c r="BY127">
        <v>-1.9557499999999998E-2</v>
      </c>
      <c r="BZ127">
        <v>-2.2690700000000001E-2</v>
      </c>
      <c r="CA127">
        <v>-2.6905700000000001E-2</v>
      </c>
      <c r="CB127">
        <v>-5.1824000000000002E-3</v>
      </c>
      <c r="CC127">
        <v>1.6130000000000001E-3</v>
      </c>
      <c r="CD127">
        <v>1.1923999999999999E-3</v>
      </c>
      <c r="CE127">
        <v>-3.3809999999999999E-3</v>
      </c>
      <c r="CF127">
        <v>-2.1655299999999999E-2</v>
      </c>
      <c r="CG127">
        <v>-2.8668300000000001E-2</v>
      </c>
      <c r="CH127">
        <v>-2.1942699999999999E-2</v>
      </c>
      <c r="CI127">
        <v>-6.1453999999999996E-3</v>
      </c>
      <c r="CJ127">
        <v>-4.6202999999999999E-3</v>
      </c>
      <c r="CK127">
        <v>-4.3463E-3</v>
      </c>
      <c r="CL127" s="76">
        <v>2.73E-5</v>
      </c>
      <c r="CM127" s="76">
        <v>2.2900000000000001E-5</v>
      </c>
      <c r="CN127" s="76">
        <v>1.9000000000000001E-5</v>
      </c>
      <c r="CO127" s="76">
        <v>1.7900000000000001E-5</v>
      </c>
      <c r="CP127" s="76">
        <v>1.5299999999999999E-5</v>
      </c>
      <c r="CQ127" s="76">
        <v>1.5800000000000001E-5</v>
      </c>
      <c r="CR127" s="76">
        <v>1.8600000000000001E-5</v>
      </c>
      <c r="CS127" s="76">
        <v>3.2799999999999998E-5</v>
      </c>
      <c r="CT127" s="76">
        <v>3.7400000000000001E-5</v>
      </c>
      <c r="CU127" s="76">
        <v>3.8099999999999998E-5</v>
      </c>
      <c r="CV127" s="76">
        <v>3.4799999999999999E-5</v>
      </c>
      <c r="CW127" s="76">
        <v>2.97E-5</v>
      </c>
      <c r="CX127" s="76">
        <v>2.76E-5</v>
      </c>
      <c r="CY127" s="76">
        <v>2.6699999999999998E-5</v>
      </c>
      <c r="CZ127" s="76">
        <v>2.9499999999999999E-5</v>
      </c>
      <c r="DA127" s="76">
        <v>3.6999999999999998E-5</v>
      </c>
      <c r="DB127" s="76">
        <v>5.63E-5</v>
      </c>
      <c r="DC127" s="76">
        <v>8.25E-5</v>
      </c>
      <c r="DD127" s="76">
        <v>9.7200000000000004E-5</v>
      </c>
      <c r="DE127" s="76">
        <v>9.4699999999999998E-5</v>
      </c>
      <c r="DF127" s="76">
        <v>7.5400000000000003E-5</v>
      </c>
      <c r="DG127" s="76">
        <v>5.6499999999999998E-5</v>
      </c>
      <c r="DH127" s="76">
        <v>4.6799999999999999E-5</v>
      </c>
      <c r="DI127" s="76">
        <v>3.9100000000000002E-5</v>
      </c>
    </row>
    <row r="128" spans="1:113" x14ac:dyDescent="0.25">
      <c r="A128" t="str">
        <f t="shared" si="2"/>
        <v>Greater Fresno Area_All_All_All_All_0 to 20 kW_43693</v>
      </c>
      <c r="B128" t="s">
        <v>177</v>
      </c>
      <c r="C128" t="s">
        <v>217</v>
      </c>
      <c r="D128" t="s">
        <v>191</v>
      </c>
      <c r="E128" t="s">
        <v>19</v>
      </c>
      <c r="F128" t="s">
        <v>19</v>
      </c>
      <c r="G128" t="s">
        <v>19</v>
      </c>
      <c r="H128" t="s">
        <v>19</v>
      </c>
      <c r="I128" t="s">
        <v>41</v>
      </c>
      <c r="J128" s="11">
        <v>43693</v>
      </c>
      <c r="K128">
        <v>15</v>
      </c>
      <c r="L128">
        <v>18</v>
      </c>
      <c r="M128">
        <v>22148</v>
      </c>
      <c r="N128">
        <v>0</v>
      </c>
      <c r="O128">
        <v>0</v>
      </c>
      <c r="P128">
        <v>0</v>
      </c>
      <c r="Q128">
        <v>0</v>
      </c>
      <c r="R128">
        <v>1.0294430000000001</v>
      </c>
      <c r="S128">
        <v>0.9811356</v>
      </c>
      <c r="T128">
        <v>0.95556485000000002</v>
      </c>
      <c r="U128">
        <v>0.91700161999999996</v>
      </c>
      <c r="V128">
        <v>0.93003996</v>
      </c>
      <c r="W128">
        <v>0.96069470000000001</v>
      </c>
      <c r="X128">
        <v>0.96613970000000005</v>
      </c>
      <c r="Y128">
        <v>1.1574006999999999</v>
      </c>
      <c r="Z128">
        <v>1.5528096</v>
      </c>
      <c r="AA128">
        <v>1.8787385000000001</v>
      </c>
      <c r="AB128">
        <v>2.1143608</v>
      </c>
      <c r="AC128">
        <v>2.2471651000000001</v>
      </c>
      <c r="AD128">
        <v>2.3198905000000001</v>
      </c>
      <c r="AE128">
        <v>2.4344036999999998</v>
      </c>
      <c r="AF128">
        <v>2.4611551999999999</v>
      </c>
      <c r="AG128">
        <v>2.4203510000000001</v>
      </c>
      <c r="AH128">
        <v>2.2581349999999998</v>
      </c>
      <c r="AI128">
        <v>1.90578</v>
      </c>
      <c r="AJ128">
        <v>1.655168</v>
      </c>
      <c r="AK128">
        <v>1.485371</v>
      </c>
      <c r="AL128">
        <v>1.4346049999999999</v>
      </c>
      <c r="AM128">
        <v>1.273617</v>
      </c>
      <c r="AN128">
        <v>1.14777</v>
      </c>
      <c r="AO128">
        <v>1.0666089999999999</v>
      </c>
      <c r="AP128">
        <v>85.722189999999998</v>
      </c>
      <c r="AQ128">
        <v>84.31232</v>
      </c>
      <c r="AR128">
        <v>82.010189999999994</v>
      </c>
      <c r="AS128">
        <v>80.966930000000005</v>
      </c>
      <c r="AT128">
        <v>79.446849999999998</v>
      </c>
      <c r="AU128">
        <v>78.457179999999994</v>
      </c>
      <c r="AV128">
        <v>76.201440000000005</v>
      </c>
      <c r="AW128">
        <v>74.897059999999996</v>
      </c>
      <c r="AX128">
        <v>78.360659999999996</v>
      </c>
      <c r="AY128">
        <v>83.894329999999997</v>
      </c>
      <c r="AZ128">
        <v>88.379369999999994</v>
      </c>
      <c r="BA128">
        <v>92.359889999999993</v>
      </c>
      <c r="BB128">
        <v>96.267039999999994</v>
      </c>
      <c r="BC128">
        <v>100.13849999999999</v>
      </c>
      <c r="BD128">
        <v>102.9632</v>
      </c>
      <c r="BE128">
        <v>104.6067</v>
      </c>
      <c r="BF128">
        <v>105.5117</v>
      </c>
      <c r="BG128">
        <v>105.51300000000001</v>
      </c>
      <c r="BH128">
        <v>104.7227</v>
      </c>
      <c r="BI128">
        <v>102.2252</v>
      </c>
      <c r="BJ128">
        <v>98.106380000000001</v>
      </c>
      <c r="BK128">
        <v>94.398989999999998</v>
      </c>
      <c r="BL128">
        <v>90.090549999999993</v>
      </c>
      <c r="BM128">
        <v>86.464259999999996</v>
      </c>
      <c r="BN128">
        <v>-9.5029999999999995E-4</v>
      </c>
      <c r="BO128">
        <v>6.4880000000000005E-4</v>
      </c>
      <c r="BP128">
        <v>6.1220000000000003E-4</v>
      </c>
      <c r="BQ128">
        <v>1.3718999999999999E-3</v>
      </c>
      <c r="BR128">
        <v>1.9650000000000001E-4</v>
      </c>
      <c r="BS128">
        <v>-3.29E-5</v>
      </c>
      <c r="BT128">
        <v>-2.2633000000000002E-3</v>
      </c>
      <c r="BU128">
        <v>8.0072000000000008E-3</v>
      </c>
      <c r="BV128">
        <v>2.2786E-3</v>
      </c>
      <c r="BW128">
        <v>-8.5946000000000009E-3</v>
      </c>
      <c r="BX128">
        <v>-1.9483199999999999E-2</v>
      </c>
      <c r="BY128">
        <v>-2.27529E-2</v>
      </c>
      <c r="BZ128">
        <v>-2.5774999999999999E-2</v>
      </c>
      <c r="CA128">
        <v>-3.1066199999999999E-2</v>
      </c>
      <c r="CB128">
        <v>-8.0183000000000008E-3</v>
      </c>
      <c r="CC128">
        <v>-4.7219999999999999E-4</v>
      </c>
      <c r="CD128">
        <v>-2.0192000000000001E-3</v>
      </c>
      <c r="CE128">
        <v>-6.0936999999999996E-3</v>
      </c>
      <c r="CF128">
        <v>-2.6507699999999999E-2</v>
      </c>
      <c r="CG128">
        <v>-3.0963899999999999E-2</v>
      </c>
      <c r="CH128">
        <v>-2.28306E-2</v>
      </c>
      <c r="CI128">
        <v>-6.6239999999999997E-3</v>
      </c>
      <c r="CJ128">
        <v>-4.9141000000000002E-3</v>
      </c>
      <c r="CK128">
        <v>-3.3806999999999999E-3</v>
      </c>
      <c r="CL128" s="76">
        <v>3.9700000000000003E-5</v>
      </c>
      <c r="CM128" s="76">
        <v>3.43E-5</v>
      </c>
      <c r="CN128" s="76">
        <v>2.9300000000000001E-5</v>
      </c>
      <c r="CO128" s="76">
        <v>2.8900000000000001E-5</v>
      </c>
      <c r="CP128" s="76">
        <v>2.83E-5</v>
      </c>
      <c r="CQ128" s="76">
        <v>3.26E-5</v>
      </c>
      <c r="CR128" s="76">
        <v>4.2599999999999999E-5</v>
      </c>
      <c r="CS128" s="76">
        <v>5.2500000000000002E-5</v>
      </c>
      <c r="CT128" s="76">
        <v>4.5500000000000001E-5</v>
      </c>
      <c r="CU128" s="76">
        <v>4.5099999999999998E-5</v>
      </c>
      <c r="CV128" s="76">
        <v>4.1999999999999998E-5</v>
      </c>
      <c r="CW128" s="76">
        <v>3.5899999999999998E-5</v>
      </c>
      <c r="CX128" s="76">
        <v>3.2799999999999998E-5</v>
      </c>
      <c r="CY128" s="76">
        <v>3.3500000000000001E-5</v>
      </c>
      <c r="CZ128" s="76">
        <v>3.8500000000000001E-5</v>
      </c>
      <c r="DA128" s="76">
        <v>4.8699999999999998E-5</v>
      </c>
      <c r="DB128" s="76">
        <v>6.86E-5</v>
      </c>
      <c r="DC128" s="76">
        <v>9.1399999999999999E-5</v>
      </c>
      <c r="DD128" s="76">
        <v>1.0509999999999999E-4</v>
      </c>
      <c r="DE128" s="76">
        <v>9.8400000000000007E-5</v>
      </c>
      <c r="DF128" s="76">
        <v>8.1100000000000006E-5</v>
      </c>
      <c r="DG128" s="76">
        <v>6.5199999999999999E-5</v>
      </c>
      <c r="DH128" s="76">
        <v>4.7299999999999998E-5</v>
      </c>
      <c r="DI128" s="76">
        <v>3.8300000000000003E-5</v>
      </c>
    </row>
    <row r="129" spans="1:113" x14ac:dyDescent="0.25">
      <c r="A129" t="str">
        <f t="shared" si="2"/>
        <v>Greater Fresno Area_All_All_All_All_0 to 20 kW_43703</v>
      </c>
      <c r="B129" t="s">
        <v>177</v>
      </c>
      <c r="C129" t="s">
        <v>217</v>
      </c>
      <c r="D129" t="s">
        <v>191</v>
      </c>
      <c r="E129" t="s">
        <v>19</v>
      </c>
      <c r="F129" t="s">
        <v>19</v>
      </c>
      <c r="G129" t="s">
        <v>19</v>
      </c>
      <c r="H129" t="s">
        <v>19</v>
      </c>
      <c r="I129" t="s">
        <v>41</v>
      </c>
      <c r="J129" s="11">
        <v>43703</v>
      </c>
      <c r="K129">
        <v>15</v>
      </c>
      <c r="L129">
        <v>18</v>
      </c>
      <c r="M129">
        <v>21996</v>
      </c>
      <c r="N129">
        <v>0</v>
      </c>
      <c r="O129">
        <v>0</v>
      </c>
      <c r="P129">
        <v>0</v>
      </c>
      <c r="Q129">
        <v>0</v>
      </c>
      <c r="R129">
        <v>1.0028587</v>
      </c>
      <c r="S129">
        <v>0.95697116000000004</v>
      </c>
      <c r="T129">
        <v>0.93551899000000005</v>
      </c>
      <c r="U129">
        <v>0.91199264999999996</v>
      </c>
      <c r="V129">
        <v>0.92115901</v>
      </c>
      <c r="W129">
        <v>0.96667809000000005</v>
      </c>
      <c r="X129">
        <v>1.0044735</v>
      </c>
      <c r="Y129">
        <v>1.2017439999999999</v>
      </c>
      <c r="Z129">
        <v>1.6203166</v>
      </c>
      <c r="AA129">
        <v>1.9065365999999999</v>
      </c>
      <c r="AB129">
        <v>2.0951887999999999</v>
      </c>
      <c r="AC129">
        <v>2.2206945</v>
      </c>
      <c r="AD129">
        <v>2.2769491999999998</v>
      </c>
      <c r="AE129">
        <v>2.3815990999999999</v>
      </c>
      <c r="AF129">
        <v>2.4208633000000002</v>
      </c>
      <c r="AG129">
        <v>2.397132</v>
      </c>
      <c r="AH129">
        <v>2.243366</v>
      </c>
      <c r="AI129">
        <v>1.858023</v>
      </c>
      <c r="AJ129">
        <v>1.57046</v>
      </c>
      <c r="AK129">
        <v>1.4389000000000001</v>
      </c>
      <c r="AL129">
        <v>1.388009</v>
      </c>
      <c r="AM129">
        <v>1.241098</v>
      </c>
      <c r="AN129">
        <v>1.1287370000000001</v>
      </c>
      <c r="AO129">
        <v>1.0605610000000001</v>
      </c>
      <c r="AP129">
        <v>84.075699999999998</v>
      </c>
      <c r="AQ129">
        <v>80.713080000000005</v>
      </c>
      <c r="AR129">
        <v>80.389269999999996</v>
      </c>
      <c r="AS129">
        <v>79.109870000000001</v>
      </c>
      <c r="AT129">
        <v>78.053089999999997</v>
      </c>
      <c r="AU129">
        <v>76.697879999999998</v>
      </c>
      <c r="AV129">
        <v>76.176689999999994</v>
      </c>
      <c r="AW129">
        <v>76.058729999999997</v>
      </c>
      <c r="AX129">
        <v>79.65231</v>
      </c>
      <c r="AY129">
        <v>83.26934</v>
      </c>
      <c r="AZ129">
        <v>87.113079999999997</v>
      </c>
      <c r="BA129">
        <v>90.284229999999994</v>
      </c>
      <c r="BB129">
        <v>93.338459999999998</v>
      </c>
      <c r="BC129">
        <v>96.562619999999995</v>
      </c>
      <c r="BD129">
        <v>98.597629999999995</v>
      </c>
      <c r="BE129">
        <v>100.0599</v>
      </c>
      <c r="BF129">
        <v>101.2735</v>
      </c>
      <c r="BG129">
        <v>101.3763</v>
      </c>
      <c r="BH129">
        <v>100.9516</v>
      </c>
      <c r="BI129">
        <v>99.163870000000003</v>
      </c>
      <c r="BJ129">
        <v>96.103980000000007</v>
      </c>
      <c r="BK129">
        <v>93.496520000000004</v>
      </c>
      <c r="BL129">
        <v>90.854879999999994</v>
      </c>
      <c r="BM129">
        <v>87.92671</v>
      </c>
      <c r="BN129">
        <v>-1.1103E-3</v>
      </c>
      <c r="BO129">
        <v>-5.4589999999999999E-4</v>
      </c>
      <c r="BP129">
        <v>3.2440000000000002E-4</v>
      </c>
      <c r="BQ129">
        <v>1.041E-3</v>
      </c>
      <c r="BR129">
        <v>2.288E-4</v>
      </c>
      <c r="BS129">
        <v>-1.6699999999999999E-4</v>
      </c>
      <c r="BT129">
        <v>-1.7916E-3</v>
      </c>
      <c r="BU129">
        <v>7.7112999999999999E-3</v>
      </c>
      <c r="BV129">
        <v>1.7907000000000001E-3</v>
      </c>
      <c r="BW129">
        <v>-8.9803000000000001E-3</v>
      </c>
      <c r="BX129">
        <v>-1.9686599999999999E-2</v>
      </c>
      <c r="BY129">
        <v>-2.0883599999999999E-2</v>
      </c>
      <c r="BZ129" s="76">
        <v>-2.2488299999999999E-2</v>
      </c>
      <c r="CA129">
        <v>-2.6177700000000002E-2</v>
      </c>
      <c r="CB129">
        <v>-6.2826000000000002E-3</v>
      </c>
      <c r="CC129" s="76">
        <v>-3.5099999999999999E-6</v>
      </c>
      <c r="CD129">
        <v>5.6729999999999997E-4</v>
      </c>
      <c r="CE129">
        <v>-3.3414E-3</v>
      </c>
      <c r="CF129">
        <v>-1.9252999999999999E-2</v>
      </c>
      <c r="CG129">
        <v>-2.5853899999999999E-2</v>
      </c>
      <c r="CH129">
        <v>-2.16884E-2</v>
      </c>
      <c r="CI129">
        <v>-6.9772999999999996E-3</v>
      </c>
      <c r="CJ129">
        <v>-5.1618000000000002E-3</v>
      </c>
      <c r="CK129">
        <v>-4.7476999999999997E-3</v>
      </c>
      <c r="CL129" s="76">
        <v>3.0599999999999998E-5</v>
      </c>
      <c r="CM129" s="76">
        <v>2.51E-5</v>
      </c>
      <c r="CN129" s="76">
        <v>2.3799999999999999E-5</v>
      </c>
      <c r="CO129" s="76">
        <v>2.3499999999999999E-5</v>
      </c>
      <c r="CP129" s="76">
        <v>2.2900000000000001E-5</v>
      </c>
      <c r="CQ129" s="76">
        <v>2.65E-5</v>
      </c>
      <c r="CR129" s="76">
        <v>3.0599999999999998E-5</v>
      </c>
      <c r="CS129" s="76">
        <v>5.27E-5</v>
      </c>
      <c r="CT129" s="76">
        <v>5.4700000000000001E-5</v>
      </c>
      <c r="CU129" s="76">
        <v>4.9299999999999999E-5</v>
      </c>
      <c r="CV129" s="76">
        <v>4.07E-5</v>
      </c>
      <c r="CW129" s="76">
        <v>3.2799999999999998E-5</v>
      </c>
      <c r="CX129" s="76">
        <v>2.9E-5</v>
      </c>
      <c r="CY129" s="76">
        <v>2.8E-5</v>
      </c>
      <c r="CZ129" s="76">
        <v>3.04E-5</v>
      </c>
      <c r="DA129" s="76">
        <v>3.9900000000000001E-5</v>
      </c>
      <c r="DB129" s="76">
        <v>6.0999999999999999E-5</v>
      </c>
      <c r="DC129" s="76">
        <v>8.25E-5</v>
      </c>
      <c r="DD129" s="76">
        <v>8.7200000000000005E-5</v>
      </c>
      <c r="DE129" s="76">
        <v>7.8499999999999997E-5</v>
      </c>
      <c r="DF129" s="76">
        <v>7.0500000000000006E-5</v>
      </c>
      <c r="DG129" s="76">
        <v>6.1400000000000002E-5</v>
      </c>
      <c r="DH129" s="76">
        <v>5.1499999999999998E-5</v>
      </c>
      <c r="DI129" s="76">
        <v>4.2400000000000001E-5</v>
      </c>
    </row>
    <row r="130" spans="1:113" x14ac:dyDescent="0.25">
      <c r="A130" t="str">
        <f t="shared" si="2"/>
        <v>Greater Fresno Area_All_All_All_All_0 to 20 kW_43704</v>
      </c>
      <c r="B130" t="s">
        <v>177</v>
      </c>
      <c r="C130" t="s">
        <v>217</v>
      </c>
      <c r="D130" t="s">
        <v>191</v>
      </c>
      <c r="E130" t="s">
        <v>19</v>
      </c>
      <c r="F130" t="s">
        <v>19</v>
      </c>
      <c r="G130" t="s">
        <v>19</v>
      </c>
      <c r="H130" t="s">
        <v>19</v>
      </c>
      <c r="I130" t="s">
        <v>41</v>
      </c>
      <c r="J130" s="11">
        <v>43704</v>
      </c>
      <c r="K130">
        <v>15</v>
      </c>
      <c r="L130">
        <v>18</v>
      </c>
      <c r="M130">
        <v>21964</v>
      </c>
      <c r="N130">
        <v>0</v>
      </c>
      <c r="O130">
        <v>0</v>
      </c>
      <c r="P130">
        <v>0</v>
      </c>
      <c r="Q130">
        <v>0</v>
      </c>
      <c r="R130">
        <v>1.0236407000000001</v>
      </c>
      <c r="S130">
        <v>0.97934668999999996</v>
      </c>
      <c r="T130">
        <v>0.95652923000000001</v>
      </c>
      <c r="U130">
        <v>0.93392277999999995</v>
      </c>
      <c r="V130">
        <v>0.94867279999999998</v>
      </c>
      <c r="W130">
        <v>0.99251118000000005</v>
      </c>
      <c r="X130">
        <v>1.0333832000000001</v>
      </c>
      <c r="Y130">
        <v>1.2156929000000001</v>
      </c>
      <c r="Z130">
        <v>1.6207392</v>
      </c>
      <c r="AA130">
        <v>1.9688753999999999</v>
      </c>
      <c r="AB130">
        <v>2.2014759000000002</v>
      </c>
      <c r="AC130">
        <v>2.3486052000000002</v>
      </c>
      <c r="AD130">
        <v>2.3923759000000002</v>
      </c>
      <c r="AE130">
        <v>2.4730471000000001</v>
      </c>
      <c r="AF130">
        <v>2.5256723000000001</v>
      </c>
      <c r="AG130">
        <v>2.5138310000000001</v>
      </c>
      <c r="AH130">
        <v>2.361326</v>
      </c>
      <c r="AI130">
        <v>1.9324049999999999</v>
      </c>
      <c r="AJ130">
        <v>1.6299079999999999</v>
      </c>
      <c r="AK130">
        <v>1.4748540000000001</v>
      </c>
      <c r="AL130">
        <v>1.420525</v>
      </c>
      <c r="AM130">
        <v>1.266831</v>
      </c>
      <c r="AN130">
        <v>1.1384510000000001</v>
      </c>
      <c r="AO130">
        <v>1.058406</v>
      </c>
      <c r="AP130">
        <v>85.468050000000005</v>
      </c>
      <c r="AQ130">
        <v>83.780690000000007</v>
      </c>
      <c r="AR130">
        <v>82.133120000000005</v>
      </c>
      <c r="AS130">
        <v>80.409419999999997</v>
      </c>
      <c r="AT130">
        <v>78.631609999999995</v>
      </c>
      <c r="AU130">
        <v>77.307929999999999</v>
      </c>
      <c r="AV130">
        <v>76.299869999999999</v>
      </c>
      <c r="AW130">
        <v>76.113979999999998</v>
      </c>
      <c r="AX130">
        <v>79.699849999999998</v>
      </c>
      <c r="AY130">
        <v>83.654430000000005</v>
      </c>
      <c r="AZ130">
        <v>88.654259999999994</v>
      </c>
      <c r="BA130">
        <v>92.169880000000006</v>
      </c>
      <c r="BB130">
        <v>95.564959999999999</v>
      </c>
      <c r="BC130">
        <v>98.717410000000001</v>
      </c>
      <c r="BD130">
        <v>100.76</v>
      </c>
      <c r="BE130">
        <v>102.5963</v>
      </c>
      <c r="BF130">
        <v>103.29</v>
      </c>
      <c r="BG130">
        <v>102.8805</v>
      </c>
      <c r="BH130">
        <v>101.7071</v>
      </c>
      <c r="BI130">
        <v>99.598150000000004</v>
      </c>
      <c r="BJ130">
        <v>96.160650000000004</v>
      </c>
      <c r="BK130">
        <v>92.691419999999994</v>
      </c>
      <c r="BL130">
        <v>90.558049999999994</v>
      </c>
      <c r="BM130">
        <v>87.899209999999997</v>
      </c>
      <c r="BN130">
        <v>-5.3978000000000003E-3</v>
      </c>
      <c r="BO130">
        <v>-2.4220000000000001E-3</v>
      </c>
      <c r="BP130">
        <v>-2.2575999999999998E-3</v>
      </c>
      <c r="BQ130">
        <v>-2.4784E-3</v>
      </c>
      <c r="BR130">
        <v>-3.9484000000000003E-3</v>
      </c>
      <c r="BS130">
        <v>-2.3397000000000001E-3</v>
      </c>
      <c r="BT130">
        <v>-9.2770999999999999E-3</v>
      </c>
      <c r="BU130">
        <v>7.7086000000000003E-3</v>
      </c>
      <c r="BV130">
        <v>8.8051999999999991E-3</v>
      </c>
      <c r="BW130">
        <v>2.1055000000000002E-3</v>
      </c>
      <c r="BX130">
        <v>-3.9341000000000003E-3</v>
      </c>
      <c r="BY130">
        <v>-4.7302000000000004E-3</v>
      </c>
      <c r="BZ130">
        <v>-9.6801999999999999E-3</v>
      </c>
      <c r="CA130">
        <v>-1.22285E-2</v>
      </c>
      <c r="CB130">
        <v>9.3927999999999998E-3</v>
      </c>
      <c r="CC130">
        <v>1.30042E-2</v>
      </c>
      <c r="CD130">
        <v>1.07849E-2</v>
      </c>
      <c r="CE130">
        <v>6.1729999999999997E-3</v>
      </c>
      <c r="CF130">
        <v>-1.0411699999999999E-2</v>
      </c>
      <c r="CG130">
        <v>-2.1781399999999999E-2</v>
      </c>
      <c r="CH130">
        <v>-1.9955500000000001E-2</v>
      </c>
      <c r="CI130">
        <v>-2.8335000000000001E-3</v>
      </c>
      <c r="CJ130">
        <v>-2.7109999999999999E-3</v>
      </c>
      <c r="CK130">
        <v>-3.0614000000000001E-3</v>
      </c>
      <c r="CL130" s="76">
        <v>3.68E-5</v>
      </c>
      <c r="CM130" s="76">
        <v>3.3500000000000001E-5</v>
      </c>
      <c r="CN130" s="76">
        <v>3.0899999999999999E-5</v>
      </c>
      <c r="CO130" s="76">
        <v>2.9799999999999999E-5</v>
      </c>
      <c r="CP130" s="76">
        <v>2.8399999999999999E-5</v>
      </c>
      <c r="CQ130" s="76">
        <v>3.01E-5</v>
      </c>
      <c r="CR130" s="76">
        <v>3.3899999999999997E-5</v>
      </c>
      <c r="CS130" s="76">
        <v>5.2299999999999997E-5</v>
      </c>
      <c r="CT130" s="76">
        <v>5.66E-5</v>
      </c>
      <c r="CU130" s="76">
        <v>5.4700000000000001E-5</v>
      </c>
      <c r="CV130" s="76">
        <v>4.7700000000000001E-5</v>
      </c>
      <c r="CW130" s="76">
        <v>4.0299999999999997E-5</v>
      </c>
      <c r="CX130" s="76">
        <v>3.57E-5</v>
      </c>
      <c r="CY130" s="76">
        <v>3.4799999999999999E-5</v>
      </c>
      <c r="CZ130" s="76">
        <v>3.7499999999999997E-5</v>
      </c>
      <c r="DA130" s="76">
        <v>4.9100000000000001E-5</v>
      </c>
      <c r="DB130" s="76">
        <v>7.4300000000000004E-5</v>
      </c>
      <c r="DC130" s="76">
        <v>9.8999999999999994E-5</v>
      </c>
      <c r="DD130" s="76">
        <v>1.053E-4</v>
      </c>
      <c r="DE130" s="76">
        <v>9.7999999999999997E-5</v>
      </c>
      <c r="DF130" s="76">
        <v>8.5500000000000005E-5</v>
      </c>
      <c r="DG130" s="76">
        <v>6.5300000000000002E-5</v>
      </c>
      <c r="DH130" s="76">
        <v>5.8600000000000001E-5</v>
      </c>
      <c r="DI130" s="76">
        <v>4.8300000000000002E-5</v>
      </c>
    </row>
    <row r="131" spans="1:113" x14ac:dyDescent="0.25">
      <c r="A131" t="str">
        <f t="shared" si="2"/>
        <v>Greater Fresno Area_All_All_All_All_0 to 20 kW_43721</v>
      </c>
      <c r="B131" t="s">
        <v>177</v>
      </c>
      <c r="C131" t="s">
        <v>217</v>
      </c>
      <c r="D131" t="s">
        <v>191</v>
      </c>
      <c r="E131" t="s">
        <v>19</v>
      </c>
      <c r="F131" t="s">
        <v>19</v>
      </c>
      <c r="G131" t="s">
        <v>19</v>
      </c>
      <c r="H131" t="s">
        <v>19</v>
      </c>
      <c r="I131" t="s">
        <v>41</v>
      </c>
      <c r="J131" s="11">
        <v>43721</v>
      </c>
      <c r="K131">
        <v>15</v>
      </c>
      <c r="L131">
        <v>18</v>
      </c>
      <c r="M131">
        <v>21746</v>
      </c>
      <c r="N131">
        <v>0</v>
      </c>
      <c r="O131">
        <v>0</v>
      </c>
      <c r="P131">
        <v>0</v>
      </c>
      <c r="Q131">
        <v>0</v>
      </c>
      <c r="R131">
        <v>0.88363272000000004</v>
      </c>
      <c r="S131">
        <v>0.85877769000000004</v>
      </c>
      <c r="T131">
        <v>0.84146136000000005</v>
      </c>
      <c r="U131">
        <v>0.82028994</v>
      </c>
      <c r="V131">
        <v>0.83065361000000004</v>
      </c>
      <c r="W131">
        <v>0.86096826999999998</v>
      </c>
      <c r="X131">
        <v>0.89230215999999996</v>
      </c>
      <c r="Y131">
        <v>0.94012414</v>
      </c>
      <c r="Z131">
        <v>1.1964718000000001</v>
      </c>
      <c r="AA131">
        <v>1.4529055</v>
      </c>
      <c r="AB131">
        <v>1.6501604000000001</v>
      </c>
      <c r="AC131">
        <v>1.7920942</v>
      </c>
      <c r="AD131">
        <v>1.8908183999999999</v>
      </c>
      <c r="AE131">
        <v>2.0063705999999999</v>
      </c>
      <c r="AF131">
        <v>2.0817746000000001</v>
      </c>
      <c r="AG131">
        <v>2.0625179999999999</v>
      </c>
      <c r="AH131">
        <v>1.938005</v>
      </c>
      <c r="AI131">
        <v>1.616188</v>
      </c>
      <c r="AJ131">
        <v>1.382366</v>
      </c>
      <c r="AK131">
        <v>1.3191930000000001</v>
      </c>
      <c r="AL131">
        <v>1.22621</v>
      </c>
      <c r="AM131">
        <v>1.101688</v>
      </c>
      <c r="AN131">
        <v>1.011331</v>
      </c>
      <c r="AO131">
        <v>0.94080620000000004</v>
      </c>
      <c r="AP131">
        <v>77.432670000000002</v>
      </c>
      <c r="AQ131">
        <v>75.004519999999999</v>
      </c>
      <c r="AR131">
        <v>72.52525</v>
      </c>
      <c r="AS131">
        <v>70.728539999999995</v>
      </c>
      <c r="AT131">
        <v>69.198369999999997</v>
      </c>
      <c r="AU131">
        <v>67.361909999999995</v>
      </c>
      <c r="AV131">
        <v>67.361080000000001</v>
      </c>
      <c r="AW131">
        <v>67.666049999999998</v>
      </c>
      <c r="AX131">
        <v>69.778170000000003</v>
      </c>
      <c r="AY131">
        <v>74.111350000000002</v>
      </c>
      <c r="AZ131">
        <v>79.739590000000007</v>
      </c>
      <c r="BA131">
        <v>84.266919999999999</v>
      </c>
      <c r="BB131">
        <v>88.116439999999997</v>
      </c>
      <c r="BC131">
        <v>91.959710000000001</v>
      </c>
      <c r="BD131">
        <v>94.827579999999998</v>
      </c>
      <c r="BE131">
        <v>97.032859999999999</v>
      </c>
      <c r="BF131">
        <v>97.840680000000006</v>
      </c>
      <c r="BG131">
        <v>98.078310000000002</v>
      </c>
      <c r="BH131">
        <v>96.581000000000003</v>
      </c>
      <c r="BI131">
        <v>94.125879999999995</v>
      </c>
      <c r="BJ131">
        <v>89.811170000000004</v>
      </c>
      <c r="BK131">
        <v>87.054469999999995</v>
      </c>
      <c r="BL131">
        <v>84.500420000000005</v>
      </c>
      <c r="BM131">
        <v>82.017300000000006</v>
      </c>
      <c r="BN131">
        <v>-4.6791000000000003E-3</v>
      </c>
      <c r="BO131">
        <v>-2.1838000000000001E-3</v>
      </c>
      <c r="BP131">
        <v>-2.2599999999999999E-4</v>
      </c>
      <c r="BQ131">
        <v>-1.7340000000000001E-3</v>
      </c>
      <c r="BR131">
        <v>-4.0099999999999999E-5</v>
      </c>
      <c r="BS131">
        <v>4.5947999999999996E-3</v>
      </c>
      <c r="BT131">
        <v>9.7024999999999993E-3</v>
      </c>
      <c r="BU131">
        <v>2.5841099999999999E-2</v>
      </c>
      <c r="BV131">
        <v>3.4518699999999999E-2</v>
      </c>
      <c r="BW131">
        <v>1.48617E-2</v>
      </c>
      <c r="BX131">
        <v>4.2570000000000004E-3</v>
      </c>
      <c r="BY131">
        <v>-5.9332999999999999E-3</v>
      </c>
      <c r="BZ131">
        <v>-6.2953999999999996E-3</v>
      </c>
      <c r="CA131">
        <v>-1.36738E-2</v>
      </c>
      <c r="CB131">
        <v>-1.2976999999999999E-3</v>
      </c>
      <c r="CC131">
        <v>7.4647999999999997E-3</v>
      </c>
      <c r="CD131">
        <v>1.0674899999999999E-2</v>
      </c>
      <c r="CE131">
        <v>1.6289000000000001E-2</v>
      </c>
      <c r="CF131">
        <v>1.10533E-2</v>
      </c>
      <c r="CG131">
        <v>2.3809E-3</v>
      </c>
      <c r="CH131">
        <v>-3.1128000000000002E-3</v>
      </c>
      <c r="CI131">
        <v>-2.4141000000000002E-3</v>
      </c>
      <c r="CJ131">
        <v>-1.02106E-2</v>
      </c>
      <c r="CK131">
        <v>-9.0294999999999993E-3</v>
      </c>
      <c r="CL131" s="76">
        <v>1.6399999999999999E-5</v>
      </c>
      <c r="CM131" s="76">
        <v>1.5800000000000001E-5</v>
      </c>
      <c r="CN131" s="76">
        <v>1.43E-5</v>
      </c>
      <c r="CO131" s="76">
        <v>1.3900000000000001E-5</v>
      </c>
      <c r="CP131" s="76">
        <v>1.31E-5</v>
      </c>
      <c r="CQ131" s="76">
        <v>1.13E-5</v>
      </c>
      <c r="CR131" s="76">
        <v>1.5400000000000002E-5</v>
      </c>
      <c r="CS131" s="76">
        <v>1.7499999999999998E-5</v>
      </c>
      <c r="CT131" s="76">
        <v>2.7800000000000001E-5</v>
      </c>
      <c r="CU131" s="76">
        <v>3.1999999999999999E-5</v>
      </c>
      <c r="CV131" s="76">
        <v>3.3599999999999997E-5</v>
      </c>
      <c r="CW131" s="76">
        <v>2.83E-5</v>
      </c>
      <c r="CX131" s="76">
        <v>2.4000000000000001E-5</v>
      </c>
      <c r="CY131" s="76">
        <v>2.19E-5</v>
      </c>
      <c r="CZ131" s="76">
        <v>2.3E-5</v>
      </c>
      <c r="DA131" s="76">
        <v>3.04E-5</v>
      </c>
      <c r="DB131" s="76">
        <v>4.32E-5</v>
      </c>
      <c r="DC131" s="76">
        <v>5.3900000000000002E-5</v>
      </c>
      <c r="DD131" s="76">
        <v>5.5099999999999998E-5</v>
      </c>
      <c r="DE131" s="76">
        <v>5.4700000000000001E-5</v>
      </c>
      <c r="DF131" s="76">
        <v>4.3699999999999998E-5</v>
      </c>
      <c r="DG131" s="76">
        <v>3.7100000000000001E-5</v>
      </c>
      <c r="DH131" s="76">
        <v>3.1300000000000002E-5</v>
      </c>
      <c r="DI131" s="76">
        <v>2.8E-5</v>
      </c>
    </row>
    <row r="132" spans="1:113" x14ac:dyDescent="0.25">
      <c r="A132" t="str">
        <f t="shared" si="2"/>
        <v>Greater Fresno Area_All_All_All_All_0 to 20 kW_2958465</v>
      </c>
      <c r="B132" t="s">
        <v>204</v>
      </c>
      <c r="C132" t="s">
        <v>217</v>
      </c>
      <c r="D132" t="s">
        <v>191</v>
      </c>
      <c r="E132" t="s">
        <v>19</v>
      </c>
      <c r="F132" t="s">
        <v>19</v>
      </c>
      <c r="G132" t="s">
        <v>19</v>
      </c>
      <c r="H132" t="s">
        <v>19</v>
      </c>
      <c r="I132" t="s">
        <v>41</v>
      </c>
      <c r="J132" s="11">
        <v>2958465</v>
      </c>
      <c r="K132">
        <v>15</v>
      </c>
      <c r="L132">
        <v>18</v>
      </c>
      <c r="M132">
        <v>22236.33</v>
      </c>
      <c r="N132">
        <v>0</v>
      </c>
      <c r="O132">
        <v>0</v>
      </c>
      <c r="P132">
        <v>0</v>
      </c>
      <c r="Q132">
        <v>0</v>
      </c>
      <c r="R132">
        <v>0.97457861999999995</v>
      </c>
      <c r="S132">
        <v>0.93572412999999999</v>
      </c>
      <c r="T132">
        <v>0.91300530999999996</v>
      </c>
      <c r="U132">
        <v>0.88802464999999997</v>
      </c>
      <c r="V132">
        <v>0.89735295000000004</v>
      </c>
      <c r="W132">
        <v>0.93056063</v>
      </c>
      <c r="X132">
        <v>0.93945729</v>
      </c>
      <c r="Y132">
        <v>1.1288495000000001</v>
      </c>
      <c r="Z132">
        <v>1.5001593</v>
      </c>
      <c r="AA132">
        <v>1.8157154</v>
      </c>
      <c r="AB132">
        <v>2.0351818000000002</v>
      </c>
      <c r="AC132">
        <v>2.1713347999999999</v>
      </c>
      <c r="AD132">
        <v>2.2374067000000002</v>
      </c>
      <c r="AE132">
        <v>2.3363630999999998</v>
      </c>
      <c r="AF132">
        <v>2.3837510000000002</v>
      </c>
      <c r="AG132">
        <v>2.367089</v>
      </c>
      <c r="AH132">
        <v>2.2266849999999998</v>
      </c>
      <c r="AI132">
        <v>1.8507640000000001</v>
      </c>
      <c r="AJ132">
        <v>1.5861289999999999</v>
      </c>
      <c r="AK132">
        <v>1.4309890000000001</v>
      </c>
      <c r="AL132">
        <v>1.3683399999999999</v>
      </c>
      <c r="AM132">
        <v>1.2303109999999999</v>
      </c>
      <c r="AN132">
        <v>1.11538</v>
      </c>
      <c r="AO132">
        <v>1.037012</v>
      </c>
      <c r="AP132">
        <v>83.715729999999994</v>
      </c>
      <c r="AQ132">
        <v>81.320490000000007</v>
      </c>
      <c r="AR132">
        <v>79.632130000000004</v>
      </c>
      <c r="AS132">
        <v>78.035899999999998</v>
      </c>
      <c r="AT132">
        <v>76.534549999999996</v>
      </c>
      <c r="AU132">
        <v>75.175240000000002</v>
      </c>
      <c r="AV132">
        <v>74.145099999999999</v>
      </c>
      <c r="AW132">
        <v>74.420360000000002</v>
      </c>
      <c r="AX132">
        <v>77.981399999999994</v>
      </c>
      <c r="AY132">
        <v>82.145120000000006</v>
      </c>
      <c r="AZ132">
        <v>86.551779999999994</v>
      </c>
      <c r="BA132">
        <v>90.466970000000003</v>
      </c>
      <c r="BB132">
        <v>93.74203</v>
      </c>
      <c r="BC132">
        <v>96.876570000000001</v>
      </c>
      <c r="BD132">
        <v>99.28331</v>
      </c>
      <c r="BE132">
        <v>100.9962</v>
      </c>
      <c r="BF132">
        <v>102.0265</v>
      </c>
      <c r="BG132">
        <v>102.105</v>
      </c>
      <c r="BH132">
        <v>101.2761</v>
      </c>
      <c r="BI132">
        <v>99.184880000000007</v>
      </c>
      <c r="BJ132">
        <v>95.788150000000002</v>
      </c>
      <c r="BK132">
        <v>92.34151</v>
      </c>
      <c r="BL132">
        <v>89.526079999999993</v>
      </c>
      <c r="BM132">
        <v>86.922160000000005</v>
      </c>
      <c r="BN132">
        <v>-3.6032E-3</v>
      </c>
      <c r="BO132">
        <v>-2.2520000000000001E-3</v>
      </c>
      <c r="BP132">
        <v>-1.8544E-3</v>
      </c>
      <c r="BQ132">
        <v>-2.0977000000000001E-3</v>
      </c>
      <c r="BR132" s="76">
        <v>-2.5967999999999998E-3</v>
      </c>
      <c r="BS132">
        <v>-2.9318E-3</v>
      </c>
      <c r="BT132">
        <v>-2.3952999999999999E-3</v>
      </c>
      <c r="BU132">
        <v>1.0719100000000001E-2</v>
      </c>
      <c r="BV132">
        <v>1.2032899999999999E-2</v>
      </c>
      <c r="BW132">
        <v>-8.2339999999999996E-4</v>
      </c>
      <c r="BX132">
        <v>-1.2964E-2</v>
      </c>
      <c r="BY132">
        <v>-1.62524E-2</v>
      </c>
      <c r="BZ132">
        <v>-1.7255800000000002E-2</v>
      </c>
      <c r="CA132">
        <v>-1.95566E-2</v>
      </c>
      <c r="CB132">
        <v>-4.2519999999999998E-4</v>
      </c>
      <c r="CC132">
        <v>7.6756999999999997E-3</v>
      </c>
      <c r="CD132">
        <v>7.8297000000000002E-3</v>
      </c>
      <c r="CE132">
        <v>1.9916000000000001E-3</v>
      </c>
      <c r="CF132">
        <v>-1.65655E-2</v>
      </c>
      <c r="CG132">
        <v>-2.4013099999999999E-2</v>
      </c>
      <c r="CH132">
        <v>-2.06649E-2</v>
      </c>
      <c r="CI132">
        <v>-8.8205000000000002E-3</v>
      </c>
      <c r="CJ132">
        <v>-8.7385999999999991E-3</v>
      </c>
      <c r="CK132">
        <v>-7.9655999999999998E-3</v>
      </c>
      <c r="CL132" s="76">
        <v>3.36E-6</v>
      </c>
      <c r="CM132" s="76">
        <v>2.9399999999999998E-6</v>
      </c>
      <c r="CN132" s="76">
        <v>2.6199999999999999E-6</v>
      </c>
      <c r="CO132" s="76">
        <v>2.5299999999999999E-6</v>
      </c>
      <c r="CP132" s="76">
        <v>2.43E-6</v>
      </c>
      <c r="CQ132" s="76">
        <v>2.6599999999999999E-6</v>
      </c>
      <c r="CR132" s="76">
        <v>3.23E-6</v>
      </c>
      <c r="CS132" s="76">
        <v>4.5399999999999997E-6</v>
      </c>
      <c r="CT132" s="76">
        <v>5.1499999999999998E-6</v>
      </c>
      <c r="CU132" s="76">
        <v>5.0100000000000003E-6</v>
      </c>
      <c r="CV132" s="76">
        <v>4.5499999999999996E-6</v>
      </c>
      <c r="CW132" s="76">
        <v>3.8399999999999997E-6</v>
      </c>
      <c r="CX132" s="76">
        <v>3.3299999999999999E-6</v>
      </c>
      <c r="CY132" s="76">
        <v>3.1200000000000002E-6</v>
      </c>
      <c r="CZ132" s="76">
        <v>3.41E-6</v>
      </c>
      <c r="DA132" s="76">
        <v>4.42E-6</v>
      </c>
      <c r="DB132" s="76">
        <v>6.63E-6</v>
      </c>
      <c r="DC132" s="76">
        <v>8.9800000000000004E-6</v>
      </c>
      <c r="DD132" s="76">
        <v>9.9699999999999994E-6</v>
      </c>
      <c r="DE132" s="76">
        <v>9.5400000000000001E-6</v>
      </c>
      <c r="DF132" s="76">
        <v>8.0900000000000005E-6</v>
      </c>
      <c r="DG132" s="76">
        <v>6.2600000000000002E-6</v>
      </c>
      <c r="DH132" s="76">
        <v>5.2100000000000001E-6</v>
      </c>
      <c r="DI132" s="76">
        <v>4.6E-6</v>
      </c>
    </row>
    <row r="133" spans="1:113" x14ac:dyDescent="0.25">
      <c r="A133" t="str">
        <f t="shared" si="2"/>
        <v>Humboldt_All_All_All_All_0 to 20 kW_43627</v>
      </c>
      <c r="B133" t="s">
        <v>177</v>
      </c>
      <c r="C133" t="s">
        <v>218</v>
      </c>
      <c r="D133" t="s">
        <v>192</v>
      </c>
      <c r="E133" t="s">
        <v>19</v>
      </c>
      <c r="F133" t="s">
        <v>19</v>
      </c>
      <c r="G133" t="s">
        <v>19</v>
      </c>
      <c r="H133" t="s">
        <v>19</v>
      </c>
      <c r="I133" t="s">
        <v>41</v>
      </c>
      <c r="J133" s="11">
        <v>43627</v>
      </c>
      <c r="K133">
        <v>15</v>
      </c>
      <c r="L133">
        <v>18</v>
      </c>
      <c r="M133">
        <v>229</v>
      </c>
      <c r="N133">
        <v>0</v>
      </c>
      <c r="O133">
        <v>0</v>
      </c>
      <c r="P133">
        <v>0</v>
      </c>
      <c r="Q133">
        <v>0</v>
      </c>
      <c r="R133">
        <v>0.44772261000000002</v>
      </c>
      <c r="S133">
        <v>0.35982446000000001</v>
      </c>
      <c r="T133">
        <v>0.32336276000000003</v>
      </c>
      <c r="U133">
        <v>0.35318931999999997</v>
      </c>
      <c r="V133">
        <v>0.36726996000000001</v>
      </c>
      <c r="W133">
        <v>0.42538713</v>
      </c>
      <c r="X133">
        <v>0.45010059000000002</v>
      </c>
      <c r="Y133">
        <v>0.51417047000000005</v>
      </c>
      <c r="Z133">
        <v>0.63380190000000003</v>
      </c>
      <c r="AA133">
        <v>0.56309542999999995</v>
      </c>
      <c r="AB133">
        <v>0.58896579000000004</v>
      </c>
      <c r="AC133">
        <v>0.70683848000000005</v>
      </c>
      <c r="AD133">
        <v>0.66273947</v>
      </c>
      <c r="AE133">
        <v>0.66552339000000005</v>
      </c>
      <c r="AF133">
        <v>0.61810078999999996</v>
      </c>
      <c r="AG133">
        <v>0.62936349999999996</v>
      </c>
      <c r="AH133">
        <v>0.5836595</v>
      </c>
      <c r="AI133">
        <v>0.56577129999999998</v>
      </c>
      <c r="AJ133">
        <v>0.64200729999999995</v>
      </c>
      <c r="AK133">
        <v>0.56789190000000001</v>
      </c>
      <c r="AL133">
        <v>0.5639632</v>
      </c>
      <c r="AM133">
        <v>0.61918960000000001</v>
      </c>
      <c r="AN133">
        <v>0.49696079999999998</v>
      </c>
      <c r="AO133">
        <v>0.63473820000000003</v>
      </c>
      <c r="AP133">
        <v>66.645120000000006</v>
      </c>
      <c r="AQ133">
        <v>62.832599999999999</v>
      </c>
      <c r="AR133">
        <v>62.090420000000002</v>
      </c>
      <c r="AS133">
        <v>61.615819999999999</v>
      </c>
      <c r="AT133">
        <v>59.75262</v>
      </c>
      <c r="AU133">
        <v>59.934220000000003</v>
      </c>
      <c r="AV133">
        <v>60.14123</v>
      </c>
      <c r="AW133">
        <v>63.469259999999998</v>
      </c>
      <c r="AX133">
        <v>68.469260000000006</v>
      </c>
      <c r="AY133">
        <v>73.943860000000001</v>
      </c>
      <c r="AZ133">
        <v>78.514060000000001</v>
      </c>
      <c r="BA133">
        <v>83.205430000000007</v>
      </c>
      <c r="BB133">
        <v>87.058859999999996</v>
      </c>
      <c r="BC133">
        <v>89.431830000000005</v>
      </c>
      <c r="BD133">
        <v>91.759990000000002</v>
      </c>
      <c r="BE133">
        <v>93.269760000000005</v>
      </c>
      <c r="BF133">
        <v>92.668400000000005</v>
      </c>
      <c r="BG133">
        <v>91.228980000000007</v>
      </c>
      <c r="BH133">
        <v>89.264150000000001</v>
      </c>
      <c r="BI133">
        <v>86.496570000000006</v>
      </c>
      <c r="BJ133">
        <v>81.728980000000007</v>
      </c>
      <c r="BK133">
        <v>75.578800000000001</v>
      </c>
      <c r="BL133">
        <v>71.483320000000006</v>
      </c>
      <c r="BM133">
        <v>69.887439999999998</v>
      </c>
      <c r="BN133">
        <v>-8.4995000000000001E-3</v>
      </c>
      <c r="BO133">
        <v>-4.9090000000000002E-3</v>
      </c>
      <c r="BP133">
        <v>-2.4683999999999999E-3</v>
      </c>
      <c r="BQ133">
        <v>-1.7815999999999999E-3</v>
      </c>
      <c r="BR133" s="76">
        <v>5.5500000000000001E-8</v>
      </c>
      <c r="BS133">
        <v>3.7371000000000001E-3</v>
      </c>
      <c r="BT133">
        <v>7.2843999999999999E-3</v>
      </c>
      <c r="BU133">
        <v>1.7631500000000001E-2</v>
      </c>
      <c r="BV133">
        <v>2.1111499999999998E-2</v>
      </c>
      <c r="BW133">
        <v>6.3149E-3</v>
      </c>
      <c r="BX133">
        <v>1.5640000000000001E-3</v>
      </c>
      <c r="BY133">
        <v>-1.5383E-3</v>
      </c>
      <c r="BZ133">
        <v>-4.5748000000000004E-3</v>
      </c>
      <c r="CA133">
        <v>-1.40722E-2</v>
      </c>
      <c r="CB133">
        <v>-2.7022000000000001E-3</v>
      </c>
      <c r="CC133">
        <v>6.0323E-3</v>
      </c>
      <c r="CD133">
        <v>1.03631E-2</v>
      </c>
      <c r="CE133">
        <v>1.53641E-2</v>
      </c>
      <c r="CF133">
        <v>1.19484E-2</v>
      </c>
      <c r="CG133">
        <v>2.2098E-3</v>
      </c>
      <c r="CH133">
        <v>-5.5122000000000001E-3</v>
      </c>
      <c r="CI133">
        <v>-6.9512999999999997E-3</v>
      </c>
      <c r="CJ133">
        <v>-1.58313E-2</v>
      </c>
      <c r="CK133">
        <v>-1.43635E-2</v>
      </c>
      <c r="CL133">
        <v>7.3800000000000005E-5</v>
      </c>
      <c r="CM133">
        <v>7.0900000000000002E-5</v>
      </c>
      <c r="CN133">
        <v>6.9099999999999999E-5</v>
      </c>
      <c r="CO133">
        <v>6.4599999999999998E-5</v>
      </c>
      <c r="CP133">
        <v>5.5099999999999998E-5</v>
      </c>
      <c r="CQ133">
        <v>4.1499999999999999E-5</v>
      </c>
      <c r="CR133" s="76">
        <v>2.44E-5</v>
      </c>
      <c r="CS133" s="76">
        <v>3.1300000000000002E-5</v>
      </c>
      <c r="CT133">
        <v>5.38E-5</v>
      </c>
      <c r="CU133">
        <v>6.1500000000000004E-5</v>
      </c>
      <c r="CV133">
        <v>6.3800000000000006E-5</v>
      </c>
      <c r="CW133" s="76">
        <v>6.4399999999999993E-5</v>
      </c>
      <c r="CX133">
        <v>6.5699999999999998E-5</v>
      </c>
      <c r="CY133">
        <v>6.9800000000000003E-5</v>
      </c>
      <c r="CZ133">
        <v>7.1299999999999998E-5</v>
      </c>
      <c r="DA133">
        <v>7.9800000000000002E-5</v>
      </c>
      <c r="DB133">
        <v>1.032E-4</v>
      </c>
      <c r="DC133">
        <v>1.139E-4</v>
      </c>
      <c r="DD133">
        <v>1.189E-4</v>
      </c>
      <c r="DE133">
        <v>1.1730000000000001E-4</v>
      </c>
      <c r="DF133">
        <v>1.049E-4</v>
      </c>
      <c r="DG133">
        <v>9.6799999999999995E-5</v>
      </c>
      <c r="DH133">
        <v>8.5400000000000002E-5</v>
      </c>
      <c r="DI133">
        <v>8.1000000000000004E-5</v>
      </c>
    </row>
    <row r="134" spans="1:113" x14ac:dyDescent="0.25">
      <c r="A134" t="str">
        <f t="shared" si="2"/>
        <v>Humboldt_All_All_All_All_0 to 20 kW_43670</v>
      </c>
      <c r="B134" t="s">
        <v>177</v>
      </c>
      <c r="C134" t="s">
        <v>218</v>
      </c>
      <c r="D134" t="s">
        <v>192</v>
      </c>
      <c r="E134" t="s">
        <v>19</v>
      </c>
      <c r="F134" t="s">
        <v>19</v>
      </c>
      <c r="G134" t="s">
        <v>19</v>
      </c>
      <c r="H134" t="s">
        <v>19</v>
      </c>
      <c r="I134" t="s">
        <v>41</v>
      </c>
      <c r="J134" s="11">
        <v>43670</v>
      </c>
      <c r="K134">
        <v>15</v>
      </c>
      <c r="L134">
        <v>18</v>
      </c>
      <c r="M134">
        <v>228</v>
      </c>
      <c r="N134">
        <v>1</v>
      </c>
      <c r="O134">
        <v>0</v>
      </c>
      <c r="P134">
        <v>1</v>
      </c>
      <c r="Q134">
        <v>0</v>
      </c>
      <c r="AP134">
        <v>62.2453</v>
      </c>
      <c r="AQ134">
        <v>60.907640000000001</v>
      </c>
      <c r="AR134">
        <v>60.104750000000003</v>
      </c>
      <c r="AS134">
        <v>58.706240000000001</v>
      </c>
      <c r="AT134">
        <v>57.928750000000001</v>
      </c>
      <c r="AU134">
        <v>56.39358</v>
      </c>
      <c r="AV134">
        <v>55.358269999999997</v>
      </c>
      <c r="AW134">
        <v>57.377800000000001</v>
      </c>
      <c r="AX134">
        <v>61.381830000000001</v>
      </c>
      <c r="AY134">
        <v>65.497110000000006</v>
      </c>
      <c r="AZ134">
        <v>69.92089</v>
      </c>
      <c r="BA134">
        <v>73.612260000000006</v>
      </c>
      <c r="BB134">
        <v>76.657060000000001</v>
      </c>
      <c r="BC134">
        <v>79.838650000000001</v>
      </c>
      <c r="BD134">
        <v>83.030019999999993</v>
      </c>
      <c r="BE134">
        <v>84.453800000000001</v>
      </c>
      <c r="BF134">
        <v>84.367949999999993</v>
      </c>
      <c r="BG134">
        <v>82.377849999999995</v>
      </c>
      <c r="BH134">
        <v>80.524420000000006</v>
      </c>
      <c r="BI134">
        <v>78.575230000000005</v>
      </c>
      <c r="BJ134">
        <v>75.409130000000005</v>
      </c>
      <c r="BK134">
        <v>70.682599999999994</v>
      </c>
      <c r="BL134">
        <v>67.223650000000006</v>
      </c>
      <c r="BM134">
        <v>63.557690000000001</v>
      </c>
      <c r="CR134" s="76"/>
      <c r="CS134" s="76"/>
    </row>
    <row r="135" spans="1:113" x14ac:dyDescent="0.25">
      <c r="A135" t="str">
        <f t="shared" si="2"/>
        <v>Humboldt_All_All_All_All_0 to 20 kW_43672</v>
      </c>
      <c r="B135" t="s">
        <v>177</v>
      </c>
      <c r="C135" t="s">
        <v>218</v>
      </c>
      <c r="D135" t="s">
        <v>192</v>
      </c>
      <c r="E135" t="s">
        <v>19</v>
      </c>
      <c r="F135" t="s">
        <v>19</v>
      </c>
      <c r="G135" t="s">
        <v>19</v>
      </c>
      <c r="H135" t="s">
        <v>19</v>
      </c>
      <c r="I135" t="s">
        <v>41</v>
      </c>
      <c r="J135" s="11">
        <v>43672</v>
      </c>
      <c r="K135">
        <v>15</v>
      </c>
      <c r="L135">
        <v>18</v>
      </c>
      <c r="M135">
        <v>228</v>
      </c>
      <c r="N135">
        <v>1</v>
      </c>
      <c r="O135">
        <v>0</v>
      </c>
      <c r="P135">
        <v>1</v>
      </c>
      <c r="Q135">
        <v>0</v>
      </c>
      <c r="AP135">
        <v>65.330879999999993</v>
      </c>
      <c r="AQ135">
        <v>64.659180000000006</v>
      </c>
      <c r="AR135">
        <v>63.502989999999997</v>
      </c>
      <c r="AS135">
        <v>61.553800000000003</v>
      </c>
      <c r="AT135">
        <v>60.008859999999999</v>
      </c>
      <c r="AU135">
        <v>58.670929999999998</v>
      </c>
      <c r="AV135">
        <v>58.075180000000003</v>
      </c>
      <c r="AW135">
        <v>59.049639999999997</v>
      </c>
      <c r="AX135">
        <v>61.336759999999998</v>
      </c>
      <c r="AY135">
        <v>65.012749999999997</v>
      </c>
      <c r="AZ135">
        <v>68.25479</v>
      </c>
      <c r="BA135">
        <v>73.901079999999993</v>
      </c>
      <c r="BB135">
        <v>78.031880000000001</v>
      </c>
      <c r="BC135">
        <v>79.768180000000001</v>
      </c>
      <c r="BD135">
        <v>80.848290000000006</v>
      </c>
      <c r="BE135">
        <v>81.797470000000004</v>
      </c>
      <c r="BF135">
        <v>79.842680000000001</v>
      </c>
      <c r="BG135">
        <v>78.438429999999997</v>
      </c>
      <c r="BH135">
        <v>77.559460000000001</v>
      </c>
      <c r="BI135">
        <v>76.67071</v>
      </c>
      <c r="BJ135">
        <v>73.727400000000003</v>
      </c>
      <c r="BK135">
        <v>69.870080000000002</v>
      </c>
      <c r="BL135">
        <v>67.75479</v>
      </c>
      <c r="BM135">
        <v>65.29571</v>
      </c>
    </row>
    <row r="136" spans="1:113" x14ac:dyDescent="0.25">
      <c r="A136" t="str">
        <f t="shared" si="2"/>
        <v>Humboldt_All_All_All_All_0 to 20 kW_43690</v>
      </c>
      <c r="B136" t="s">
        <v>177</v>
      </c>
      <c r="C136" t="s">
        <v>218</v>
      </c>
      <c r="D136" t="s">
        <v>192</v>
      </c>
      <c r="E136" t="s">
        <v>19</v>
      </c>
      <c r="F136" t="s">
        <v>19</v>
      </c>
      <c r="G136" t="s">
        <v>19</v>
      </c>
      <c r="H136" t="s">
        <v>19</v>
      </c>
      <c r="I136" t="s">
        <v>41</v>
      </c>
      <c r="J136" s="11">
        <v>43690</v>
      </c>
      <c r="K136">
        <v>15</v>
      </c>
      <c r="L136">
        <v>18</v>
      </c>
      <c r="M136">
        <v>228</v>
      </c>
      <c r="N136">
        <v>1</v>
      </c>
      <c r="O136">
        <v>0</v>
      </c>
      <c r="P136">
        <v>1</v>
      </c>
      <c r="Q136">
        <v>0</v>
      </c>
      <c r="AP136">
        <v>64.387439999999998</v>
      </c>
      <c r="AQ136">
        <v>61.963650000000001</v>
      </c>
      <c r="AR136">
        <v>59.953890000000001</v>
      </c>
      <c r="AS136">
        <v>59.246879999999997</v>
      </c>
      <c r="AT136">
        <v>58.368040000000001</v>
      </c>
      <c r="AU136">
        <v>57.625860000000003</v>
      </c>
      <c r="AV136">
        <v>57.823099999999997</v>
      </c>
      <c r="AW136">
        <v>59.59055</v>
      </c>
      <c r="AX136">
        <v>62.852260000000001</v>
      </c>
      <c r="AY136">
        <v>66.932370000000006</v>
      </c>
      <c r="AZ136">
        <v>70.719489999999993</v>
      </c>
      <c r="BA136">
        <v>74.961669999999998</v>
      </c>
      <c r="BB136">
        <v>78.738879999999995</v>
      </c>
      <c r="BC136">
        <v>81.602080000000001</v>
      </c>
      <c r="BD136">
        <v>82.414599999999993</v>
      </c>
      <c r="BE136">
        <v>83.414599999999993</v>
      </c>
      <c r="BF136">
        <v>83.328760000000003</v>
      </c>
      <c r="BG136">
        <v>82.742900000000006</v>
      </c>
      <c r="BH136">
        <v>82.121889999999993</v>
      </c>
      <c r="BI136">
        <v>78.510630000000006</v>
      </c>
      <c r="BJ136">
        <v>75.637529999999998</v>
      </c>
      <c r="BK136">
        <v>71.850409999999997</v>
      </c>
      <c r="BL136">
        <v>70.537750000000003</v>
      </c>
      <c r="BM136">
        <v>67.760400000000004</v>
      </c>
    </row>
    <row r="137" spans="1:113" x14ac:dyDescent="0.25">
      <c r="A137" t="str">
        <f t="shared" si="2"/>
        <v>Humboldt_All_All_All_All_0 to 20 kW_43691</v>
      </c>
      <c r="B137" t="s">
        <v>177</v>
      </c>
      <c r="C137" t="s">
        <v>218</v>
      </c>
      <c r="D137" t="s">
        <v>192</v>
      </c>
      <c r="E137" t="s">
        <v>19</v>
      </c>
      <c r="F137" t="s">
        <v>19</v>
      </c>
      <c r="G137" t="s">
        <v>19</v>
      </c>
      <c r="H137" t="s">
        <v>19</v>
      </c>
      <c r="I137" t="s">
        <v>41</v>
      </c>
      <c r="J137" s="11">
        <v>43691</v>
      </c>
      <c r="K137">
        <v>15</v>
      </c>
      <c r="L137">
        <v>18</v>
      </c>
      <c r="M137">
        <v>228</v>
      </c>
      <c r="N137">
        <v>1</v>
      </c>
      <c r="O137">
        <v>0</v>
      </c>
      <c r="P137">
        <v>1</v>
      </c>
      <c r="Q137">
        <v>0</v>
      </c>
      <c r="AP137">
        <v>65.932370000000006</v>
      </c>
      <c r="AQ137">
        <v>63.14526</v>
      </c>
      <c r="AR137">
        <v>62.600320000000004</v>
      </c>
      <c r="AS137">
        <v>61.858139999999999</v>
      </c>
      <c r="AT137">
        <v>61.848370000000003</v>
      </c>
      <c r="AU137">
        <v>61.201949999999997</v>
      </c>
      <c r="AV137">
        <v>60.408949999999997</v>
      </c>
      <c r="AW137">
        <v>60.479289999999999</v>
      </c>
      <c r="AX137">
        <v>64.826859999999996</v>
      </c>
      <c r="AY137">
        <v>70.104200000000006</v>
      </c>
      <c r="AZ137">
        <v>74.649150000000006</v>
      </c>
      <c r="BA137">
        <v>78.289699999999996</v>
      </c>
      <c r="BB137">
        <v>81.283820000000006</v>
      </c>
      <c r="BC137">
        <v>84.156779999999998</v>
      </c>
      <c r="BD137">
        <v>84.867819999999995</v>
      </c>
      <c r="BE137">
        <v>85.084720000000004</v>
      </c>
      <c r="BF137">
        <v>84.963710000000006</v>
      </c>
      <c r="BG137">
        <v>85.084860000000006</v>
      </c>
      <c r="BH137">
        <v>83.938429999999997</v>
      </c>
      <c r="BI137">
        <v>82.186359999999993</v>
      </c>
      <c r="BJ137">
        <v>78.485079999999996</v>
      </c>
      <c r="BK137">
        <v>74.137389999999996</v>
      </c>
      <c r="BL137">
        <v>71.885440000000003</v>
      </c>
      <c r="BM137">
        <v>69.037890000000004</v>
      </c>
    </row>
    <row r="138" spans="1:113" x14ac:dyDescent="0.25">
      <c r="A138" t="str">
        <f t="shared" si="2"/>
        <v>Humboldt_All_All_All_All_0 to 20 kW_43693</v>
      </c>
      <c r="B138" t="s">
        <v>177</v>
      </c>
      <c r="C138" t="s">
        <v>218</v>
      </c>
      <c r="D138" t="s">
        <v>192</v>
      </c>
      <c r="E138" t="s">
        <v>19</v>
      </c>
      <c r="F138" t="s">
        <v>19</v>
      </c>
      <c r="G138" t="s">
        <v>19</v>
      </c>
      <c r="H138" t="s">
        <v>19</v>
      </c>
      <c r="I138" t="s">
        <v>41</v>
      </c>
      <c r="J138" s="11">
        <v>43693</v>
      </c>
      <c r="K138">
        <v>15</v>
      </c>
      <c r="L138">
        <v>18</v>
      </c>
      <c r="M138">
        <v>228</v>
      </c>
      <c r="N138">
        <v>1</v>
      </c>
      <c r="O138">
        <v>0</v>
      </c>
      <c r="P138">
        <v>1</v>
      </c>
      <c r="Q138">
        <v>0</v>
      </c>
      <c r="AP138">
        <v>66.456059999999994</v>
      </c>
      <c r="AQ138">
        <v>66.42089</v>
      </c>
      <c r="AR138">
        <v>63.704250000000002</v>
      </c>
      <c r="AS138">
        <v>63.169080000000001</v>
      </c>
      <c r="AT138">
        <v>61.952309999999997</v>
      </c>
      <c r="AU138">
        <v>61.098739999999999</v>
      </c>
      <c r="AV138">
        <v>59.98762</v>
      </c>
      <c r="AW138">
        <v>60.850949999999997</v>
      </c>
      <c r="AX138">
        <v>65.092860000000002</v>
      </c>
      <c r="AY138">
        <v>70.213880000000003</v>
      </c>
      <c r="AZ138">
        <v>75.067179999999993</v>
      </c>
      <c r="BA138">
        <v>79.223370000000003</v>
      </c>
      <c r="BB138">
        <v>82.010360000000006</v>
      </c>
      <c r="BC138">
        <v>82.832639999999998</v>
      </c>
      <c r="BD138">
        <v>85.160679999999999</v>
      </c>
      <c r="BE138">
        <v>85.549419999999998</v>
      </c>
      <c r="BF138">
        <v>85.11</v>
      </c>
      <c r="BG138">
        <v>84.049549999999996</v>
      </c>
      <c r="BH138">
        <v>82.256699999999995</v>
      </c>
      <c r="BI138">
        <v>78.918899999999994</v>
      </c>
      <c r="BJ138">
        <v>74.873959999999997</v>
      </c>
      <c r="BK138">
        <v>71.657200000000003</v>
      </c>
      <c r="BL138">
        <v>69.112260000000006</v>
      </c>
      <c r="BM138">
        <v>67.319400000000002</v>
      </c>
    </row>
    <row r="139" spans="1:113" x14ac:dyDescent="0.25">
      <c r="A139" t="str">
        <f t="shared" si="2"/>
        <v>Humboldt_All_All_All_All_0 to 20 kW_43703</v>
      </c>
      <c r="B139" t="s">
        <v>177</v>
      </c>
      <c r="C139" t="s">
        <v>218</v>
      </c>
      <c r="D139" t="s">
        <v>192</v>
      </c>
      <c r="E139" t="s">
        <v>19</v>
      </c>
      <c r="F139" t="s">
        <v>19</v>
      </c>
      <c r="G139" t="s">
        <v>19</v>
      </c>
      <c r="H139" t="s">
        <v>19</v>
      </c>
      <c r="I139" t="s">
        <v>41</v>
      </c>
      <c r="J139" s="11">
        <v>43703</v>
      </c>
      <c r="K139">
        <v>15</v>
      </c>
      <c r="L139">
        <v>18</v>
      </c>
      <c r="M139">
        <v>228</v>
      </c>
      <c r="N139">
        <v>1</v>
      </c>
      <c r="O139">
        <v>0</v>
      </c>
      <c r="P139">
        <v>1</v>
      </c>
      <c r="Q139">
        <v>0</v>
      </c>
      <c r="AP139">
        <v>63.13391</v>
      </c>
      <c r="AQ139">
        <v>61.098739999999999</v>
      </c>
      <c r="AR139">
        <v>59.917140000000003</v>
      </c>
      <c r="AS139">
        <v>58.32152</v>
      </c>
      <c r="AT139">
        <v>57.907510000000002</v>
      </c>
      <c r="AU139">
        <v>57.639919999999996</v>
      </c>
      <c r="AV139">
        <v>56.897739999999999</v>
      </c>
      <c r="AW139">
        <v>57.51876</v>
      </c>
      <c r="AX139">
        <v>62.528390000000002</v>
      </c>
      <c r="AY139">
        <v>68.528400000000005</v>
      </c>
      <c r="AZ139">
        <v>73.942409999999995</v>
      </c>
      <c r="BA139">
        <v>77.850549999999998</v>
      </c>
      <c r="BB139">
        <v>82.162930000000003</v>
      </c>
      <c r="BC139">
        <v>86.783959999999993</v>
      </c>
      <c r="BD139">
        <v>88.828760000000003</v>
      </c>
      <c r="BE139">
        <v>90.434269999999998</v>
      </c>
      <c r="BF139">
        <v>90.252669999999995</v>
      </c>
      <c r="BG139">
        <v>88.409000000000006</v>
      </c>
      <c r="BH139">
        <v>85.82329</v>
      </c>
      <c r="BI139">
        <v>81.212029999999999</v>
      </c>
      <c r="BJ139">
        <v>76.288120000000006</v>
      </c>
      <c r="BK139">
        <v>72.293850000000006</v>
      </c>
      <c r="BL139">
        <v>68.87021</v>
      </c>
      <c r="BM139">
        <v>66.790099999999995</v>
      </c>
    </row>
    <row r="140" spans="1:113" x14ac:dyDescent="0.25">
      <c r="A140" t="str">
        <f t="shared" si="2"/>
        <v>Humboldt_All_All_All_All_0 to 20 kW_43704</v>
      </c>
      <c r="B140" t="s">
        <v>177</v>
      </c>
      <c r="C140" t="s">
        <v>218</v>
      </c>
      <c r="D140" t="s">
        <v>192</v>
      </c>
      <c r="E140" t="s">
        <v>19</v>
      </c>
      <c r="F140" t="s">
        <v>19</v>
      </c>
      <c r="G140" t="s">
        <v>19</v>
      </c>
      <c r="H140" t="s">
        <v>19</v>
      </c>
      <c r="I140" t="s">
        <v>41</v>
      </c>
      <c r="J140" s="11">
        <v>43704</v>
      </c>
      <c r="K140">
        <v>15</v>
      </c>
      <c r="L140">
        <v>18</v>
      </c>
      <c r="M140">
        <v>228</v>
      </c>
      <c r="N140">
        <v>1</v>
      </c>
      <c r="O140">
        <v>0</v>
      </c>
      <c r="P140">
        <v>1</v>
      </c>
      <c r="Q140">
        <v>0</v>
      </c>
      <c r="AP140">
        <v>64.426900000000003</v>
      </c>
      <c r="AQ140">
        <v>63.210129999999999</v>
      </c>
      <c r="AR140">
        <v>61.932780000000001</v>
      </c>
      <c r="AS140">
        <v>60.690460000000002</v>
      </c>
      <c r="AT140">
        <v>59.62988</v>
      </c>
      <c r="AU140">
        <v>58.948279999999997</v>
      </c>
      <c r="AV140">
        <v>58.266550000000002</v>
      </c>
      <c r="AW140">
        <v>59.034129999999998</v>
      </c>
      <c r="AX140">
        <v>63.51849</v>
      </c>
      <c r="AY140">
        <v>68.674679999999995</v>
      </c>
      <c r="AZ140">
        <v>73.037890000000004</v>
      </c>
      <c r="BA140">
        <v>76.567179999999993</v>
      </c>
      <c r="BB140">
        <v>81.076949999999997</v>
      </c>
      <c r="BC140">
        <v>84.500600000000006</v>
      </c>
      <c r="BD140">
        <v>86.494579999999999</v>
      </c>
      <c r="BE140">
        <v>86.832509999999999</v>
      </c>
      <c r="BF140">
        <v>86.418499999999995</v>
      </c>
      <c r="BG140">
        <v>84.565060000000003</v>
      </c>
      <c r="BH140">
        <v>80.539919999999995</v>
      </c>
      <c r="BI140">
        <v>77.065330000000003</v>
      </c>
      <c r="BJ140">
        <v>73.485219999999998</v>
      </c>
      <c r="BK140">
        <v>70.854299999999995</v>
      </c>
      <c r="BL140">
        <v>68.041910000000001</v>
      </c>
      <c r="BM140">
        <v>65.229659999999996</v>
      </c>
      <c r="CR140" s="76"/>
      <c r="CS140" s="76"/>
    </row>
    <row r="141" spans="1:113" x14ac:dyDescent="0.25">
      <c r="A141" t="str">
        <f t="shared" si="2"/>
        <v>Humboldt_All_All_All_All_0 to 20 kW_43721</v>
      </c>
      <c r="B141" t="s">
        <v>177</v>
      </c>
      <c r="C141" t="s">
        <v>218</v>
      </c>
      <c r="D141" t="s">
        <v>192</v>
      </c>
      <c r="E141" t="s">
        <v>19</v>
      </c>
      <c r="F141" t="s">
        <v>19</v>
      </c>
      <c r="G141" t="s">
        <v>19</v>
      </c>
      <c r="H141" t="s">
        <v>19</v>
      </c>
      <c r="I141" t="s">
        <v>41</v>
      </c>
      <c r="J141" s="11">
        <v>43721</v>
      </c>
      <c r="K141">
        <v>15</v>
      </c>
      <c r="L141">
        <v>18</v>
      </c>
      <c r="M141">
        <v>228</v>
      </c>
      <c r="N141">
        <v>0</v>
      </c>
      <c r="O141">
        <v>0</v>
      </c>
      <c r="P141">
        <v>0</v>
      </c>
      <c r="Q141">
        <v>0</v>
      </c>
      <c r="R141">
        <v>0.43665076000000003</v>
      </c>
      <c r="S141">
        <v>0.36155553000000001</v>
      </c>
      <c r="T141">
        <v>0.39246953000000001</v>
      </c>
      <c r="U141">
        <v>0.34508598000000001</v>
      </c>
      <c r="V141">
        <v>0.44473940000000001</v>
      </c>
      <c r="W141">
        <v>0.41690735000000001</v>
      </c>
      <c r="X141">
        <v>0.47774962999999998</v>
      </c>
      <c r="Y141">
        <v>0.54116880999999994</v>
      </c>
      <c r="Z141">
        <v>0.60969445</v>
      </c>
      <c r="AA141">
        <v>0.62950801000000001</v>
      </c>
      <c r="AB141">
        <v>0.49750594999999997</v>
      </c>
      <c r="AC141">
        <v>0.59298437000000004</v>
      </c>
      <c r="AD141">
        <v>0.61782203000000002</v>
      </c>
      <c r="AE141">
        <v>0.60356988</v>
      </c>
      <c r="AF141">
        <v>0.65254698</v>
      </c>
      <c r="AG141">
        <v>0.6248167</v>
      </c>
      <c r="AH141">
        <v>0.62270380000000003</v>
      </c>
      <c r="AI141">
        <v>0.66831770000000001</v>
      </c>
      <c r="AJ141">
        <v>0.61004309999999995</v>
      </c>
      <c r="AK141">
        <v>0.59954339999999995</v>
      </c>
      <c r="AL141">
        <v>0.71581890000000004</v>
      </c>
      <c r="AM141">
        <v>0.74009800000000003</v>
      </c>
      <c r="AN141">
        <v>0.67095819999999995</v>
      </c>
      <c r="AO141">
        <v>0.50417820000000002</v>
      </c>
      <c r="AP141">
        <v>60.857999999999997</v>
      </c>
      <c r="AQ141">
        <v>58.893169999999998</v>
      </c>
      <c r="AR141">
        <v>58.539740000000002</v>
      </c>
      <c r="AS141">
        <v>57.039740000000002</v>
      </c>
      <c r="AT141">
        <v>56.236980000000003</v>
      </c>
      <c r="AU141">
        <v>56.459629999999997</v>
      </c>
      <c r="AV141">
        <v>56.328710000000001</v>
      </c>
      <c r="AW141">
        <v>56.914560000000002</v>
      </c>
      <c r="AX141">
        <v>60.02984</v>
      </c>
      <c r="AY141">
        <v>66.074780000000004</v>
      </c>
      <c r="AZ141">
        <v>70.887299999999996</v>
      </c>
      <c r="BA141">
        <v>75.371520000000004</v>
      </c>
      <c r="BB141">
        <v>79.699420000000003</v>
      </c>
      <c r="BC141">
        <v>81.056880000000007</v>
      </c>
      <c r="BD141">
        <v>83.283410000000003</v>
      </c>
      <c r="BE141">
        <v>84.242500000000007</v>
      </c>
      <c r="BF141">
        <v>84.707470000000001</v>
      </c>
      <c r="BG141">
        <v>82.656779999999998</v>
      </c>
      <c r="BH141">
        <v>80.475189999999998</v>
      </c>
      <c r="BI141">
        <v>76.758420000000001</v>
      </c>
      <c r="BJ141">
        <v>72.824730000000002</v>
      </c>
      <c r="BK141">
        <v>68.941999999999993</v>
      </c>
      <c r="BL141">
        <v>66.119709999999998</v>
      </c>
      <c r="BM141">
        <v>63.893169999999998</v>
      </c>
      <c r="BN141">
        <v>-8.626E-3</v>
      </c>
      <c r="BO141">
        <v>-5.0902999999999999E-3</v>
      </c>
      <c r="BP141">
        <v>-2.4635999999999998E-3</v>
      </c>
      <c r="BQ141">
        <v>-1.7285E-3</v>
      </c>
      <c r="BR141">
        <v>2.0489999999999999E-4</v>
      </c>
      <c r="BS141">
        <v>3.4215000000000001E-3</v>
      </c>
      <c r="BT141">
        <v>7.4272000000000001E-3</v>
      </c>
      <c r="BU141">
        <v>1.8196500000000001E-2</v>
      </c>
      <c r="BV141">
        <v>2.0724599999999999E-2</v>
      </c>
      <c r="BW141">
        <v>5.8834999999999998E-3</v>
      </c>
      <c r="BX141">
        <v>1.5031999999999999E-3</v>
      </c>
      <c r="BY141">
        <v>-2.336E-3</v>
      </c>
      <c r="BZ141">
        <v>-2.6916000000000002E-3</v>
      </c>
      <c r="CA141">
        <v>-1.36151E-2</v>
      </c>
      <c r="CB141">
        <v>-3.1551000000000001E-3</v>
      </c>
      <c r="CC141">
        <v>6.2234999999999999E-3</v>
      </c>
      <c r="CD141">
        <v>1.20921E-2</v>
      </c>
      <c r="CE141">
        <v>1.9187699999999999E-2</v>
      </c>
      <c r="CF141">
        <v>1.5216800000000001E-2</v>
      </c>
      <c r="CG141">
        <v>5.5072000000000003E-3</v>
      </c>
      <c r="CH141">
        <v>-6.1126000000000002E-3</v>
      </c>
      <c r="CI141">
        <v>-7.8040000000000002E-3</v>
      </c>
      <c r="CJ141">
        <v>-1.64301E-2</v>
      </c>
      <c r="CK141">
        <v>-1.4815099999999999E-2</v>
      </c>
      <c r="CL141" s="76">
        <v>3.9499999999999998E-5</v>
      </c>
      <c r="CM141" s="76">
        <v>3.7799999999999997E-5</v>
      </c>
      <c r="CN141" s="76">
        <v>3.57E-5</v>
      </c>
      <c r="CO141" s="76">
        <v>3.3899999999999997E-5</v>
      </c>
      <c r="CP141" s="76">
        <v>2.8600000000000001E-5</v>
      </c>
      <c r="CQ141" s="76">
        <v>2.3E-5</v>
      </c>
      <c r="CR141" s="76">
        <v>1.59E-5</v>
      </c>
      <c r="CS141" s="76">
        <v>2.1999999999999999E-5</v>
      </c>
      <c r="CT141" s="76">
        <v>3.6600000000000002E-5</v>
      </c>
      <c r="CU141" s="76">
        <v>4.1499999999999999E-5</v>
      </c>
      <c r="CV141" s="76">
        <v>4.2299999999999998E-5</v>
      </c>
      <c r="CW141" s="76">
        <v>4.1499999999999999E-5</v>
      </c>
      <c r="CX141" s="76">
        <v>3.7499999999999997E-5</v>
      </c>
      <c r="CY141" s="76">
        <v>4.1300000000000001E-5</v>
      </c>
      <c r="CZ141" s="76">
        <v>4.4400000000000002E-5</v>
      </c>
      <c r="DA141" s="76">
        <v>5.3399999999999997E-5</v>
      </c>
      <c r="DB141" s="76">
        <v>6.8100000000000002E-5</v>
      </c>
      <c r="DC141" s="76">
        <v>8.4099999999999998E-5</v>
      </c>
      <c r="DD141" s="76">
        <v>8.3999999999999995E-5</v>
      </c>
      <c r="DE141" s="76">
        <v>7.9499999999999994E-5</v>
      </c>
      <c r="DF141" s="76">
        <v>6.8300000000000007E-5</v>
      </c>
      <c r="DG141" s="76">
        <v>6.2799999999999995E-5</v>
      </c>
      <c r="DH141" s="76">
        <v>5.3999999999999998E-5</v>
      </c>
      <c r="DI141" s="76">
        <v>4.9499999999999997E-5</v>
      </c>
    </row>
    <row r="142" spans="1:113" x14ac:dyDescent="0.25">
      <c r="A142" t="str">
        <f t="shared" si="2"/>
        <v>Humboldt_All_All_All_All_0 to 20 kW_2958465</v>
      </c>
      <c r="B142" t="s">
        <v>204</v>
      </c>
      <c r="C142" t="s">
        <v>218</v>
      </c>
      <c r="D142" t="s">
        <v>192</v>
      </c>
      <c r="E142" t="s">
        <v>19</v>
      </c>
      <c r="F142" t="s">
        <v>19</v>
      </c>
      <c r="G142" t="s">
        <v>19</v>
      </c>
      <c r="H142" t="s">
        <v>19</v>
      </c>
      <c r="I142" t="s">
        <v>41</v>
      </c>
      <c r="J142" s="11">
        <v>2958465</v>
      </c>
      <c r="K142">
        <v>15</v>
      </c>
      <c r="L142">
        <v>18</v>
      </c>
      <c r="M142">
        <v>228.11109999999999</v>
      </c>
      <c r="N142">
        <v>0</v>
      </c>
      <c r="O142">
        <v>0</v>
      </c>
      <c r="P142">
        <v>0</v>
      </c>
      <c r="Q142">
        <v>0</v>
      </c>
      <c r="R142">
        <v>0.57388945000000002</v>
      </c>
      <c r="S142">
        <v>0.50166292000000001</v>
      </c>
      <c r="T142">
        <v>0.48487444000000002</v>
      </c>
      <c r="U142">
        <v>0.46913439000000001</v>
      </c>
      <c r="V142">
        <v>0.51710834999999999</v>
      </c>
      <c r="W142">
        <v>0.54435650999999996</v>
      </c>
      <c r="X142">
        <v>0.57599666000000005</v>
      </c>
      <c r="Y142">
        <v>0.62640525999999996</v>
      </c>
      <c r="Z142">
        <v>0.69379942999999999</v>
      </c>
      <c r="AA142">
        <v>0.71711349999999996</v>
      </c>
      <c r="AB142">
        <v>0.72243457</v>
      </c>
      <c r="AC142">
        <v>0.72205332</v>
      </c>
      <c r="AD142">
        <v>0.73949938000000004</v>
      </c>
      <c r="AE142">
        <v>0.71504926000000002</v>
      </c>
      <c r="AF142">
        <v>0.71206575000000005</v>
      </c>
      <c r="AG142">
        <v>0.69806140000000005</v>
      </c>
      <c r="AH142">
        <v>0.6686993</v>
      </c>
      <c r="AI142">
        <v>0.65649950000000001</v>
      </c>
      <c r="AJ142">
        <v>0.62459509999999996</v>
      </c>
      <c r="AK142">
        <v>0.60817900000000003</v>
      </c>
      <c r="AL142">
        <v>0.65052869999999996</v>
      </c>
      <c r="AM142">
        <v>0.70892120000000003</v>
      </c>
      <c r="AN142">
        <v>0.66023080000000001</v>
      </c>
      <c r="AO142">
        <v>0.62427089999999996</v>
      </c>
      <c r="AP142">
        <v>64.379549999999995</v>
      </c>
      <c r="AQ142">
        <v>62.570140000000002</v>
      </c>
      <c r="AR142">
        <v>61.371810000000004</v>
      </c>
      <c r="AS142">
        <v>60.244630000000001</v>
      </c>
      <c r="AT142">
        <v>59.292589999999997</v>
      </c>
      <c r="AU142">
        <v>58.663679999999999</v>
      </c>
      <c r="AV142">
        <v>58.143039999999999</v>
      </c>
      <c r="AW142">
        <v>59.364989999999999</v>
      </c>
      <c r="AX142">
        <v>63.337389999999999</v>
      </c>
      <c r="AY142">
        <v>68.331339999999997</v>
      </c>
      <c r="AZ142">
        <v>72.777019999999993</v>
      </c>
      <c r="BA142">
        <v>76.998090000000005</v>
      </c>
      <c r="BB142">
        <v>80.746679999999998</v>
      </c>
      <c r="BC142">
        <v>83.330179999999999</v>
      </c>
      <c r="BD142">
        <v>85.187579999999997</v>
      </c>
      <c r="BE142">
        <v>86.119900000000001</v>
      </c>
      <c r="BF142">
        <v>85.740009999999998</v>
      </c>
      <c r="BG142">
        <v>84.394829999999999</v>
      </c>
      <c r="BH142">
        <v>82.500380000000007</v>
      </c>
      <c r="BI142">
        <v>79.599350000000001</v>
      </c>
      <c r="BJ142">
        <v>75.828900000000004</v>
      </c>
      <c r="BK142">
        <v>71.762960000000007</v>
      </c>
      <c r="BL142">
        <v>69.003230000000002</v>
      </c>
      <c r="BM142">
        <v>66.530159999999995</v>
      </c>
      <c r="BN142">
        <v>-8.1367000000000002E-3</v>
      </c>
      <c r="BO142">
        <v>-6.2058E-3</v>
      </c>
      <c r="BP142">
        <v>-4.7923999999999996E-3</v>
      </c>
      <c r="BQ142">
        <v>-4.5688999999999999E-3</v>
      </c>
      <c r="BR142">
        <v>-3.2864000000000001E-3</v>
      </c>
      <c r="BS142">
        <v>-3.9157000000000003E-3</v>
      </c>
      <c r="BT142">
        <v>-1.2164999999999999E-3</v>
      </c>
      <c r="BU142">
        <v>1.2413499999999999E-2</v>
      </c>
      <c r="BV142">
        <v>1.2210199999999999E-2</v>
      </c>
      <c r="BW142">
        <v>1.0292999999999999E-3</v>
      </c>
      <c r="BX142">
        <v>-5.5614999999999996E-3</v>
      </c>
      <c r="BY142">
        <v>-7.6499999999999997E-3</v>
      </c>
      <c r="BZ142">
        <v>-9.2219999999999993E-3</v>
      </c>
      <c r="CA142">
        <v>-1.3588100000000001E-2</v>
      </c>
      <c r="CB142">
        <v>-1.488E-3</v>
      </c>
      <c r="CC142">
        <v>3.5787000000000002E-3</v>
      </c>
      <c r="CD142">
        <v>4.1213999999999999E-3</v>
      </c>
      <c r="CE142">
        <v>2.8926999999999998E-3</v>
      </c>
      <c r="CF142">
        <v>-6.4707999999999996E-3</v>
      </c>
      <c r="CG142">
        <v>-1.24741E-2</v>
      </c>
      <c r="CH142">
        <v>-1.9902300000000001E-2</v>
      </c>
      <c r="CI142">
        <v>-1.3511199999999999E-2</v>
      </c>
      <c r="CJ142">
        <v>-1.33969E-2</v>
      </c>
      <c r="CK142">
        <v>-1.3861800000000001E-2</v>
      </c>
      <c r="CL142" s="76">
        <v>6.8000000000000001E-6</v>
      </c>
      <c r="CM142" s="76">
        <v>6.5699999999999998E-6</v>
      </c>
      <c r="CN142" s="76">
        <v>6.3099999999999997E-6</v>
      </c>
      <c r="CO142" s="76">
        <v>5.9900000000000002E-6</v>
      </c>
      <c r="CP142" s="76">
        <v>4.9899999999999997E-6</v>
      </c>
      <c r="CQ142" s="76">
        <v>3.5999999999999998E-6</v>
      </c>
      <c r="CR142" s="76">
        <v>2.2400000000000002E-6</v>
      </c>
      <c r="CS142" s="76">
        <v>2.8600000000000001E-6</v>
      </c>
      <c r="CT142" s="76">
        <v>5.4600000000000002E-6</v>
      </c>
      <c r="CU142" s="76">
        <v>5.9900000000000002E-6</v>
      </c>
      <c r="CV142" s="76">
        <v>6.1800000000000001E-6</v>
      </c>
      <c r="CW142" s="76">
        <v>5.5799999999999999E-6</v>
      </c>
      <c r="CX142" s="76">
        <v>5.2800000000000003E-6</v>
      </c>
      <c r="CY142" s="76">
        <v>5.6699999999999999E-6</v>
      </c>
      <c r="CZ142" s="76">
        <v>6.2099999999999998E-6</v>
      </c>
      <c r="DA142" s="76">
        <v>7.3799999999999996E-6</v>
      </c>
      <c r="DB142" s="76">
        <v>9.6800000000000005E-6</v>
      </c>
      <c r="DC142" s="76">
        <v>1.1399999999999999E-5</v>
      </c>
      <c r="DD142" s="76">
        <v>1.2099999999999999E-5</v>
      </c>
      <c r="DE142" s="76">
        <v>1.1800000000000001E-5</v>
      </c>
      <c r="DF142" s="76">
        <v>1.0900000000000001E-5</v>
      </c>
      <c r="DG142" s="76">
        <v>1.03E-5</v>
      </c>
      <c r="DH142" s="76">
        <v>9.1300000000000007E-6</v>
      </c>
      <c r="DI142" s="76">
        <v>8.7800000000000006E-6</v>
      </c>
    </row>
    <row r="143" spans="1:113" x14ac:dyDescent="0.25">
      <c r="A143" t="str">
        <f t="shared" si="2"/>
        <v>Kern_All_All_All_All_0 to 20 kW_43627</v>
      </c>
      <c r="B143" t="s">
        <v>177</v>
      </c>
      <c r="C143" t="s">
        <v>219</v>
      </c>
      <c r="D143" t="s">
        <v>193</v>
      </c>
      <c r="E143" t="s">
        <v>19</v>
      </c>
      <c r="F143" t="s">
        <v>19</v>
      </c>
      <c r="G143" t="s">
        <v>19</v>
      </c>
      <c r="H143" t="s">
        <v>19</v>
      </c>
      <c r="I143" t="s">
        <v>41</v>
      </c>
      <c r="J143" s="11">
        <v>43627</v>
      </c>
      <c r="K143">
        <v>15</v>
      </c>
      <c r="L143">
        <v>18</v>
      </c>
      <c r="M143">
        <v>7024</v>
      </c>
      <c r="N143">
        <v>0</v>
      </c>
      <c r="O143">
        <v>0</v>
      </c>
      <c r="P143">
        <v>0</v>
      </c>
      <c r="Q143">
        <v>0</v>
      </c>
      <c r="R143">
        <v>1.0156299</v>
      </c>
      <c r="S143">
        <v>0.98109150000000001</v>
      </c>
      <c r="T143">
        <v>0.96084015</v>
      </c>
      <c r="U143">
        <v>0.95099588000000002</v>
      </c>
      <c r="V143">
        <v>0.95161191000000001</v>
      </c>
      <c r="W143">
        <v>0.94452212999999996</v>
      </c>
      <c r="X143">
        <v>0.92679842000000001</v>
      </c>
      <c r="Y143">
        <v>1.1749826999999999</v>
      </c>
      <c r="Z143">
        <v>1.5652661999999999</v>
      </c>
      <c r="AA143">
        <v>1.9332856</v>
      </c>
      <c r="AB143">
        <v>2.1641096000000002</v>
      </c>
      <c r="AC143">
        <v>2.3221530000000001</v>
      </c>
      <c r="AD143">
        <v>2.3746724000000001</v>
      </c>
      <c r="AE143">
        <v>2.4981148000000002</v>
      </c>
      <c r="AF143">
        <v>2.5264343</v>
      </c>
      <c r="AG143">
        <v>2.4915590000000001</v>
      </c>
      <c r="AH143">
        <v>2.337167</v>
      </c>
      <c r="AI143">
        <v>1.8893120000000001</v>
      </c>
      <c r="AJ143">
        <v>1.598517</v>
      </c>
      <c r="AK143">
        <v>1.462186</v>
      </c>
      <c r="AL143">
        <v>1.4314089999999999</v>
      </c>
      <c r="AM143">
        <v>1.307334</v>
      </c>
      <c r="AN143">
        <v>1.1710860000000001</v>
      </c>
      <c r="AO143">
        <v>1.0970819999999999</v>
      </c>
      <c r="AP143">
        <v>79.633740000000003</v>
      </c>
      <c r="AQ143">
        <v>75.741100000000003</v>
      </c>
      <c r="AR143">
        <v>73.532709999999994</v>
      </c>
      <c r="AS143">
        <v>72.820790000000002</v>
      </c>
      <c r="AT143">
        <v>72.108860000000007</v>
      </c>
      <c r="AU143">
        <v>71.897639999999996</v>
      </c>
      <c r="AV143">
        <v>72.291690000000003</v>
      </c>
      <c r="AW143">
        <v>74.465909999999994</v>
      </c>
      <c r="AX143">
        <v>80.173599999999993</v>
      </c>
      <c r="AY143">
        <v>86.378469999999993</v>
      </c>
      <c r="AZ143">
        <v>90.399820000000005</v>
      </c>
      <c r="BA143">
        <v>93.715580000000003</v>
      </c>
      <c r="BB143">
        <v>96.763210000000001</v>
      </c>
      <c r="BC143">
        <v>99.68141</v>
      </c>
      <c r="BD143">
        <v>101.39190000000001</v>
      </c>
      <c r="BE143">
        <v>101.2419</v>
      </c>
      <c r="BF143">
        <v>102.9744</v>
      </c>
      <c r="BG143">
        <v>101.76739999999999</v>
      </c>
      <c r="BH143">
        <v>99.873400000000004</v>
      </c>
      <c r="BI143">
        <v>97.827889999999996</v>
      </c>
      <c r="BJ143">
        <v>94.782380000000003</v>
      </c>
      <c r="BK143">
        <v>91.152259999999998</v>
      </c>
      <c r="BL143">
        <v>85.867000000000004</v>
      </c>
      <c r="BM143">
        <v>83.054760000000002</v>
      </c>
      <c r="BN143">
        <v>-3.7556999999999998E-3</v>
      </c>
      <c r="BO143">
        <v>-1.2059E-3</v>
      </c>
      <c r="BP143">
        <v>1.0624E-3</v>
      </c>
      <c r="BQ143">
        <v>6.7330000000000005E-4</v>
      </c>
      <c r="BR143">
        <v>1.7524000000000001E-3</v>
      </c>
      <c r="BS143">
        <v>6.6262999999999999E-3</v>
      </c>
      <c r="BT143">
        <v>1.20243E-2</v>
      </c>
      <c r="BU143">
        <v>2.3961900000000001E-2</v>
      </c>
      <c r="BV143">
        <v>3.0618900000000001E-2</v>
      </c>
      <c r="BW143">
        <v>1.0783600000000001E-2</v>
      </c>
      <c r="BX143">
        <v>-5.5829E-3</v>
      </c>
      <c r="BY143">
        <v>-1.7607899999999999E-2</v>
      </c>
      <c r="BZ143">
        <v>-1.9082999999999999E-2</v>
      </c>
      <c r="CA143">
        <v>-2.78734E-2</v>
      </c>
      <c r="CB143">
        <v>-7.4191999999999999E-3</v>
      </c>
      <c r="CC143">
        <v>4.2134E-3</v>
      </c>
      <c r="CD143">
        <v>5.7905999999999999E-3</v>
      </c>
      <c r="CE143">
        <v>1.3273E-2</v>
      </c>
      <c r="CF143">
        <v>4.7070000000000002E-3</v>
      </c>
      <c r="CG143">
        <v>-4.2608999999999998E-3</v>
      </c>
      <c r="CH143">
        <v>-6.7260999999999996E-3</v>
      </c>
      <c r="CI143">
        <v>-1.9589999999999998E-3</v>
      </c>
      <c r="CJ143">
        <v>-9.6830000000000006E-3</v>
      </c>
      <c r="CK143">
        <v>-9.0662E-3</v>
      </c>
      <c r="CL143" s="76">
        <v>3.4600000000000001E-5</v>
      </c>
      <c r="CM143" s="76">
        <v>3.3899999999999997E-5</v>
      </c>
      <c r="CN143" s="76">
        <v>3.2400000000000001E-5</v>
      </c>
      <c r="CO143" s="76">
        <v>3.1900000000000003E-5</v>
      </c>
      <c r="CP143" s="76">
        <v>2.8200000000000001E-5</v>
      </c>
      <c r="CQ143" s="76">
        <v>2.5899999999999999E-5</v>
      </c>
      <c r="CR143" s="76">
        <v>2.58E-5</v>
      </c>
      <c r="CS143" s="76">
        <v>3.7599999999999999E-5</v>
      </c>
      <c r="CT143" s="76">
        <v>4.9299999999999999E-5</v>
      </c>
      <c r="CU143" s="76">
        <v>5.5899999999999997E-5</v>
      </c>
      <c r="CV143" s="76">
        <v>6.6199999999999996E-5</v>
      </c>
      <c r="CW143" s="76">
        <v>6.0300000000000002E-5</v>
      </c>
      <c r="CX143" s="76">
        <v>5.2299999999999997E-5</v>
      </c>
      <c r="CY143" s="76">
        <v>5.5000000000000002E-5</v>
      </c>
      <c r="CZ143" s="76">
        <v>5.8E-5</v>
      </c>
      <c r="DA143" s="76">
        <v>6.3100000000000002E-5</v>
      </c>
      <c r="DB143" s="76">
        <v>8.14E-5</v>
      </c>
      <c r="DC143" s="76">
        <v>8.6100000000000006E-5</v>
      </c>
      <c r="DD143" s="76">
        <v>8.7999999999999998E-5</v>
      </c>
      <c r="DE143" s="76">
        <v>8.6199999999999995E-5</v>
      </c>
      <c r="DF143" s="76">
        <v>7.8399999999999995E-5</v>
      </c>
      <c r="DG143" s="76">
        <v>6.5599999999999995E-5</v>
      </c>
      <c r="DH143" s="76">
        <v>5.2599999999999998E-5</v>
      </c>
      <c r="DI143" s="76">
        <v>4.6400000000000003E-5</v>
      </c>
    </row>
    <row r="144" spans="1:113" x14ac:dyDescent="0.25">
      <c r="A144" t="str">
        <f t="shared" si="2"/>
        <v>Kern_All_All_All_All_0 to 20 kW_43670</v>
      </c>
      <c r="B144" t="s">
        <v>177</v>
      </c>
      <c r="C144" t="s">
        <v>219</v>
      </c>
      <c r="D144" t="s">
        <v>193</v>
      </c>
      <c r="E144" t="s">
        <v>19</v>
      </c>
      <c r="F144" t="s">
        <v>19</v>
      </c>
      <c r="G144" t="s">
        <v>19</v>
      </c>
      <c r="H144" t="s">
        <v>19</v>
      </c>
      <c r="I144" t="s">
        <v>41</v>
      </c>
      <c r="J144" s="11">
        <v>43670</v>
      </c>
      <c r="K144">
        <v>15</v>
      </c>
      <c r="L144">
        <v>18</v>
      </c>
      <c r="M144">
        <v>6954</v>
      </c>
      <c r="N144">
        <v>0</v>
      </c>
      <c r="O144">
        <v>0</v>
      </c>
      <c r="P144">
        <v>0</v>
      </c>
      <c r="Q144">
        <v>0</v>
      </c>
      <c r="R144">
        <v>1.0849869999999999</v>
      </c>
      <c r="S144">
        <v>1.0511718999999999</v>
      </c>
      <c r="T144">
        <v>1.0262696</v>
      </c>
      <c r="U144">
        <v>1.0105105000000001</v>
      </c>
      <c r="V144">
        <v>1.0176693000000001</v>
      </c>
      <c r="W144">
        <v>1.0731046</v>
      </c>
      <c r="X144">
        <v>1.0758867000000001</v>
      </c>
      <c r="Y144">
        <v>1.3192096</v>
      </c>
      <c r="Z144">
        <v>1.7015806</v>
      </c>
      <c r="AA144">
        <v>2.0089160000000001</v>
      </c>
      <c r="AB144">
        <v>2.194798</v>
      </c>
      <c r="AC144">
        <v>2.3292750999999998</v>
      </c>
      <c r="AD144">
        <v>2.4237042</v>
      </c>
      <c r="AE144">
        <v>2.5483018999999998</v>
      </c>
      <c r="AF144">
        <v>2.5669162000000001</v>
      </c>
      <c r="AG144">
        <v>2.4714179999999999</v>
      </c>
      <c r="AH144">
        <v>2.2877770000000002</v>
      </c>
      <c r="AI144">
        <v>1.9227369999999999</v>
      </c>
      <c r="AJ144">
        <v>1.738637</v>
      </c>
      <c r="AK144">
        <v>1.582266</v>
      </c>
      <c r="AL144">
        <v>1.556886</v>
      </c>
      <c r="AM144">
        <v>1.4015610000000001</v>
      </c>
      <c r="AN144">
        <v>1.2529159999999999</v>
      </c>
      <c r="AO144">
        <v>1.188469</v>
      </c>
      <c r="AP144">
        <v>84.027770000000004</v>
      </c>
      <c r="AQ144">
        <v>81.920400000000001</v>
      </c>
      <c r="AR144">
        <v>80.208479999999994</v>
      </c>
      <c r="AS144">
        <v>78.418989999999994</v>
      </c>
      <c r="AT144">
        <v>76.420400000000001</v>
      </c>
      <c r="AU144">
        <v>75.525660000000002</v>
      </c>
      <c r="AV144">
        <v>75.023539999999997</v>
      </c>
      <c r="AW144">
        <v>77.172200000000004</v>
      </c>
      <c r="AX144">
        <v>79.615970000000004</v>
      </c>
      <c r="AY144">
        <v>83.012829999999994</v>
      </c>
      <c r="AZ144">
        <v>87.036990000000003</v>
      </c>
      <c r="BA144">
        <v>89.980059999999995</v>
      </c>
      <c r="BB144">
        <v>94.312950000000001</v>
      </c>
      <c r="BC144">
        <v>97.835700000000003</v>
      </c>
      <c r="BD144">
        <v>100.6508</v>
      </c>
      <c r="BE144">
        <v>100.7595</v>
      </c>
      <c r="BF144">
        <v>100.02979999999999</v>
      </c>
      <c r="BG144">
        <v>100.56399999999999</v>
      </c>
      <c r="BH144">
        <v>100.33069999999999</v>
      </c>
      <c r="BI144">
        <v>98.620199999999997</v>
      </c>
      <c r="BJ144">
        <v>94.783090000000001</v>
      </c>
      <c r="BK144">
        <v>92.467320000000001</v>
      </c>
      <c r="BL144">
        <v>90.049120000000002</v>
      </c>
      <c r="BM144">
        <v>88.236869999999996</v>
      </c>
      <c r="BN144">
        <v>-6.0134000000000003E-3</v>
      </c>
      <c r="BO144">
        <v>-6.5179000000000001E-3</v>
      </c>
      <c r="BP144">
        <v>-7.0981999999999998E-3</v>
      </c>
      <c r="BQ144">
        <v>-7.4009999999999996E-3</v>
      </c>
      <c r="BR144">
        <v>-9.0270000000000003E-3</v>
      </c>
      <c r="BS144">
        <v>-1.45343E-2</v>
      </c>
      <c r="BT144">
        <v>-8.7592E-3</v>
      </c>
      <c r="BU144">
        <v>3.3159999999999999E-3</v>
      </c>
      <c r="BV144">
        <v>9.8250999999999998E-3</v>
      </c>
      <c r="BW144">
        <v>-3.2127000000000002E-3</v>
      </c>
      <c r="BX144">
        <v>-2.0315400000000001E-2</v>
      </c>
      <c r="BY144">
        <v>-1.9041200000000001E-2</v>
      </c>
      <c r="BZ144">
        <v>-2.0386600000000001E-2</v>
      </c>
      <c r="CA144">
        <v>-1.5010799999999999E-2</v>
      </c>
      <c r="CB144">
        <v>2.3208999999999999E-3</v>
      </c>
      <c r="CC144">
        <v>1.54705E-2</v>
      </c>
      <c r="CD144">
        <v>1.9022500000000001E-2</v>
      </c>
      <c r="CE144">
        <v>-7.2349999999999997E-4</v>
      </c>
      <c r="CF144">
        <v>-3.02159E-2</v>
      </c>
      <c r="CG144">
        <v>-3.8917300000000002E-2</v>
      </c>
      <c r="CH144">
        <v>-3.3387899999999998E-2</v>
      </c>
      <c r="CI144">
        <v>-2.3188899999999998E-2</v>
      </c>
      <c r="CJ144">
        <v>-1.8994500000000001E-2</v>
      </c>
      <c r="CK144">
        <v>-2.08068E-2</v>
      </c>
      <c r="CL144" s="76">
        <v>5.0399999999999999E-5</v>
      </c>
      <c r="CM144" s="76">
        <v>4.7500000000000003E-5</v>
      </c>
      <c r="CN144" s="76">
        <v>4.5200000000000001E-5</v>
      </c>
      <c r="CO144" s="76">
        <v>4.3900000000000003E-5</v>
      </c>
      <c r="CP144" s="76">
        <v>4.0099999999999999E-5</v>
      </c>
      <c r="CQ144" s="76">
        <v>3.7599999999999999E-5</v>
      </c>
      <c r="CR144" s="76">
        <v>3.6600000000000002E-5</v>
      </c>
      <c r="CS144" s="76">
        <v>4.8600000000000002E-5</v>
      </c>
      <c r="CT144" s="76">
        <v>6.6099999999999994E-5</v>
      </c>
      <c r="CU144" s="76">
        <v>5.7899999999999998E-5</v>
      </c>
      <c r="CV144" s="76">
        <v>5.8400000000000003E-5</v>
      </c>
      <c r="CW144" s="76">
        <v>5.5099999999999998E-5</v>
      </c>
      <c r="CX144" s="76">
        <v>5.8300000000000001E-5</v>
      </c>
      <c r="CY144" s="76">
        <v>6.2799999999999995E-5</v>
      </c>
      <c r="CZ144" s="76">
        <v>7.1799999999999997E-5</v>
      </c>
      <c r="DA144" s="76">
        <v>7.7000000000000001E-5</v>
      </c>
      <c r="DB144" s="76">
        <v>8.9699999999999998E-5</v>
      </c>
      <c r="DC144" s="76">
        <v>1.014E-4</v>
      </c>
      <c r="DD144" s="76">
        <v>1.116E-4</v>
      </c>
      <c r="DE144" s="76">
        <v>1.109E-4</v>
      </c>
      <c r="DF144" s="76">
        <v>9.3800000000000003E-5</v>
      </c>
      <c r="DG144" s="76">
        <v>9.0000000000000006E-5</v>
      </c>
      <c r="DH144" s="76">
        <v>7.6600000000000005E-5</v>
      </c>
      <c r="DI144" s="76">
        <v>7.5099999999999996E-5</v>
      </c>
    </row>
    <row r="145" spans="1:113" x14ac:dyDescent="0.25">
      <c r="A145" t="str">
        <f t="shared" si="2"/>
        <v>Kern_All_All_All_All_0 to 20 kW_43672</v>
      </c>
      <c r="B145" t="s">
        <v>177</v>
      </c>
      <c r="C145" t="s">
        <v>219</v>
      </c>
      <c r="D145" t="s">
        <v>193</v>
      </c>
      <c r="E145" t="s">
        <v>19</v>
      </c>
      <c r="F145" t="s">
        <v>19</v>
      </c>
      <c r="G145" t="s">
        <v>19</v>
      </c>
      <c r="H145" t="s">
        <v>19</v>
      </c>
      <c r="I145" t="s">
        <v>41</v>
      </c>
      <c r="J145" s="11">
        <v>43672</v>
      </c>
      <c r="K145">
        <v>15</v>
      </c>
      <c r="L145">
        <v>18</v>
      </c>
      <c r="M145">
        <v>6952</v>
      </c>
      <c r="N145">
        <v>0</v>
      </c>
      <c r="O145">
        <v>0</v>
      </c>
      <c r="P145">
        <v>0</v>
      </c>
      <c r="Q145">
        <v>0</v>
      </c>
      <c r="R145">
        <v>1.104622</v>
      </c>
      <c r="S145">
        <v>1.0604224</v>
      </c>
      <c r="T145">
        <v>1.0444523999999999</v>
      </c>
      <c r="U145">
        <v>1.0261715</v>
      </c>
      <c r="V145">
        <v>1.030211</v>
      </c>
      <c r="W145">
        <v>1.0799137000000001</v>
      </c>
      <c r="X145">
        <v>1.0698212</v>
      </c>
      <c r="Y145">
        <v>1.3280023999999999</v>
      </c>
      <c r="Z145">
        <v>1.6859869999999999</v>
      </c>
      <c r="AA145">
        <v>1.9746630999999999</v>
      </c>
      <c r="AB145">
        <v>2.1546897999999999</v>
      </c>
      <c r="AC145">
        <v>2.3104094000000002</v>
      </c>
      <c r="AD145">
        <v>2.4020571999999998</v>
      </c>
      <c r="AE145">
        <v>2.4922130999999998</v>
      </c>
      <c r="AF145">
        <v>2.5406263999999998</v>
      </c>
      <c r="AG145">
        <v>2.4626130000000002</v>
      </c>
      <c r="AH145">
        <v>2.2955739999999998</v>
      </c>
      <c r="AI145">
        <v>1.9576690000000001</v>
      </c>
      <c r="AJ145">
        <v>1.7061850000000001</v>
      </c>
      <c r="AK145">
        <v>1.5364070000000001</v>
      </c>
      <c r="AL145">
        <v>1.5658099999999999</v>
      </c>
      <c r="AM145">
        <v>1.4280330000000001</v>
      </c>
      <c r="AN145">
        <v>1.2747409999999999</v>
      </c>
      <c r="AO145">
        <v>1.189686</v>
      </c>
      <c r="AP145">
        <v>82.795209999999997</v>
      </c>
      <c r="AQ145">
        <v>80.717640000000003</v>
      </c>
      <c r="AR145">
        <v>79.903279999999995</v>
      </c>
      <c r="AS145">
        <v>78.008539999999996</v>
      </c>
      <c r="AT145">
        <v>76.404690000000002</v>
      </c>
      <c r="AU145">
        <v>75.797330000000002</v>
      </c>
      <c r="AV145">
        <v>75.190659999999994</v>
      </c>
      <c r="AW145">
        <v>78.025660000000002</v>
      </c>
      <c r="AX145">
        <v>81.048410000000004</v>
      </c>
      <c r="AY145">
        <v>84.943150000000003</v>
      </c>
      <c r="AZ145">
        <v>89.073279999999997</v>
      </c>
      <c r="BA145">
        <v>92.829300000000003</v>
      </c>
      <c r="BB145">
        <v>96.874099999999999</v>
      </c>
      <c r="BC145">
        <v>98.827190000000002</v>
      </c>
      <c r="BD145">
        <v>100.51349999999999</v>
      </c>
      <c r="BE145">
        <v>101.8051</v>
      </c>
      <c r="BF145">
        <v>102.57259999999999</v>
      </c>
      <c r="BG145">
        <v>102.1302</v>
      </c>
      <c r="BH145">
        <v>100.2938</v>
      </c>
      <c r="BI145">
        <v>98.455280000000002</v>
      </c>
      <c r="BJ145">
        <v>95.142330000000001</v>
      </c>
      <c r="BK145">
        <v>91.933229999999995</v>
      </c>
      <c r="BL145">
        <v>88.933229999999995</v>
      </c>
      <c r="BM145">
        <v>86.246880000000004</v>
      </c>
      <c r="BN145">
        <v>-6.3898999999999996E-3</v>
      </c>
      <c r="BO145">
        <v>-6.9106999999999997E-3</v>
      </c>
      <c r="BP145">
        <v>-7.2047999999999999E-3</v>
      </c>
      <c r="BQ145">
        <v>-7.5538000000000003E-3</v>
      </c>
      <c r="BR145">
        <v>-9.0877000000000006E-3</v>
      </c>
      <c r="BS145">
        <v>-1.44393E-2</v>
      </c>
      <c r="BT145">
        <v>-8.9271999999999997E-3</v>
      </c>
      <c r="BU145">
        <v>2.8254999999999999E-3</v>
      </c>
      <c r="BV145">
        <v>9.6597000000000002E-3</v>
      </c>
      <c r="BW145">
        <v>-3.0747000000000001E-3</v>
      </c>
      <c r="BX145">
        <v>-2.3727499999999999E-2</v>
      </c>
      <c r="BY145">
        <v>-2.4401599999999999E-2</v>
      </c>
      <c r="BZ145">
        <v>-2.3283600000000002E-2</v>
      </c>
      <c r="CA145">
        <v>-1.5582199999999999E-2</v>
      </c>
      <c r="CB145">
        <v>3.9357999999999997E-3</v>
      </c>
      <c r="CC145">
        <v>1.65007E-2</v>
      </c>
      <c r="CD145">
        <v>1.76732E-2</v>
      </c>
      <c r="CE145">
        <v>-2.0731999999999999E-3</v>
      </c>
      <c r="CF145">
        <v>-3.3742500000000002E-2</v>
      </c>
      <c r="CG145">
        <v>-4.3124599999999999E-2</v>
      </c>
      <c r="CH145">
        <v>-3.5280499999999999E-2</v>
      </c>
      <c r="CI145">
        <v>-2.3106499999999999E-2</v>
      </c>
      <c r="CJ145">
        <v>-2.0701500000000001E-2</v>
      </c>
      <c r="CK145">
        <v>-2.0956300000000001E-2</v>
      </c>
      <c r="CL145" s="76">
        <v>5.2800000000000003E-5</v>
      </c>
      <c r="CM145" s="76">
        <v>4.9499999999999997E-5</v>
      </c>
      <c r="CN145" s="76">
        <v>4.7700000000000001E-5</v>
      </c>
      <c r="CO145" s="76">
        <v>4.5500000000000001E-5</v>
      </c>
      <c r="CP145" s="76">
        <v>4.1999999999999998E-5</v>
      </c>
      <c r="CQ145" s="76">
        <v>4.1699999999999997E-5</v>
      </c>
      <c r="CR145" s="76">
        <v>4.2599999999999999E-5</v>
      </c>
      <c r="CS145" s="76">
        <v>6.1799999999999998E-5</v>
      </c>
      <c r="CT145" s="76">
        <v>8.2999999999999998E-5</v>
      </c>
      <c r="CU145" s="76">
        <v>6.8300000000000007E-5</v>
      </c>
      <c r="CV145" s="76">
        <v>6.4900000000000005E-5</v>
      </c>
      <c r="CW145" s="76">
        <v>5.8999999999999998E-5</v>
      </c>
      <c r="CX145" s="76">
        <v>6.1799999999999998E-5</v>
      </c>
      <c r="CY145" s="76">
        <v>6.1600000000000007E-5</v>
      </c>
      <c r="CZ145" s="76">
        <v>6.7100000000000005E-5</v>
      </c>
      <c r="DA145" s="76">
        <v>7.5799999999999999E-5</v>
      </c>
      <c r="DB145" s="76">
        <v>9.1299999999999997E-5</v>
      </c>
      <c r="DC145" s="76">
        <v>1.033E-4</v>
      </c>
      <c r="DD145" s="76">
        <v>1.1179999999999999E-4</v>
      </c>
      <c r="DE145" s="76">
        <v>1.1730000000000001E-4</v>
      </c>
      <c r="DF145" s="76">
        <v>1.075E-4</v>
      </c>
      <c r="DG145" s="76">
        <v>9.87E-5</v>
      </c>
      <c r="DH145" s="76">
        <v>8.7000000000000001E-5</v>
      </c>
      <c r="DI145" s="76">
        <v>7.4999999999999993E-5</v>
      </c>
    </row>
    <row r="146" spans="1:113" x14ac:dyDescent="0.25">
      <c r="A146" t="str">
        <f t="shared" si="2"/>
        <v>Kern_All_All_All_All_0 to 20 kW_43690</v>
      </c>
      <c r="B146" t="s">
        <v>177</v>
      </c>
      <c r="C146" t="s">
        <v>219</v>
      </c>
      <c r="D146" t="s">
        <v>193</v>
      </c>
      <c r="E146" t="s">
        <v>19</v>
      </c>
      <c r="F146" t="s">
        <v>19</v>
      </c>
      <c r="G146" t="s">
        <v>19</v>
      </c>
      <c r="H146" t="s">
        <v>19</v>
      </c>
      <c r="I146" t="s">
        <v>41</v>
      </c>
      <c r="J146" s="11">
        <v>43690</v>
      </c>
      <c r="K146">
        <v>15</v>
      </c>
      <c r="L146">
        <v>18</v>
      </c>
      <c r="M146">
        <v>6845</v>
      </c>
      <c r="N146">
        <v>0</v>
      </c>
      <c r="O146">
        <v>0</v>
      </c>
      <c r="P146">
        <v>0</v>
      </c>
      <c r="Q146">
        <v>0</v>
      </c>
      <c r="R146">
        <v>1.0097288</v>
      </c>
      <c r="S146">
        <v>0.97605372000000001</v>
      </c>
      <c r="T146">
        <v>0.95019955</v>
      </c>
      <c r="U146">
        <v>0.94445451000000002</v>
      </c>
      <c r="V146">
        <v>0.95698459999999996</v>
      </c>
      <c r="W146">
        <v>1.0035859</v>
      </c>
      <c r="X146">
        <v>0.99212159</v>
      </c>
      <c r="Y146">
        <v>1.1818069</v>
      </c>
      <c r="Z146">
        <v>1.5462502</v>
      </c>
      <c r="AA146">
        <v>1.8362130000000001</v>
      </c>
      <c r="AB146">
        <v>2.0792942999999999</v>
      </c>
      <c r="AC146">
        <v>2.2387586000000002</v>
      </c>
      <c r="AD146">
        <v>2.3306589</v>
      </c>
      <c r="AE146">
        <v>2.4621008999999998</v>
      </c>
      <c r="AF146">
        <v>2.5135622999999998</v>
      </c>
      <c r="AG146">
        <v>2.4876140000000002</v>
      </c>
      <c r="AH146">
        <v>2.319788</v>
      </c>
      <c r="AI146">
        <v>1.912628</v>
      </c>
      <c r="AJ146">
        <v>1.6483399999999999</v>
      </c>
      <c r="AK146">
        <v>1.4837359999999999</v>
      </c>
      <c r="AL146">
        <v>1.4839629999999999</v>
      </c>
      <c r="AM146">
        <v>1.311002</v>
      </c>
      <c r="AN146">
        <v>1.16736</v>
      </c>
      <c r="AO146">
        <v>1.0951949999999999</v>
      </c>
      <c r="AP146">
        <v>77.522940000000006</v>
      </c>
      <c r="AQ146">
        <v>75.521510000000006</v>
      </c>
      <c r="AR146">
        <v>73.916039999999995</v>
      </c>
      <c r="AS146">
        <v>72.309849999999997</v>
      </c>
      <c r="AT146">
        <v>71.70438</v>
      </c>
      <c r="AU146">
        <v>69.205100000000002</v>
      </c>
      <c r="AV146">
        <v>67.913889999999995</v>
      </c>
      <c r="AW146">
        <v>68.881870000000006</v>
      </c>
      <c r="AX146">
        <v>73.510400000000004</v>
      </c>
      <c r="AY146">
        <v>79.193269999999998</v>
      </c>
      <c r="AZ146">
        <v>83.321789999999993</v>
      </c>
      <c r="BA146">
        <v>88.474800000000002</v>
      </c>
      <c r="BB146">
        <v>91.919730000000001</v>
      </c>
      <c r="BC146">
        <v>94.710220000000007</v>
      </c>
      <c r="BD146">
        <v>96.421170000000004</v>
      </c>
      <c r="BE146">
        <v>97.108339999999998</v>
      </c>
      <c r="BF146">
        <v>98.164829999999995</v>
      </c>
      <c r="BG146">
        <v>97.745819999999995</v>
      </c>
      <c r="BH146">
        <v>96.907070000000004</v>
      </c>
      <c r="BI146">
        <v>94.777839999999998</v>
      </c>
      <c r="BJ146">
        <v>91.150030000000001</v>
      </c>
      <c r="BK146">
        <v>88.440529999999995</v>
      </c>
      <c r="BL146">
        <v>84.627700000000004</v>
      </c>
      <c r="BM146">
        <v>81.023660000000007</v>
      </c>
      <c r="BN146">
        <v>-3.3519999999999999E-3</v>
      </c>
      <c r="BO146">
        <v>-2.3793999999999998E-3</v>
      </c>
      <c r="BP146">
        <v>-1.5922E-3</v>
      </c>
      <c r="BQ146">
        <v>-9.8299999999999993E-4</v>
      </c>
      <c r="BR146">
        <v>-6.0780000000000003E-4</v>
      </c>
      <c r="BS146">
        <v>-9.3320000000000002E-4</v>
      </c>
      <c r="BT146">
        <v>-3.2994000000000001E-3</v>
      </c>
      <c r="BU146">
        <v>9.5943000000000001E-3</v>
      </c>
      <c r="BV146">
        <v>3.7848000000000001E-3</v>
      </c>
      <c r="BW146">
        <v>-7.4248999999999999E-3</v>
      </c>
      <c r="BX146">
        <v>-1.75224E-2</v>
      </c>
      <c r="BY146">
        <v>-1.8260200000000001E-2</v>
      </c>
      <c r="BZ146">
        <v>-1.9812699999999999E-2</v>
      </c>
      <c r="CA146">
        <v>-2.17561E-2</v>
      </c>
      <c r="CB146">
        <v>-4.0223000000000004E-3</v>
      </c>
      <c r="CC146">
        <v>2.3747999999999998E-3</v>
      </c>
      <c r="CD146">
        <v>4.3953000000000004E-3</v>
      </c>
      <c r="CE146">
        <v>6.0650000000000005E-4</v>
      </c>
      <c r="CF146">
        <v>-1.0695E-2</v>
      </c>
      <c r="CG146">
        <v>-1.9994100000000001E-2</v>
      </c>
      <c r="CH146">
        <v>-2.0242900000000001E-2</v>
      </c>
      <c r="CI146">
        <v>-7.8811000000000003E-3</v>
      </c>
      <c r="CJ146">
        <v>-4.0555000000000001E-3</v>
      </c>
      <c r="CK146">
        <v>-5.5862999999999998E-3</v>
      </c>
      <c r="CL146" s="76">
        <v>2.9499999999999999E-5</v>
      </c>
      <c r="CM146" s="76">
        <v>2.8500000000000002E-5</v>
      </c>
      <c r="CN146" s="76">
        <v>2.7500000000000001E-5</v>
      </c>
      <c r="CO146" s="76">
        <v>2.6999999999999999E-5</v>
      </c>
      <c r="CP146" s="76">
        <v>2.44E-5</v>
      </c>
      <c r="CQ146" s="76">
        <v>2.2900000000000001E-5</v>
      </c>
      <c r="CR146" s="76">
        <v>1.8099999999999999E-5</v>
      </c>
      <c r="CS146" s="76">
        <v>2.4600000000000002E-5</v>
      </c>
      <c r="CT146" s="76">
        <v>3.8800000000000001E-5</v>
      </c>
      <c r="CU146" s="76">
        <v>4.0500000000000002E-5</v>
      </c>
      <c r="CV146" s="76">
        <v>3.8899999999999997E-5</v>
      </c>
      <c r="CW146" s="76">
        <v>3.8399999999999998E-5</v>
      </c>
      <c r="CX146" s="76">
        <v>3.8399999999999998E-5</v>
      </c>
      <c r="CY146" s="76">
        <v>4.0500000000000002E-5</v>
      </c>
      <c r="CZ146" s="76">
        <v>4.5000000000000003E-5</v>
      </c>
      <c r="DA146" s="76">
        <v>5.4299999999999998E-5</v>
      </c>
      <c r="DB146" s="76">
        <v>6.6400000000000001E-5</v>
      </c>
      <c r="DC146" s="76">
        <v>7.5300000000000001E-5</v>
      </c>
      <c r="DD146" s="76">
        <v>7.6500000000000003E-5</v>
      </c>
      <c r="DE146" s="76">
        <v>6.86E-5</v>
      </c>
      <c r="DF146" s="76">
        <v>5.9899999999999999E-5</v>
      </c>
      <c r="DG146" s="76">
        <v>5.3000000000000001E-5</v>
      </c>
      <c r="DH146" s="76">
        <v>4.3600000000000003E-5</v>
      </c>
      <c r="DI146" s="76">
        <v>3.8000000000000002E-5</v>
      </c>
    </row>
    <row r="147" spans="1:113" x14ac:dyDescent="0.25">
      <c r="A147" t="str">
        <f t="shared" si="2"/>
        <v>Kern_All_All_All_All_0 to 20 kW_43691</v>
      </c>
      <c r="B147" t="s">
        <v>177</v>
      </c>
      <c r="C147" t="s">
        <v>219</v>
      </c>
      <c r="D147" t="s">
        <v>193</v>
      </c>
      <c r="E147" t="s">
        <v>19</v>
      </c>
      <c r="F147" t="s">
        <v>19</v>
      </c>
      <c r="G147" t="s">
        <v>19</v>
      </c>
      <c r="H147" t="s">
        <v>19</v>
      </c>
      <c r="I147" t="s">
        <v>41</v>
      </c>
      <c r="J147" s="11">
        <v>43691</v>
      </c>
      <c r="K147">
        <v>15</v>
      </c>
      <c r="L147">
        <v>18</v>
      </c>
      <c r="M147">
        <v>6838</v>
      </c>
      <c r="N147">
        <v>0</v>
      </c>
      <c r="O147">
        <v>0</v>
      </c>
      <c r="P147">
        <v>0</v>
      </c>
      <c r="Q147">
        <v>0</v>
      </c>
      <c r="R147">
        <v>1.0423652999999999</v>
      </c>
      <c r="S147">
        <v>1.0055049</v>
      </c>
      <c r="T147">
        <v>0.99442012000000002</v>
      </c>
      <c r="U147">
        <v>0.98655804999999996</v>
      </c>
      <c r="V147">
        <v>0.98931159999999996</v>
      </c>
      <c r="W147">
        <v>1.0395943000000001</v>
      </c>
      <c r="X147">
        <v>1.0520593</v>
      </c>
      <c r="Y147">
        <v>1.2172361</v>
      </c>
      <c r="Z147">
        <v>1.5786306000000001</v>
      </c>
      <c r="AA147">
        <v>1.8775307999999999</v>
      </c>
      <c r="AB147">
        <v>2.1260937000000002</v>
      </c>
      <c r="AC147">
        <v>2.3153172</v>
      </c>
      <c r="AD147">
        <v>2.3877492</v>
      </c>
      <c r="AE147">
        <v>2.5161718999999998</v>
      </c>
      <c r="AF147">
        <v>2.5486209999999998</v>
      </c>
      <c r="AG147">
        <v>2.5487299999999999</v>
      </c>
      <c r="AH147">
        <v>2.4047170000000002</v>
      </c>
      <c r="AI147">
        <v>1.966091</v>
      </c>
      <c r="AJ147">
        <v>1.7279230000000001</v>
      </c>
      <c r="AK147">
        <v>1.5530740000000001</v>
      </c>
      <c r="AL147">
        <v>1.514281</v>
      </c>
      <c r="AM147">
        <v>1.3148770000000001</v>
      </c>
      <c r="AN147">
        <v>1.18733</v>
      </c>
      <c r="AO147">
        <v>1.112884</v>
      </c>
      <c r="AP147">
        <v>80.103930000000005</v>
      </c>
      <c r="AQ147">
        <v>76.811999999999998</v>
      </c>
      <c r="AR147">
        <v>75.997020000000006</v>
      </c>
      <c r="AS147">
        <v>74.679900000000004</v>
      </c>
      <c r="AT147">
        <v>72.784649999999999</v>
      </c>
      <c r="AU147">
        <v>70.496309999999994</v>
      </c>
      <c r="AV147">
        <v>68.812719999999999</v>
      </c>
      <c r="AW147">
        <v>70.543850000000006</v>
      </c>
      <c r="AX147">
        <v>75.011830000000003</v>
      </c>
      <c r="AY147">
        <v>79.325379999999996</v>
      </c>
      <c r="AZ147">
        <v>84.139629999999997</v>
      </c>
      <c r="BA147">
        <v>89.58314</v>
      </c>
      <c r="BB147">
        <v>93.817120000000003</v>
      </c>
      <c r="BC147">
        <v>97.341610000000003</v>
      </c>
      <c r="BD147">
        <v>99.736850000000004</v>
      </c>
      <c r="BE147">
        <v>100.0839</v>
      </c>
      <c r="BF147">
        <v>100.4308</v>
      </c>
      <c r="BG147">
        <v>100.3826</v>
      </c>
      <c r="BH147">
        <v>99.1738</v>
      </c>
      <c r="BI147">
        <v>97.254779999999997</v>
      </c>
      <c r="BJ147">
        <v>94.335049999999995</v>
      </c>
      <c r="BK147">
        <v>90.835769999999997</v>
      </c>
      <c r="BL147">
        <v>86.733170000000001</v>
      </c>
      <c r="BM147">
        <v>83.418909999999997</v>
      </c>
      <c r="BN147">
        <v>-2.4769000000000002E-3</v>
      </c>
      <c r="BO147">
        <v>-1.8466000000000001E-3</v>
      </c>
      <c r="BP147">
        <v>-7.5619999999999995E-4</v>
      </c>
      <c r="BQ147">
        <v>-4.3600000000000003E-5</v>
      </c>
      <c r="BR147">
        <v>-3.2029999999999998E-4</v>
      </c>
      <c r="BS147">
        <v>-6.5209999999999997E-4</v>
      </c>
      <c r="BT147">
        <v>-2.9261000000000001E-3</v>
      </c>
      <c r="BU147">
        <v>8.9589999999999999E-3</v>
      </c>
      <c r="BV147">
        <v>3.5276999999999999E-3</v>
      </c>
      <c r="BW147">
        <v>-7.6473000000000001E-3</v>
      </c>
      <c r="BX147">
        <v>-1.8190700000000001E-2</v>
      </c>
      <c r="BY147">
        <v>-1.9042E-2</v>
      </c>
      <c r="BZ147">
        <v>-2.3470000000000001E-2</v>
      </c>
      <c r="CA147">
        <v>-2.7215799999999998E-2</v>
      </c>
      <c r="CB147">
        <v>-7.4003999999999997E-3</v>
      </c>
      <c r="CC147">
        <v>3.4019999999999998E-4</v>
      </c>
      <c r="CD147">
        <v>1.9341E-3</v>
      </c>
      <c r="CE147">
        <v>-1.8927E-3</v>
      </c>
      <c r="CF147">
        <v>-1.5874200000000002E-2</v>
      </c>
      <c r="CG147">
        <v>-2.4067499999999999E-2</v>
      </c>
      <c r="CH147">
        <v>-2.20027E-2</v>
      </c>
      <c r="CI147">
        <v>-7.5468000000000002E-3</v>
      </c>
      <c r="CJ147">
        <v>-3.8972E-3</v>
      </c>
      <c r="CK147">
        <v>-4.7613999999999998E-3</v>
      </c>
      <c r="CL147" s="76">
        <v>3.6399999999999997E-5</v>
      </c>
      <c r="CM147" s="76">
        <v>3.4700000000000003E-5</v>
      </c>
      <c r="CN147" s="76">
        <v>3.3500000000000001E-5</v>
      </c>
      <c r="CO147" s="76">
        <v>3.29E-5</v>
      </c>
      <c r="CP147" s="76">
        <v>2.9300000000000001E-5</v>
      </c>
      <c r="CQ147" s="76">
        <v>2.6800000000000001E-5</v>
      </c>
      <c r="CR147" s="76">
        <v>2.1999999999999999E-5</v>
      </c>
      <c r="CS147" s="76">
        <v>2.5199999999999999E-5</v>
      </c>
      <c r="CT147" s="76">
        <v>4.2599999999999999E-5</v>
      </c>
      <c r="CU147" s="76">
        <v>4.4400000000000002E-5</v>
      </c>
      <c r="CV147" s="76">
        <v>4.4499999999999997E-5</v>
      </c>
      <c r="CW147" s="76">
        <v>4.4199999999999997E-5</v>
      </c>
      <c r="CX147" s="76">
        <v>4.4700000000000002E-5</v>
      </c>
      <c r="CY147" s="76">
        <v>4.8199999999999999E-5</v>
      </c>
      <c r="CZ147" s="76">
        <v>5.4200000000000003E-5</v>
      </c>
      <c r="DA147" s="76">
        <v>6.1400000000000002E-5</v>
      </c>
      <c r="DB147" s="76">
        <v>7.3700000000000002E-5</v>
      </c>
      <c r="DC147" s="76">
        <v>8.6000000000000003E-5</v>
      </c>
      <c r="DD147" s="76">
        <v>9.2E-5</v>
      </c>
      <c r="DE147" s="76">
        <v>8.8499999999999996E-5</v>
      </c>
      <c r="DF147" s="76">
        <v>8.0599999999999994E-5</v>
      </c>
      <c r="DG147" s="76">
        <v>6.5099999999999997E-5</v>
      </c>
      <c r="DH147" s="76">
        <v>5.3100000000000003E-5</v>
      </c>
      <c r="DI147" s="76">
        <v>4.8300000000000002E-5</v>
      </c>
    </row>
    <row r="148" spans="1:113" x14ac:dyDescent="0.25">
      <c r="A148" t="str">
        <f t="shared" si="2"/>
        <v>Kern_All_All_All_All_0 to 20 kW_43693</v>
      </c>
      <c r="B148" t="s">
        <v>177</v>
      </c>
      <c r="C148" t="s">
        <v>219</v>
      </c>
      <c r="D148" t="s">
        <v>193</v>
      </c>
      <c r="E148" t="s">
        <v>19</v>
      </c>
      <c r="F148" t="s">
        <v>19</v>
      </c>
      <c r="G148" t="s">
        <v>19</v>
      </c>
      <c r="H148" t="s">
        <v>19</v>
      </c>
      <c r="I148" t="s">
        <v>41</v>
      </c>
      <c r="J148" s="11">
        <v>43693</v>
      </c>
      <c r="K148">
        <v>15</v>
      </c>
      <c r="L148">
        <v>18</v>
      </c>
      <c r="M148">
        <v>6815</v>
      </c>
      <c r="N148">
        <v>0</v>
      </c>
      <c r="O148">
        <v>0</v>
      </c>
      <c r="P148">
        <v>0</v>
      </c>
      <c r="Q148">
        <v>0</v>
      </c>
      <c r="R148">
        <v>1.1057603</v>
      </c>
      <c r="S148">
        <v>1.0537913999999999</v>
      </c>
      <c r="T148">
        <v>1.0328598</v>
      </c>
      <c r="U148">
        <v>1.0247390999999999</v>
      </c>
      <c r="V148">
        <v>1.0187736999999999</v>
      </c>
      <c r="W148">
        <v>1.0817893999999999</v>
      </c>
      <c r="X148">
        <v>1.0757099999999999</v>
      </c>
      <c r="Y148">
        <v>1.2658852</v>
      </c>
      <c r="Z148">
        <v>1.6469364</v>
      </c>
      <c r="AA148">
        <v>1.9978940000000001</v>
      </c>
      <c r="AB148">
        <v>2.2281049999999998</v>
      </c>
      <c r="AC148">
        <v>2.4029041000000002</v>
      </c>
      <c r="AD148">
        <v>2.4864562000000001</v>
      </c>
      <c r="AE148">
        <v>2.551336</v>
      </c>
      <c r="AF148">
        <v>2.5828942000000001</v>
      </c>
      <c r="AG148">
        <v>2.4687929999999998</v>
      </c>
      <c r="AH148">
        <v>2.26424</v>
      </c>
      <c r="AI148">
        <v>1.884274</v>
      </c>
      <c r="AJ148">
        <v>1.6634869999999999</v>
      </c>
      <c r="AK148">
        <v>1.530721</v>
      </c>
      <c r="AL148">
        <v>1.536783</v>
      </c>
      <c r="AM148">
        <v>1.3396760000000001</v>
      </c>
      <c r="AN148">
        <v>1.1868209999999999</v>
      </c>
      <c r="AO148">
        <v>1.1103719999999999</v>
      </c>
      <c r="AP148">
        <v>80.358969999999999</v>
      </c>
      <c r="AQ148">
        <v>79.068240000000003</v>
      </c>
      <c r="AR148">
        <v>77.961089999999999</v>
      </c>
      <c r="AS148">
        <v>75.962519999999998</v>
      </c>
      <c r="AT148">
        <v>74.46181</v>
      </c>
      <c r="AU148">
        <v>73.067520000000002</v>
      </c>
      <c r="AV148">
        <v>72.064639999999997</v>
      </c>
      <c r="AW148">
        <v>74.793840000000003</v>
      </c>
      <c r="AX148">
        <v>79.658739999999995</v>
      </c>
      <c r="AY148">
        <v>86.367289999999997</v>
      </c>
      <c r="AZ148">
        <v>92.206500000000005</v>
      </c>
      <c r="BA148">
        <v>96.047880000000006</v>
      </c>
      <c r="BB148">
        <v>97.605829999999997</v>
      </c>
      <c r="BC148">
        <v>98.874470000000002</v>
      </c>
      <c r="BD148">
        <v>100.8246</v>
      </c>
      <c r="BE148">
        <v>101.196</v>
      </c>
      <c r="BF148">
        <v>101.3561</v>
      </c>
      <c r="BG148">
        <v>101.22539999999999</v>
      </c>
      <c r="BH148">
        <v>99.621870000000001</v>
      </c>
      <c r="BI148">
        <v>97.41189</v>
      </c>
      <c r="BJ148">
        <v>93.097629999999995</v>
      </c>
      <c r="BK148">
        <v>89.308329999999998</v>
      </c>
      <c r="BL148">
        <v>86.226870000000005</v>
      </c>
      <c r="BM148">
        <v>82.726140000000001</v>
      </c>
      <c r="BN148">
        <v>-1.9136999999999999E-3</v>
      </c>
      <c r="BO148">
        <v>-7.3740000000000003E-4</v>
      </c>
      <c r="BP148">
        <v>1.6129999999999999E-4</v>
      </c>
      <c r="BQ148">
        <v>6.156E-4</v>
      </c>
      <c r="BR148">
        <v>2.6160000000000002E-4</v>
      </c>
      <c r="BS148">
        <v>-3.8600000000000003E-5</v>
      </c>
      <c r="BT148">
        <v>-1.4042E-3</v>
      </c>
      <c r="BU148">
        <v>7.979E-3</v>
      </c>
      <c r="BV148">
        <v>2.1957999999999999E-3</v>
      </c>
      <c r="BW148">
        <v>-9.5443999999999998E-3</v>
      </c>
      <c r="BX148">
        <v>-2.9040300000000002E-2</v>
      </c>
      <c r="BY148">
        <v>-3.3026600000000003E-2</v>
      </c>
      <c r="BZ148">
        <v>-3.05057E-2</v>
      </c>
      <c r="CA148">
        <v>-3.1420400000000001E-2</v>
      </c>
      <c r="CB148">
        <v>-9.4678000000000002E-3</v>
      </c>
      <c r="CC148">
        <v>-1.1696E-3</v>
      </c>
      <c r="CD148">
        <v>-1.0659000000000001E-3</v>
      </c>
      <c r="CE148">
        <v>-4.3613999999999997E-3</v>
      </c>
      <c r="CF148">
        <v>-2.2714700000000001E-2</v>
      </c>
      <c r="CG148">
        <v>-2.8413000000000001E-2</v>
      </c>
      <c r="CH148">
        <v>-2.2979800000000002E-2</v>
      </c>
      <c r="CI148">
        <v>-8.0161999999999994E-3</v>
      </c>
      <c r="CJ148">
        <v>-5.607E-3</v>
      </c>
      <c r="CK148">
        <v>-4.5888999999999999E-3</v>
      </c>
      <c r="CL148" s="76">
        <v>4.4299999999999999E-5</v>
      </c>
      <c r="CM148" s="76">
        <v>4.21E-5</v>
      </c>
      <c r="CN148" s="76">
        <v>4.0000000000000003E-5</v>
      </c>
      <c r="CO148" s="76">
        <v>3.8500000000000001E-5</v>
      </c>
      <c r="CP148" s="76">
        <v>3.5099999999999999E-5</v>
      </c>
      <c r="CQ148" s="76">
        <v>3.2799999999999998E-5</v>
      </c>
      <c r="CR148" s="76">
        <v>2.9200000000000002E-5</v>
      </c>
      <c r="CS148" s="76">
        <v>4.2799999999999997E-5</v>
      </c>
      <c r="CT148" s="76">
        <v>6.2000000000000003E-5</v>
      </c>
      <c r="CU148" s="76">
        <v>5.8600000000000001E-5</v>
      </c>
      <c r="CV148" s="76">
        <v>8.7200000000000005E-5</v>
      </c>
      <c r="CW148" s="76">
        <v>7.47E-5</v>
      </c>
      <c r="CX148" s="76">
        <v>6.0000000000000002E-5</v>
      </c>
      <c r="CY148" s="76">
        <v>5.4799999999999997E-5</v>
      </c>
      <c r="CZ148" s="76">
        <v>6.0999999999999999E-5</v>
      </c>
      <c r="DA148" s="76">
        <v>6.8300000000000007E-5</v>
      </c>
      <c r="DB148" s="76">
        <v>8.1600000000000005E-5</v>
      </c>
      <c r="DC148" s="76">
        <v>9.6199999999999994E-5</v>
      </c>
      <c r="DD148" s="76">
        <v>1.027E-4</v>
      </c>
      <c r="DE148" s="76">
        <v>9.9900000000000002E-5</v>
      </c>
      <c r="DF148" s="76">
        <v>8.7299999999999994E-5</v>
      </c>
      <c r="DG148" s="76">
        <v>7.5400000000000003E-5</v>
      </c>
      <c r="DH148" s="76">
        <v>6.2899999999999997E-5</v>
      </c>
      <c r="DI148" s="76">
        <v>5.6900000000000001E-5</v>
      </c>
    </row>
    <row r="149" spans="1:113" x14ac:dyDescent="0.25">
      <c r="A149" t="str">
        <f t="shared" si="2"/>
        <v>Kern_All_All_All_All_0 to 20 kW_43703</v>
      </c>
      <c r="B149" t="s">
        <v>177</v>
      </c>
      <c r="C149" t="s">
        <v>219</v>
      </c>
      <c r="D149" t="s">
        <v>193</v>
      </c>
      <c r="E149" t="s">
        <v>19</v>
      </c>
      <c r="F149" t="s">
        <v>19</v>
      </c>
      <c r="G149" t="s">
        <v>19</v>
      </c>
      <c r="H149" t="s">
        <v>19</v>
      </c>
      <c r="I149" t="s">
        <v>41</v>
      </c>
      <c r="J149" s="11">
        <v>43703</v>
      </c>
      <c r="K149">
        <v>15</v>
      </c>
      <c r="L149">
        <v>18</v>
      </c>
      <c r="M149">
        <v>6745</v>
      </c>
      <c r="N149">
        <v>0</v>
      </c>
      <c r="O149">
        <v>0</v>
      </c>
      <c r="P149">
        <v>0</v>
      </c>
      <c r="Q149">
        <v>0</v>
      </c>
      <c r="R149">
        <v>1.0725286000000001</v>
      </c>
      <c r="S149">
        <v>1.0387527999999999</v>
      </c>
      <c r="T149">
        <v>1.0239741</v>
      </c>
      <c r="U149">
        <v>1.0205077</v>
      </c>
      <c r="V149">
        <v>1.0085094999999999</v>
      </c>
      <c r="W149">
        <v>1.0894908999999999</v>
      </c>
      <c r="X149">
        <v>1.1537743</v>
      </c>
      <c r="Y149">
        <v>1.3195399999999999</v>
      </c>
      <c r="Z149">
        <v>1.7206067</v>
      </c>
      <c r="AA149">
        <v>2.0361327999999999</v>
      </c>
      <c r="AB149">
        <v>2.2036763000000001</v>
      </c>
      <c r="AC149">
        <v>2.3203505999999998</v>
      </c>
      <c r="AD149">
        <v>2.4083744999999999</v>
      </c>
      <c r="AE149">
        <v>2.4884596000000001</v>
      </c>
      <c r="AF149">
        <v>2.5546278999999998</v>
      </c>
      <c r="AG149">
        <v>2.495133</v>
      </c>
      <c r="AH149">
        <v>2.294473</v>
      </c>
      <c r="AI149">
        <v>1.910045</v>
      </c>
      <c r="AJ149">
        <v>1.613445</v>
      </c>
      <c r="AK149">
        <v>1.518586</v>
      </c>
      <c r="AL149">
        <v>1.4874369999999999</v>
      </c>
      <c r="AM149">
        <v>1.3059670000000001</v>
      </c>
      <c r="AN149">
        <v>1.2030890000000001</v>
      </c>
      <c r="AO149">
        <v>1.1328910000000001</v>
      </c>
      <c r="AP149">
        <v>80.698329999999999</v>
      </c>
      <c r="AQ149">
        <v>79.878399999999999</v>
      </c>
      <c r="AR149">
        <v>78.669939999999997</v>
      </c>
      <c r="AS149">
        <v>78.064260000000004</v>
      </c>
      <c r="AT149">
        <v>76.091210000000004</v>
      </c>
      <c r="AU149">
        <v>74.591210000000004</v>
      </c>
      <c r="AV149">
        <v>73.986249999999998</v>
      </c>
      <c r="AW149">
        <v>73.432289999999995</v>
      </c>
      <c r="AX149">
        <v>78.665520000000001</v>
      </c>
      <c r="AY149">
        <v>83.373249999999999</v>
      </c>
      <c r="AZ149">
        <v>85.610820000000004</v>
      </c>
      <c r="BA149">
        <v>89.345500000000001</v>
      </c>
      <c r="BB149">
        <v>93.395039999999995</v>
      </c>
      <c r="BC149">
        <v>96.131900000000002</v>
      </c>
      <c r="BD149">
        <v>98.236850000000004</v>
      </c>
      <c r="BE149">
        <v>99.107119999999995</v>
      </c>
      <c r="BF149">
        <v>98.42859</v>
      </c>
      <c r="BG149">
        <v>99.5321</v>
      </c>
      <c r="BH149">
        <v>98.403099999999995</v>
      </c>
      <c r="BI149">
        <v>95.669870000000003</v>
      </c>
      <c r="BJ149">
        <v>92.934460000000001</v>
      </c>
      <c r="BK149">
        <v>89.910420000000002</v>
      </c>
      <c r="BL149">
        <v>87.094830000000002</v>
      </c>
      <c r="BM149">
        <v>83.80547</v>
      </c>
      <c r="BN149">
        <v>-1.7897E-3</v>
      </c>
      <c r="BO149">
        <v>-4.5130000000000002E-4</v>
      </c>
      <c r="BP149">
        <v>4.5110000000000001E-4</v>
      </c>
      <c r="BQ149">
        <v>1.3355999999999999E-3</v>
      </c>
      <c r="BR149">
        <v>6.3049999999999998E-4</v>
      </c>
      <c r="BS149">
        <v>2.4449999999999998E-4</v>
      </c>
      <c r="BT149">
        <v>-6.8369999999999998E-4</v>
      </c>
      <c r="BU149">
        <v>8.6029000000000001E-3</v>
      </c>
      <c r="BV149">
        <v>2.1002E-3</v>
      </c>
      <c r="BW149">
        <v>-9.6133999999999994E-3</v>
      </c>
      <c r="BX149">
        <v>-2.0763500000000001E-2</v>
      </c>
      <c r="BY149">
        <v>-2.2110299999999999E-2</v>
      </c>
      <c r="BZ149">
        <v>-2.4921499999999999E-2</v>
      </c>
      <c r="CA149">
        <v>-2.73225E-2</v>
      </c>
      <c r="CB149">
        <v>-8.6087999999999998E-3</v>
      </c>
      <c r="CC149">
        <v>-1.529E-3</v>
      </c>
      <c r="CD149">
        <v>1.9315999999999999E-3</v>
      </c>
      <c r="CE149">
        <v>-2.209E-3</v>
      </c>
      <c r="CF149">
        <v>-1.45831E-2</v>
      </c>
      <c r="CG149">
        <v>-2.1805700000000001E-2</v>
      </c>
      <c r="CH149">
        <v>-2.1486499999999999E-2</v>
      </c>
      <c r="CI149">
        <v>-8.2880000000000002E-3</v>
      </c>
      <c r="CJ149">
        <v>-5.2833999999999997E-3</v>
      </c>
      <c r="CK149">
        <v>-4.8748999999999997E-3</v>
      </c>
      <c r="CL149" s="76">
        <v>4.8300000000000002E-5</v>
      </c>
      <c r="CM149" s="76">
        <v>4.6199999999999998E-5</v>
      </c>
      <c r="CN149" s="76">
        <v>4.4799999999999998E-5</v>
      </c>
      <c r="CO149" s="76">
        <v>4.6499999999999999E-5</v>
      </c>
      <c r="CP149" s="76">
        <v>4.1100000000000003E-5</v>
      </c>
      <c r="CQ149" s="76">
        <v>3.8099999999999998E-5</v>
      </c>
      <c r="CR149" s="76">
        <v>3.3500000000000001E-5</v>
      </c>
      <c r="CS149" s="76">
        <v>5.1999999999999997E-5</v>
      </c>
      <c r="CT149" s="76">
        <v>5.5899999999999997E-5</v>
      </c>
      <c r="CU149" s="76">
        <v>5.77E-5</v>
      </c>
      <c r="CV149" s="76">
        <v>5.5500000000000001E-5</v>
      </c>
      <c r="CW149" s="76">
        <v>5.0500000000000001E-5</v>
      </c>
      <c r="CX149" s="76">
        <v>5.5600000000000003E-5</v>
      </c>
      <c r="CY149" s="76">
        <v>5.9599999999999999E-5</v>
      </c>
      <c r="CZ149" s="76">
        <v>6.6299999999999999E-5</v>
      </c>
      <c r="DA149" s="76">
        <v>7.6000000000000004E-5</v>
      </c>
      <c r="DB149" s="76">
        <v>8.7700000000000004E-5</v>
      </c>
      <c r="DC149" s="76">
        <v>9.5299999999999999E-5</v>
      </c>
      <c r="DD149" s="76">
        <v>9.3700000000000001E-5</v>
      </c>
      <c r="DE149" s="76">
        <v>8.4599999999999996E-5</v>
      </c>
      <c r="DF149" s="76">
        <v>8.2200000000000006E-5</v>
      </c>
      <c r="DG149" s="76">
        <v>7.2700000000000005E-5</v>
      </c>
      <c r="DH149" s="76">
        <v>6.3100000000000002E-5</v>
      </c>
      <c r="DI149" s="76">
        <v>5.8E-5</v>
      </c>
    </row>
    <row r="150" spans="1:113" x14ac:dyDescent="0.25">
      <c r="A150" t="str">
        <f t="shared" si="2"/>
        <v>Kern_All_All_All_All_0 to 20 kW_43704</v>
      </c>
      <c r="B150" t="s">
        <v>177</v>
      </c>
      <c r="C150" t="s">
        <v>219</v>
      </c>
      <c r="D150" t="s">
        <v>193</v>
      </c>
      <c r="E150" t="s">
        <v>19</v>
      </c>
      <c r="F150" t="s">
        <v>19</v>
      </c>
      <c r="G150" t="s">
        <v>19</v>
      </c>
      <c r="H150" t="s">
        <v>19</v>
      </c>
      <c r="I150" t="s">
        <v>41</v>
      </c>
      <c r="J150" s="11">
        <v>43704</v>
      </c>
      <c r="K150">
        <v>15</v>
      </c>
      <c r="L150">
        <v>18</v>
      </c>
      <c r="M150">
        <v>6730</v>
      </c>
      <c r="N150">
        <v>0</v>
      </c>
      <c r="O150">
        <v>0</v>
      </c>
      <c r="P150">
        <v>0</v>
      </c>
      <c r="Q150">
        <v>0</v>
      </c>
      <c r="R150">
        <v>1.0870708</v>
      </c>
      <c r="S150">
        <v>1.0422788999999999</v>
      </c>
      <c r="T150">
        <v>1.0310868</v>
      </c>
      <c r="U150">
        <v>1.0310079999999999</v>
      </c>
      <c r="V150">
        <v>1.0358786</v>
      </c>
      <c r="W150">
        <v>1.0865648999999999</v>
      </c>
      <c r="X150">
        <v>1.1323955999999999</v>
      </c>
      <c r="Y150">
        <v>1.3208858999999999</v>
      </c>
      <c r="Z150">
        <v>1.7157382000000001</v>
      </c>
      <c r="AA150">
        <v>1.9962635</v>
      </c>
      <c r="AB150">
        <v>2.2263297999999998</v>
      </c>
      <c r="AC150">
        <v>2.3951144000000002</v>
      </c>
      <c r="AD150">
        <v>2.5216544999999999</v>
      </c>
      <c r="AE150">
        <v>2.6228837999999999</v>
      </c>
      <c r="AF150">
        <v>2.6747827000000002</v>
      </c>
      <c r="AG150">
        <v>2.6258279999999998</v>
      </c>
      <c r="AH150">
        <v>2.4390649999999998</v>
      </c>
      <c r="AI150">
        <v>1.978024</v>
      </c>
      <c r="AJ150">
        <v>1.6904859999999999</v>
      </c>
      <c r="AK150">
        <v>1.551169</v>
      </c>
      <c r="AL150">
        <v>1.525925</v>
      </c>
      <c r="AM150">
        <v>1.341774</v>
      </c>
      <c r="AN150">
        <v>1.209076</v>
      </c>
      <c r="AO150">
        <v>1.1454329999999999</v>
      </c>
      <c r="AP150">
        <v>82.775800000000004</v>
      </c>
      <c r="AQ150">
        <v>80.407970000000006</v>
      </c>
      <c r="AR150">
        <v>79.695790000000002</v>
      </c>
      <c r="AS150">
        <v>78.090069999999997</v>
      </c>
      <c r="AT150">
        <v>76.195070000000001</v>
      </c>
      <c r="AU150">
        <v>75.693610000000007</v>
      </c>
      <c r="AV150">
        <v>74.194339999999997</v>
      </c>
      <c r="AW150">
        <v>74.534329999999997</v>
      </c>
      <c r="AX150">
        <v>78.690029999999993</v>
      </c>
      <c r="AY150">
        <v>82.400030000000001</v>
      </c>
      <c r="AZ150">
        <v>86.217209999999994</v>
      </c>
      <c r="BA150">
        <v>90.452190000000002</v>
      </c>
      <c r="BB150">
        <v>94.397900000000007</v>
      </c>
      <c r="BC150">
        <v>97.529349999999994</v>
      </c>
      <c r="BD150">
        <v>98.55865</v>
      </c>
      <c r="BE150">
        <v>98.983670000000004</v>
      </c>
      <c r="BF150">
        <v>98.749409999999997</v>
      </c>
      <c r="BG150">
        <v>99.11797</v>
      </c>
      <c r="BH150">
        <v>98.90652</v>
      </c>
      <c r="BI150">
        <v>96.6708</v>
      </c>
      <c r="BJ150">
        <v>93.145809999999997</v>
      </c>
      <c r="BK150">
        <v>90.933629999999994</v>
      </c>
      <c r="BL150">
        <v>88.434359999999998</v>
      </c>
      <c r="BM150">
        <v>85.749359999999996</v>
      </c>
      <c r="BN150">
        <v>-5.7082000000000001E-3</v>
      </c>
      <c r="BO150">
        <v>-3.3276999999999998E-3</v>
      </c>
      <c r="BP150">
        <v>-2.3877E-3</v>
      </c>
      <c r="BQ150">
        <v>-2.6920999999999998E-3</v>
      </c>
      <c r="BR150">
        <v>-3.5111999999999999E-3</v>
      </c>
      <c r="BS150">
        <v>-2.0912000000000001E-3</v>
      </c>
      <c r="BT150">
        <v>-9.0083999999999997E-3</v>
      </c>
      <c r="BU150">
        <v>7.6890999999999999E-3</v>
      </c>
      <c r="BV150">
        <v>8.8354999999999996E-3</v>
      </c>
      <c r="BW150">
        <v>2.0647E-3</v>
      </c>
      <c r="BX150">
        <v>-3.1224999999999998E-3</v>
      </c>
      <c r="BY150">
        <v>-2.4803E-3</v>
      </c>
      <c r="BZ150">
        <v>-7.0737999999999999E-3</v>
      </c>
      <c r="CA150">
        <v>-8.9937000000000003E-3</v>
      </c>
      <c r="CB150">
        <v>1.15155E-2</v>
      </c>
      <c r="CC150">
        <v>1.6351500000000001E-2</v>
      </c>
      <c r="CD150">
        <v>1.5487900000000001E-2</v>
      </c>
      <c r="CE150">
        <v>9.6389000000000006E-3</v>
      </c>
      <c r="CF150">
        <v>-7.1476999999999999E-3</v>
      </c>
      <c r="CG150">
        <v>-1.9836199999999998E-2</v>
      </c>
      <c r="CH150">
        <v>-2.01602E-2</v>
      </c>
      <c r="CI150">
        <v>-3.5195999999999999E-3</v>
      </c>
      <c r="CJ150">
        <v>-4.7508000000000003E-3</v>
      </c>
      <c r="CK150">
        <v>-6.2328000000000001E-3</v>
      </c>
      <c r="CL150" s="76">
        <v>4.8199999999999999E-5</v>
      </c>
      <c r="CM150" s="76">
        <v>4.5500000000000001E-5</v>
      </c>
      <c r="CN150" s="76">
        <v>4.4499999999999997E-5</v>
      </c>
      <c r="CO150" s="76">
        <v>4.35E-5</v>
      </c>
      <c r="CP150" s="76">
        <v>3.9700000000000003E-5</v>
      </c>
      <c r="CQ150" s="76">
        <v>3.96E-5</v>
      </c>
      <c r="CR150" s="76">
        <v>3.8699999999999999E-5</v>
      </c>
      <c r="CS150" s="76">
        <v>5.1700000000000003E-5</v>
      </c>
      <c r="CT150" s="76">
        <v>6.3999999999999997E-5</v>
      </c>
      <c r="CU150" s="76">
        <v>6.1500000000000004E-5</v>
      </c>
      <c r="CV150" s="76">
        <v>5.7099999999999999E-5</v>
      </c>
      <c r="CW150" s="76">
        <v>5.1499999999999998E-5</v>
      </c>
      <c r="CX150" s="76">
        <v>5.52E-5</v>
      </c>
      <c r="CY150" s="76">
        <v>6.05E-5</v>
      </c>
      <c r="CZ150" s="76">
        <v>6.4399999999999993E-5</v>
      </c>
      <c r="DA150" s="76">
        <v>7.4499999999999995E-5</v>
      </c>
      <c r="DB150" s="76">
        <v>9.1100000000000005E-5</v>
      </c>
      <c r="DC150" s="76">
        <v>1.041E-4</v>
      </c>
      <c r="DD150" s="76">
        <v>1.0959999999999999E-4</v>
      </c>
      <c r="DE150" s="76">
        <v>1.025E-4</v>
      </c>
      <c r="DF150" s="76">
        <v>9.31E-5</v>
      </c>
      <c r="DG150" s="76">
        <v>8.6100000000000006E-5</v>
      </c>
      <c r="DH150" s="76">
        <v>7.5699999999999997E-5</v>
      </c>
      <c r="DI150" s="76">
        <v>6.3999999999999997E-5</v>
      </c>
    </row>
    <row r="151" spans="1:113" x14ac:dyDescent="0.25">
      <c r="A151" t="str">
        <f t="shared" si="2"/>
        <v>Kern_All_All_All_All_0 to 20 kW_43721</v>
      </c>
      <c r="B151" t="s">
        <v>177</v>
      </c>
      <c r="C151" t="s">
        <v>219</v>
      </c>
      <c r="D151" t="s">
        <v>193</v>
      </c>
      <c r="E151" t="s">
        <v>19</v>
      </c>
      <c r="F151" t="s">
        <v>19</v>
      </c>
      <c r="G151" t="s">
        <v>19</v>
      </c>
      <c r="H151" t="s">
        <v>19</v>
      </c>
      <c r="I151" t="s">
        <v>41</v>
      </c>
      <c r="J151" s="11">
        <v>43721</v>
      </c>
      <c r="K151">
        <v>15</v>
      </c>
      <c r="L151">
        <v>18</v>
      </c>
      <c r="M151">
        <v>6640</v>
      </c>
      <c r="N151">
        <v>0</v>
      </c>
      <c r="O151">
        <v>0</v>
      </c>
      <c r="P151">
        <v>0</v>
      </c>
      <c r="Q151">
        <v>0</v>
      </c>
      <c r="R151">
        <v>0.97640629999999995</v>
      </c>
      <c r="S151">
        <v>0.94151132000000004</v>
      </c>
      <c r="T151">
        <v>0.92340738</v>
      </c>
      <c r="U151">
        <v>0.92216936000000005</v>
      </c>
      <c r="V151">
        <v>0.92549557000000005</v>
      </c>
      <c r="W151">
        <v>0.98405524</v>
      </c>
      <c r="X151">
        <v>1.0169789</v>
      </c>
      <c r="Y151">
        <v>1.0447284999999999</v>
      </c>
      <c r="Z151">
        <v>1.3337604000000001</v>
      </c>
      <c r="AA151">
        <v>1.6115185000000001</v>
      </c>
      <c r="AB151">
        <v>1.8088065</v>
      </c>
      <c r="AC151">
        <v>2.017404</v>
      </c>
      <c r="AD151">
        <v>2.1275083000000001</v>
      </c>
      <c r="AE151">
        <v>2.2346841999999998</v>
      </c>
      <c r="AF151">
        <v>2.2972921999999998</v>
      </c>
      <c r="AG151">
        <v>2.2711549999999998</v>
      </c>
      <c r="AH151">
        <v>2.0757469999999998</v>
      </c>
      <c r="AI151">
        <v>1.722977</v>
      </c>
      <c r="AJ151">
        <v>1.527345</v>
      </c>
      <c r="AK151">
        <v>1.507379</v>
      </c>
      <c r="AL151">
        <v>1.4090800000000001</v>
      </c>
      <c r="AM151">
        <v>1.2493799999999999</v>
      </c>
      <c r="AN151">
        <v>1.1232530000000001</v>
      </c>
      <c r="AO151">
        <v>1.048999</v>
      </c>
      <c r="AP151">
        <v>74.242570000000001</v>
      </c>
      <c r="AQ151">
        <v>72.425650000000005</v>
      </c>
      <c r="AR151">
        <v>71.107259999999997</v>
      </c>
      <c r="AS151">
        <v>68.818299999999994</v>
      </c>
      <c r="AT151">
        <v>68.894760000000005</v>
      </c>
      <c r="AU151">
        <v>67.393289999999993</v>
      </c>
      <c r="AV151">
        <v>65.107259999999997</v>
      </c>
      <c r="AW151">
        <v>64.635220000000004</v>
      </c>
      <c r="AX151">
        <v>68.527180000000001</v>
      </c>
      <c r="AY151">
        <v>74.23527</v>
      </c>
      <c r="AZ151">
        <v>79.946299999999994</v>
      </c>
      <c r="BA151">
        <v>85.576459999999997</v>
      </c>
      <c r="BB151">
        <v>89.918400000000005</v>
      </c>
      <c r="BC151">
        <v>93.445610000000002</v>
      </c>
      <c r="BD151">
        <v>95.552229999999994</v>
      </c>
      <c r="BE151">
        <v>97.342669999999998</v>
      </c>
      <c r="BF151">
        <v>97.738249999999994</v>
      </c>
      <c r="BG151">
        <v>97.002939999999995</v>
      </c>
      <c r="BH151">
        <v>95.765429999999995</v>
      </c>
      <c r="BI151">
        <v>92.530109999999993</v>
      </c>
      <c r="BJ151">
        <v>88.608779999999996</v>
      </c>
      <c r="BK151">
        <v>84.296270000000007</v>
      </c>
      <c r="BL151">
        <v>80.876400000000004</v>
      </c>
      <c r="BM151">
        <v>76.772729999999996</v>
      </c>
      <c r="BN151">
        <v>-5.5466999999999999E-3</v>
      </c>
      <c r="BO151">
        <v>-2.4867999999999999E-3</v>
      </c>
      <c r="BP151">
        <v>1.5589999999999999E-4</v>
      </c>
      <c r="BQ151">
        <v>-5.352E-4</v>
      </c>
      <c r="BR151">
        <v>1.2493999999999999E-3</v>
      </c>
      <c r="BS151">
        <v>5.7850000000000002E-3</v>
      </c>
      <c r="BT151">
        <v>1.04142E-2</v>
      </c>
      <c r="BU151">
        <v>2.4847000000000001E-2</v>
      </c>
      <c r="BV151">
        <v>3.0951900000000001E-2</v>
      </c>
      <c r="BW151">
        <v>1.1390900000000001E-2</v>
      </c>
      <c r="BX151">
        <v>1.2331E-3</v>
      </c>
      <c r="BY151">
        <v>-8.4793000000000004E-3</v>
      </c>
      <c r="BZ151">
        <v>-9.3494000000000008E-3</v>
      </c>
      <c r="CA151">
        <v>-1.77597E-2</v>
      </c>
      <c r="CB151">
        <v>-4.0270000000000002E-3</v>
      </c>
      <c r="CC151">
        <v>4.6496999999999997E-3</v>
      </c>
      <c r="CD151">
        <v>8.9452999999999998E-3</v>
      </c>
      <c r="CE151">
        <v>1.56372E-2</v>
      </c>
      <c r="CF151">
        <v>1.1805299999999999E-2</v>
      </c>
      <c r="CG151">
        <v>2.5958000000000001E-3</v>
      </c>
      <c r="CH151">
        <v>-3.6151E-3</v>
      </c>
      <c r="CI151">
        <v>-3.5304999999999998E-3</v>
      </c>
      <c r="CJ151">
        <v>-1.17483E-2</v>
      </c>
      <c r="CK151">
        <v>-1.16528E-2</v>
      </c>
      <c r="CL151" s="76">
        <v>2.4499999999999999E-5</v>
      </c>
      <c r="CM151" s="76">
        <v>2.3900000000000002E-5</v>
      </c>
      <c r="CN151" s="76">
        <v>2.2399999999999999E-5</v>
      </c>
      <c r="CO151" s="76">
        <v>2.2200000000000001E-5</v>
      </c>
      <c r="CP151" s="76">
        <v>2.0699999999999998E-5</v>
      </c>
      <c r="CQ151" s="76">
        <v>1.56E-5</v>
      </c>
      <c r="CR151" s="76">
        <v>1.6799999999999998E-5</v>
      </c>
      <c r="CS151" s="76">
        <v>1.7900000000000001E-5</v>
      </c>
      <c r="CT151" s="76">
        <v>3.3200000000000001E-5</v>
      </c>
      <c r="CU151" s="76">
        <v>3.8800000000000001E-5</v>
      </c>
      <c r="CV151" s="76">
        <v>3.9199999999999997E-5</v>
      </c>
      <c r="CW151" s="76">
        <v>3.6100000000000003E-5</v>
      </c>
      <c r="CX151" s="76">
        <v>3.4E-5</v>
      </c>
      <c r="CY151" s="76">
        <v>3.2400000000000001E-5</v>
      </c>
      <c r="CZ151" s="76">
        <v>3.5099999999999999E-5</v>
      </c>
      <c r="DA151" s="76">
        <v>4.2799999999999997E-5</v>
      </c>
      <c r="DB151" s="76">
        <v>5.3499999999999999E-5</v>
      </c>
      <c r="DC151" s="76">
        <v>6.0600000000000003E-5</v>
      </c>
      <c r="DD151" s="76">
        <v>6.0300000000000002E-5</v>
      </c>
      <c r="DE151" s="76">
        <v>5.7800000000000002E-5</v>
      </c>
      <c r="DF151" s="76">
        <v>4.9299999999999999E-5</v>
      </c>
      <c r="DG151" s="76">
        <v>4.1E-5</v>
      </c>
      <c r="DH151" s="76">
        <v>3.43E-5</v>
      </c>
      <c r="DI151" s="76">
        <v>3.2299999999999999E-5</v>
      </c>
    </row>
    <row r="152" spans="1:113" x14ac:dyDescent="0.25">
      <c r="A152" t="str">
        <f t="shared" si="2"/>
        <v>Kern_All_All_All_All_0 to 20 kW_2958465</v>
      </c>
      <c r="B152" t="s">
        <v>204</v>
      </c>
      <c r="C152" t="s">
        <v>219</v>
      </c>
      <c r="D152" t="s">
        <v>193</v>
      </c>
      <c r="E152" t="s">
        <v>19</v>
      </c>
      <c r="F152" t="s">
        <v>19</v>
      </c>
      <c r="G152" t="s">
        <v>19</v>
      </c>
      <c r="H152" t="s">
        <v>19</v>
      </c>
      <c r="I152" t="s">
        <v>41</v>
      </c>
      <c r="J152" s="11">
        <v>2958465</v>
      </c>
      <c r="K152">
        <v>15</v>
      </c>
      <c r="L152">
        <v>18</v>
      </c>
      <c r="M152">
        <v>6838.1109999999999</v>
      </c>
      <c r="N152">
        <v>0</v>
      </c>
      <c r="O152">
        <v>0</v>
      </c>
      <c r="P152">
        <v>0</v>
      </c>
      <c r="Q152">
        <v>0</v>
      </c>
      <c r="R152">
        <v>1.0556308999999999</v>
      </c>
      <c r="S152">
        <v>1.0169144999999999</v>
      </c>
      <c r="T152">
        <v>0.99876343999999995</v>
      </c>
      <c r="U152">
        <v>0.99086026999999999</v>
      </c>
      <c r="V152">
        <v>0.99281131</v>
      </c>
      <c r="W152">
        <v>1.0423648999999999</v>
      </c>
      <c r="X152">
        <v>1.0545624</v>
      </c>
      <c r="Y152">
        <v>1.2418297</v>
      </c>
      <c r="Z152">
        <v>1.6112215999999999</v>
      </c>
      <c r="AA152">
        <v>1.9201109999999999</v>
      </c>
      <c r="AB152">
        <v>2.1327484999999999</v>
      </c>
      <c r="AC152">
        <v>2.2954393999999998</v>
      </c>
      <c r="AD152">
        <v>2.3853420000000001</v>
      </c>
      <c r="AE152">
        <v>2.491177</v>
      </c>
      <c r="AF152">
        <v>2.5344872000000001</v>
      </c>
      <c r="AG152">
        <v>2.4807009999999998</v>
      </c>
      <c r="AH152">
        <v>2.3026430000000002</v>
      </c>
      <c r="AI152">
        <v>1.9054040000000001</v>
      </c>
      <c r="AJ152">
        <v>1.6576409999999999</v>
      </c>
      <c r="AK152">
        <v>1.5250109999999999</v>
      </c>
      <c r="AL152">
        <v>1.5015579999999999</v>
      </c>
      <c r="AM152">
        <v>1.333806</v>
      </c>
      <c r="AN152">
        <v>1.197675</v>
      </c>
      <c r="AO152">
        <v>1.1249100000000001</v>
      </c>
      <c r="AP152">
        <v>80.239919999999998</v>
      </c>
      <c r="AQ152">
        <v>78.054770000000005</v>
      </c>
      <c r="AR152">
        <v>76.776849999999996</v>
      </c>
      <c r="AS152">
        <v>75.241470000000007</v>
      </c>
      <c r="AT152">
        <v>73.896199999999993</v>
      </c>
      <c r="AU152">
        <v>72.629739999999998</v>
      </c>
      <c r="AV152">
        <v>71.620559999999998</v>
      </c>
      <c r="AW152">
        <v>72.942790000000002</v>
      </c>
      <c r="AX152">
        <v>77.211299999999994</v>
      </c>
      <c r="AY152">
        <v>82.13655</v>
      </c>
      <c r="AZ152">
        <v>86.439149999999998</v>
      </c>
      <c r="BA152">
        <v>90.667209999999997</v>
      </c>
      <c r="BB152">
        <v>94.33381</v>
      </c>
      <c r="BC152">
        <v>97.153049999999993</v>
      </c>
      <c r="BD152">
        <v>99.098500000000001</v>
      </c>
      <c r="BE152">
        <v>99.736469999999997</v>
      </c>
      <c r="BF152">
        <v>100.04940000000001</v>
      </c>
      <c r="BG152">
        <v>99.940939999999998</v>
      </c>
      <c r="BH152">
        <v>98.808409999999995</v>
      </c>
      <c r="BI152">
        <v>96.579849999999993</v>
      </c>
      <c r="BJ152">
        <v>93.108840000000001</v>
      </c>
      <c r="BK152">
        <v>89.919749999999993</v>
      </c>
      <c r="BL152">
        <v>86.538079999999994</v>
      </c>
      <c r="BM152">
        <v>83.448310000000006</v>
      </c>
      <c r="BN152">
        <v>-4.1086999999999999E-3</v>
      </c>
      <c r="BO152">
        <v>-2.8879000000000001E-3</v>
      </c>
      <c r="BP152">
        <v>-1.9327999999999999E-3</v>
      </c>
      <c r="BQ152">
        <v>-1.8645000000000001E-3</v>
      </c>
      <c r="BR152">
        <v>-2.1009000000000002E-3</v>
      </c>
      <c r="BS152">
        <v>-2.2753999999999999E-3</v>
      </c>
      <c r="BT152">
        <v>-1.4097999999999999E-3</v>
      </c>
      <c r="BU152">
        <v>1.08393E-2</v>
      </c>
      <c r="BV152">
        <v>1.1287800000000001E-2</v>
      </c>
      <c r="BW152">
        <v>-1.8108E-3</v>
      </c>
      <c r="BX152">
        <v>-1.52829E-2</v>
      </c>
      <c r="BY152">
        <v>-1.8330900000000001E-2</v>
      </c>
      <c r="BZ152">
        <v>-1.98148E-2</v>
      </c>
      <c r="CA152">
        <v>-2.14547E-2</v>
      </c>
      <c r="CB152">
        <v>-2.5766999999999999E-3</v>
      </c>
      <c r="CC152">
        <v>6.3874999999999999E-3</v>
      </c>
      <c r="CD152">
        <v>8.2629000000000001E-3</v>
      </c>
      <c r="CE152">
        <v>3.0722000000000002E-3</v>
      </c>
      <c r="CF152">
        <v>-1.3263499999999999E-2</v>
      </c>
      <c r="CG152">
        <v>-2.2078400000000001E-2</v>
      </c>
      <c r="CH152">
        <v>-2.0716100000000001E-2</v>
      </c>
      <c r="CI152">
        <v>-9.7307999999999995E-3</v>
      </c>
      <c r="CJ152">
        <v>-9.4610000000000007E-3</v>
      </c>
      <c r="CK152">
        <v>-9.8846999999999997E-3</v>
      </c>
      <c r="CL152" s="76">
        <v>4.5700000000000003E-6</v>
      </c>
      <c r="CM152" s="76">
        <v>4.3499999999999999E-6</v>
      </c>
      <c r="CN152" s="76">
        <v>4.1799999999999998E-6</v>
      </c>
      <c r="CO152" s="76">
        <v>4.1099999999999996E-6</v>
      </c>
      <c r="CP152" s="76">
        <v>3.72E-6</v>
      </c>
      <c r="CQ152" s="76">
        <v>3.4800000000000001E-6</v>
      </c>
      <c r="CR152" s="76">
        <v>3.2600000000000001E-6</v>
      </c>
      <c r="CS152" s="76">
        <v>4.4900000000000002E-6</v>
      </c>
      <c r="CT152" s="76">
        <v>6.1399999999999997E-6</v>
      </c>
      <c r="CU152" s="76">
        <v>5.9900000000000002E-6</v>
      </c>
      <c r="CV152" s="76">
        <v>6.3400000000000003E-6</v>
      </c>
      <c r="CW152" s="76">
        <v>5.8200000000000002E-6</v>
      </c>
      <c r="CX152" s="76">
        <v>5.6999999999999996E-6</v>
      </c>
      <c r="CY152" s="76">
        <v>5.8900000000000004E-6</v>
      </c>
      <c r="CZ152" s="76">
        <v>6.4799999999999998E-6</v>
      </c>
      <c r="DA152" s="76">
        <v>7.34E-6</v>
      </c>
      <c r="DB152" s="76">
        <v>8.8699999999999998E-6</v>
      </c>
      <c r="DC152" s="76">
        <v>1.0000000000000001E-5</v>
      </c>
      <c r="DD152" s="76">
        <v>1.0499999999999999E-5</v>
      </c>
      <c r="DE152" s="76">
        <v>1.01E-5</v>
      </c>
      <c r="DF152" s="76">
        <v>9.0699999999999996E-6</v>
      </c>
      <c r="DG152" s="76">
        <v>8.0299999999999994E-6</v>
      </c>
      <c r="DH152" s="76">
        <v>6.8000000000000001E-6</v>
      </c>
      <c r="DI152" s="76">
        <v>6.1199999999999999E-6</v>
      </c>
    </row>
    <row r="153" spans="1:113" x14ac:dyDescent="0.25">
      <c r="A153" t="str">
        <f t="shared" si="2"/>
        <v>Northern Coast_All_All_All_All_0 to 20 kW_43627</v>
      </c>
      <c r="B153" t="s">
        <v>177</v>
      </c>
      <c r="C153" t="s">
        <v>220</v>
      </c>
      <c r="D153" t="s">
        <v>221</v>
      </c>
      <c r="E153" t="s">
        <v>19</v>
      </c>
      <c r="F153" t="s">
        <v>19</v>
      </c>
      <c r="G153" t="s">
        <v>19</v>
      </c>
      <c r="H153" t="s">
        <v>19</v>
      </c>
      <c r="I153" t="s">
        <v>41</v>
      </c>
      <c r="J153" s="11">
        <v>43627</v>
      </c>
      <c r="K153">
        <v>15</v>
      </c>
      <c r="L153">
        <v>18</v>
      </c>
      <c r="M153">
        <v>8117</v>
      </c>
      <c r="N153">
        <v>0</v>
      </c>
      <c r="O153">
        <v>0</v>
      </c>
      <c r="P153">
        <v>0</v>
      </c>
      <c r="Q153">
        <v>0</v>
      </c>
      <c r="R153">
        <v>0.8280033</v>
      </c>
      <c r="S153">
        <v>0.79644216999999995</v>
      </c>
      <c r="T153">
        <v>0.76891122999999995</v>
      </c>
      <c r="U153">
        <v>0.75812383999999999</v>
      </c>
      <c r="V153">
        <v>0.75563380999999996</v>
      </c>
      <c r="W153">
        <v>0.75859544000000001</v>
      </c>
      <c r="X153">
        <v>0.74644639999999995</v>
      </c>
      <c r="Y153">
        <v>0.92808502000000004</v>
      </c>
      <c r="Z153">
        <v>1.2213396999999999</v>
      </c>
      <c r="AA153">
        <v>1.4781624</v>
      </c>
      <c r="AB153">
        <v>1.7047409</v>
      </c>
      <c r="AC153">
        <v>1.8232569999999999</v>
      </c>
      <c r="AD153">
        <v>1.8756959</v>
      </c>
      <c r="AE153">
        <v>1.9501520999999999</v>
      </c>
      <c r="AF153">
        <v>1.9963911000000001</v>
      </c>
      <c r="AG153">
        <v>1.9493910000000001</v>
      </c>
      <c r="AH153">
        <v>1.8232809999999999</v>
      </c>
      <c r="AI153">
        <v>1.56721</v>
      </c>
      <c r="AJ153">
        <v>1.395473</v>
      </c>
      <c r="AK153">
        <v>1.2602469999999999</v>
      </c>
      <c r="AL153">
        <v>1.148666</v>
      </c>
      <c r="AM153">
        <v>1.0864830000000001</v>
      </c>
      <c r="AN153">
        <v>0.98605279999999995</v>
      </c>
      <c r="AO153">
        <v>0.91878559999999998</v>
      </c>
      <c r="AP153">
        <v>75.067509999999999</v>
      </c>
      <c r="AQ153">
        <v>71.354190000000003</v>
      </c>
      <c r="AR153">
        <v>69.337069999999997</v>
      </c>
      <c r="AS153">
        <v>67.884630000000001</v>
      </c>
      <c r="AT153">
        <v>65.452399999999997</v>
      </c>
      <c r="AU153">
        <v>64.796589999999995</v>
      </c>
      <c r="AV153">
        <v>64.395390000000006</v>
      </c>
      <c r="AW153">
        <v>67.851140000000001</v>
      </c>
      <c r="AX153">
        <v>73.135159999999999</v>
      </c>
      <c r="AY153">
        <v>78.721620000000001</v>
      </c>
      <c r="AZ153">
        <v>83.583519999999993</v>
      </c>
      <c r="BA153">
        <v>88.953199999999995</v>
      </c>
      <c r="BB153">
        <v>93.053110000000004</v>
      </c>
      <c r="BC153">
        <v>96.006379999999993</v>
      </c>
      <c r="BD153">
        <v>98.508560000000003</v>
      </c>
      <c r="BE153">
        <v>100.1459</v>
      </c>
      <c r="BF153">
        <v>101.042</v>
      </c>
      <c r="BG153">
        <v>100.3069</v>
      </c>
      <c r="BH153">
        <v>99.179559999999995</v>
      </c>
      <c r="BI153">
        <v>96.781559999999999</v>
      </c>
      <c r="BJ153">
        <v>92.609319999999997</v>
      </c>
      <c r="BK153">
        <v>85.188900000000004</v>
      </c>
      <c r="BL153">
        <v>81.334900000000005</v>
      </c>
      <c r="BM153">
        <v>78.365920000000003</v>
      </c>
      <c r="BN153">
        <v>-4.9969000000000003E-3</v>
      </c>
      <c r="BO153">
        <v>-2.9242000000000001E-3</v>
      </c>
      <c r="BP153">
        <v>-5.8359999999999998E-4</v>
      </c>
      <c r="BQ153">
        <v>-2.4813000000000001E-3</v>
      </c>
      <c r="BR153">
        <v>-4.9899999999999999E-4</v>
      </c>
      <c r="BS153">
        <v>4.0585999999999999E-3</v>
      </c>
      <c r="BT153">
        <v>9.7528000000000007E-3</v>
      </c>
      <c r="BU153">
        <v>2.6986900000000001E-2</v>
      </c>
      <c r="BV153">
        <v>3.7047499999999997E-2</v>
      </c>
      <c r="BW153">
        <v>1.70679E-2</v>
      </c>
      <c r="BX153">
        <v>5.6093000000000002E-3</v>
      </c>
      <c r="BY153">
        <v>-5.3588999999999998E-3</v>
      </c>
      <c r="BZ153">
        <v>-9.8303999999999996E-3</v>
      </c>
      <c r="CA153">
        <v>-1.8316599999999999E-2</v>
      </c>
      <c r="CB153">
        <v>8.1430000000000001E-4</v>
      </c>
      <c r="CC153">
        <v>1.1787300000000001E-2</v>
      </c>
      <c r="CD153">
        <v>1.1768499999999999E-2</v>
      </c>
      <c r="CE153">
        <v>1.6577700000000001E-2</v>
      </c>
      <c r="CF153">
        <v>5.5005000000000002E-3</v>
      </c>
      <c r="CG153">
        <v>-9.8630000000000007E-4</v>
      </c>
      <c r="CH153">
        <v>-2.5236999999999998E-3</v>
      </c>
      <c r="CI153">
        <v>-2.2569000000000001E-3</v>
      </c>
      <c r="CJ153">
        <v>-1.18139E-2</v>
      </c>
      <c r="CK153">
        <v>-9.9387999999999994E-3</v>
      </c>
      <c r="CL153" s="76">
        <v>1.1199999999999999E-5</v>
      </c>
      <c r="CM153" s="76">
        <v>1.06E-5</v>
      </c>
      <c r="CN153" s="76">
        <v>9.6099999999999995E-6</v>
      </c>
      <c r="CO153" s="76">
        <v>8.6899999999999998E-6</v>
      </c>
      <c r="CP153" s="76">
        <v>8.1300000000000001E-6</v>
      </c>
      <c r="CQ153" s="76">
        <v>8.7700000000000007E-6</v>
      </c>
      <c r="CR153" s="76">
        <v>1.1399999999999999E-5</v>
      </c>
      <c r="CS153" s="76">
        <v>1.3499999999999999E-5</v>
      </c>
      <c r="CT153" s="76">
        <v>1.9300000000000002E-5</v>
      </c>
      <c r="CU153" s="76">
        <v>2.44E-5</v>
      </c>
      <c r="CV153" s="76">
        <v>2.62E-5</v>
      </c>
      <c r="CW153" s="76">
        <v>2.37E-5</v>
      </c>
      <c r="CX153" s="76">
        <v>1.88E-5</v>
      </c>
      <c r="CY153" s="76">
        <v>1.5299999999999999E-5</v>
      </c>
      <c r="CZ153" s="76">
        <v>1.6500000000000001E-5</v>
      </c>
      <c r="DA153" s="76">
        <v>2.2399999999999999E-5</v>
      </c>
      <c r="DB153" s="76">
        <v>3.6100000000000003E-5</v>
      </c>
      <c r="DC153" s="76">
        <v>4.7500000000000003E-5</v>
      </c>
      <c r="DD153" s="76">
        <v>5.7000000000000003E-5</v>
      </c>
      <c r="DE153" s="76">
        <v>5.9799999999999997E-5</v>
      </c>
      <c r="DF153" s="76">
        <v>4.4799999999999998E-5</v>
      </c>
      <c r="DG153" s="76">
        <v>3.4400000000000003E-5</v>
      </c>
      <c r="DH153" s="76">
        <v>2.0299999999999999E-5</v>
      </c>
      <c r="DI153" s="76">
        <v>1.77E-5</v>
      </c>
    </row>
    <row r="154" spans="1:113" x14ac:dyDescent="0.25">
      <c r="A154" t="str">
        <f t="shared" si="2"/>
        <v>Northern Coast_All_All_All_All_0 to 20 kW_43670</v>
      </c>
      <c r="B154" t="s">
        <v>177</v>
      </c>
      <c r="C154" t="s">
        <v>220</v>
      </c>
      <c r="D154" t="s">
        <v>221</v>
      </c>
      <c r="E154" t="s">
        <v>19</v>
      </c>
      <c r="F154" t="s">
        <v>19</v>
      </c>
      <c r="G154" t="s">
        <v>19</v>
      </c>
      <c r="H154" t="s">
        <v>19</v>
      </c>
      <c r="I154" t="s">
        <v>41</v>
      </c>
      <c r="J154" s="11">
        <v>43670</v>
      </c>
      <c r="K154">
        <v>15</v>
      </c>
      <c r="L154">
        <v>18</v>
      </c>
      <c r="M154">
        <v>8042</v>
      </c>
      <c r="N154">
        <v>0</v>
      </c>
      <c r="O154">
        <v>0</v>
      </c>
      <c r="P154">
        <v>0</v>
      </c>
      <c r="Q154">
        <v>0</v>
      </c>
      <c r="R154">
        <v>0.74087243999999997</v>
      </c>
      <c r="S154">
        <v>0.72277174</v>
      </c>
      <c r="T154">
        <v>0.70510693999999996</v>
      </c>
      <c r="U154">
        <v>0.70259379</v>
      </c>
      <c r="V154">
        <v>0.71020346000000001</v>
      </c>
      <c r="W154">
        <v>0.73129694999999995</v>
      </c>
      <c r="X154">
        <v>0.71447877000000004</v>
      </c>
      <c r="Y154">
        <v>0.85184654999999998</v>
      </c>
      <c r="Z154">
        <v>1.0514026000000001</v>
      </c>
      <c r="AA154">
        <v>1.2940834000000001</v>
      </c>
      <c r="AB154">
        <v>1.4492999</v>
      </c>
      <c r="AC154">
        <v>1.5734068999999999</v>
      </c>
      <c r="AD154">
        <v>1.6478089</v>
      </c>
      <c r="AE154">
        <v>1.7413190999999999</v>
      </c>
      <c r="AF154">
        <v>1.8084762999999999</v>
      </c>
      <c r="AG154">
        <v>1.79966</v>
      </c>
      <c r="AH154">
        <v>1.7336469999999999</v>
      </c>
      <c r="AI154">
        <v>1.45374</v>
      </c>
      <c r="AJ154">
        <v>1.238586</v>
      </c>
      <c r="AK154">
        <v>1.104525</v>
      </c>
      <c r="AL154">
        <v>1.0090349999999999</v>
      </c>
      <c r="AM154">
        <v>0.96230400000000005</v>
      </c>
      <c r="AN154">
        <v>0.87308390000000002</v>
      </c>
      <c r="AO154">
        <v>0.80909489999999995</v>
      </c>
      <c r="AP154">
        <v>67.899330000000006</v>
      </c>
      <c r="AQ154">
        <v>64.661810000000003</v>
      </c>
      <c r="AR154">
        <v>62.83784</v>
      </c>
      <c r="AS154">
        <v>61.03548</v>
      </c>
      <c r="AT154">
        <v>60.107129999999998</v>
      </c>
      <c r="AU154">
        <v>58.595500000000001</v>
      </c>
      <c r="AV154">
        <v>58.094140000000003</v>
      </c>
      <c r="AW154">
        <v>60.072949999999999</v>
      </c>
      <c r="AX154">
        <v>65.355930000000001</v>
      </c>
      <c r="AY154">
        <v>71.495930000000001</v>
      </c>
      <c r="AZ154">
        <v>76.356859999999998</v>
      </c>
      <c r="BA154">
        <v>81.207650000000001</v>
      </c>
      <c r="BB154">
        <v>86.201719999999995</v>
      </c>
      <c r="BC154">
        <v>90.728359999999995</v>
      </c>
      <c r="BD154">
        <v>93.933930000000004</v>
      </c>
      <c r="BE154">
        <v>96.119749999999996</v>
      </c>
      <c r="BF154">
        <v>96.361140000000006</v>
      </c>
      <c r="BG154">
        <v>95.892899999999997</v>
      </c>
      <c r="BH154">
        <v>94.811199999999999</v>
      </c>
      <c r="BI154">
        <v>91.369460000000004</v>
      </c>
      <c r="BJ154">
        <v>86.139070000000004</v>
      </c>
      <c r="BK154">
        <v>79.568479999999994</v>
      </c>
      <c r="BL154">
        <v>75.046379999999999</v>
      </c>
      <c r="BM154">
        <v>71.368279999999999</v>
      </c>
      <c r="BN154">
        <v>-1.14226E-2</v>
      </c>
      <c r="BO154">
        <v>-1.1577499999999999E-2</v>
      </c>
      <c r="BP154">
        <v>-1.21174E-2</v>
      </c>
      <c r="BQ154">
        <v>-1.2145899999999999E-2</v>
      </c>
      <c r="BR154">
        <v>-1.12488E-2</v>
      </c>
      <c r="BS154">
        <v>-1.8003600000000002E-2</v>
      </c>
      <c r="BT154">
        <v>-1.2427199999999999E-2</v>
      </c>
      <c r="BU154">
        <v>4.6242999999999996E-3</v>
      </c>
      <c r="BV154">
        <v>1.22098E-2</v>
      </c>
      <c r="BW154">
        <v>-2.5753E-3</v>
      </c>
      <c r="BX154">
        <v>-2.04435E-2</v>
      </c>
      <c r="BY154">
        <v>-1.7973800000000002E-2</v>
      </c>
      <c r="BZ154">
        <v>-1.05801E-2</v>
      </c>
      <c r="CA154">
        <v>-4.2414999999999996E-3</v>
      </c>
      <c r="CB154">
        <v>1.1025099999999999E-2</v>
      </c>
      <c r="CC154">
        <v>2.2314000000000001E-2</v>
      </c>
      <c r="CD154">
        <v>2.3553000000000001E-2</v>
      </c>
      <c r="CE154">
        <v>1.5820000000000001E-3</v>
      </c>
      <c r="CF154">
        <v>-2.46708E-2</v>
      </c>
      <c r="CG154">
        <v>-3.0369400000000001E-2</v>
      </c>
      <c r="CH154">
        <v>-3.2768400000000003E-2</v>
      </c>
      <c r="CI154">
        <v>-2.7147600000000001E-2</v>
      </c>
      <c r="CJ154">
        <v>-2.26733E-2</v>
      </c>
      <c r="CK154">
        <v>-2.1497100000000002E-2</v>
      </c>
      <c r="CL154" s="76">
        <v>1.1199999999999999E-5</v>
      </c>
      <c r="CM154" s="76">
        <v>9.9299999999999998E-6</v>
      </c>
      <c r="CN154" s="76">
        <v>9.1800000000000002E-6</v>
      </c>
      <c r="CO154" s="76">
        <v>8.7499999999999992E-6</v>
      </c>
      <c r="CP154" s="76">
        <v>8.2400000000000007E-6</v>
      </c>
      <c r="CQ154" s="76">
        <v>7.96E-6</v>
      </c>
      <c r="CR154" s="76">
        <v>1.0000000000000001E-5</v>
      </c>
      <c r="CS154" s="76">
        <v>1.31E-5</v>
      </c>
      <c r="CT154" s="76">
        <v>1.8199999999999999E-5</v>
      </c>
      <c r="CU154" s="76">
        <v>2.1100000000000001E-5</v>
      </c>
      <c r="CV154" s="76">
        <v>2.48E-5</v>
      </c>
      <c r="CW154" s="76">
        <v>2.19E-5</v>
      </c>
      <c r="CX154" s="76">
        <v>1.6399999999999999E-5</v>
      </c>
      <c r="CY154" s="76">
        <v>1.34E-5</v>
      </c>
      <c r="CZ154" s="76">
        <v>1.3699999999999999E-5</v>
      </c>
      <c r="DA154" s="76">
        <v>1.95E-5</v>
      </c>
      <c r="DB154" s="76">
        <v>3.3000000000000003E-5</v>
      </c>
      <c r="DC154" s="76">
        <v>4.6300000000000001E-5</v>
      </c>
      <c r="DD154" s="76">
        <v>5.9500000000000003E-5</v>
      </c>
      <c r="DE154" s="76">
        <v>6.0000000000000002E-5</v>
      </c>
      <c r="DF154" s="76">
        <v>3.96E-5</v>
      </c>
      <c r="DG154" s="76">
        <v>3.3200000000000001E-5</v>
      </c>
      <c r="DH154" s="76">
        <v>2.23E-5</v>
      </c>
      <c r="DI154" s="76">
        <v>1.6099999999999998E-5</v>
      </c>
    </row>
    <row r="155" spans="1:113" x14ac:dyDescent="0.25">
      <c r="A155" t="str">
        <f t="shared" si="2"/>
        <v>Northern Coast_All_All_All_All_0 to 20 kW_43672</v>
      </c>
      <c r="B155" t="s">
        <v>177</v>
      </c>
      <c r="C155" t="s">
        <v>220</v>
      </c>
      <c r="D155" t="s">
        <v>221</v>
      </c>
      <c r="E155" t="s">
        <v>19</v>
      </c>
      <c r="F155" t="s">
        <v>19</v>
      </c>
      <c r="G155" t="s">
        <v>19</v>
      </c>
      <c r="H155" t="s">
        <v>19</v>
      </c>
      <c r="I155" t="s">
        <v>41</v>
      </c>
      <c r="J155" s="11">
        <v>43672</v>
      </c>
      <c r="K155">
        <v>15</v>
      </c>
      <c r="L155">
        <v>18</v>
      </c>
      <c r="M155">
        <v>8039</v>
      </c>
      <c r="N155">
        <v>0</v>
      </c>
      <c r="O155">
        <v>0</v>
      </c>
      <c r="P155">
        <v>0</v>
      </c>
      <c r="Q155">
        <v>0</v>
      </c>
      <c r="R155">
        <v>0.75273975000000004</v>
      </c>
      <c r="S155">
        <v>0.72498918000000001</v>
      </c>
      <c r="T155">
        <v>0.71246812000000004</v>
      </c>
      <c r="U155">
        <v>0.70748568999999994</v>
      </c>
      <c r="V155">
        <v>0.72243531000000005</v>
      </c>
      <c r="W155">
        <v>0.74672859000000003</v>
      </c>
      <c r="X155">
        <v>0.74710304000000005</v>
      </c>
      <c r="Y155">
        <v>0.84852627000000003</v>
      </c>
      <c r="Z155">
        <v>1.0209347</v>
      </c>
      <c r="AA155">
        <v>1.1910061000000001</v>
      </c>
      <c r="AB155">
        <v>1.3165563</v>
      </c>
      <c r="AC155">
        <v>1.4096299999999999</v>
      </c>
      <c r="AD155">
        <v>1.4563273999999999</v>
      </c>
      <c r="AE155">
        <v>1.5085961000000001</v>
      </c>
      <c r="AF155">
        <v>1.5346662</v>
      </c>
      <c r="AG155">
        <v>1.5168269999999999</v>
      </c>
      <c r="AH155">
        <v>1.408247</v>
      </c>
      <c r="AI155">
        <v>1.2113389999999999</v>
      </c>
      <c r="AJ155">
        <v>1.0650900000000001</v>
      </c>
      <c r="AK155">
        <v>0.98370449999999998</v>
      </c>
      <c r="AL155">
        <v>0.94884679999999999</v>
      </c>
      <c r="AM155">
        <v>0.92472929999999998</v>
      </c>
      <c r="AN155">
        <v>0.84643469999999998</v>
      </c>
      <c r="AO155">
        <v>0.7883966</v>
      </c>
      <c r="AP155">
        <v>66.849879999999999</v>
      </c>
      <c r="AQ155">
        <v>66.895030000000006</v>
      </c>
      <c r="AR155">
        <v>64.733990000000006</v>
      </c>
      <c r="AS155">
        <v>63.04504</v>
      </c>
      <c r="AT155">
        <v>61.421460000000003</v>
      </c>
      <c r="AU155">
        <v>60.288760000000003</v>
      </c>
      <c r="AV155">
        <v>60.215620000000001</v>
      </c>
      <c r="AW155">
        <v>61.224080000000001</v>
      </c>
      <c r="AX155">
        <v>63.843400000000003</v>
      </c>
      <c r="AY155">
        <v>67.417019999999994</v>
      </c>
      <c r="AZ155">
        <v>71.925399999999996</v>
      </c>
      <c r="BA155">
        <v>76.798569999999998</v>
      </c>
      <c r="BB155">
        <v>81.113560000000007</v>
      </c>
      <c r="BC155">
        <v>84.460650000000001</v>
      </c>
      <c r="BD155">
        <v>87.495080000000002</v>
      </c>
      <c r="BE155">
        <v>89.625119999999995</v>
      </c>
      <c r="BF155">
        <v>88.449709999999996</v>
      </c>
      <c r="BG155">
        <v>87.554779999999994</v>
      </c>
      <c r="BH155">
        <v>87.508039999999994</v>
      </c>
      <c r="BI155">
        <v>85.013140000000007</v>
      </c>
      <c r="BJ155">
        <v>79.362170000000006</v>
      </c>
      <c r="BK155">
        <v>73.388099999999994</v>
      </c>
      <c r="BL155">
        <v>69.60145</v>
      </c>
      <c r="BM155">
        <v>67.054249999999996</v>
      </c>
      <c r="BN155">
        <v>-1.15338E-2</v>
      </c>
      <c r="BO155">
        <v>-1.1003600000000001E-2</v>
      </c>
      <c r="BP155">
        <v>-1.1721499999999999E-2</v>
      </c>
      <c r="BQ155">
        <v>-1.19366E-2</v>
      </c>
      <c r="BR155">
        <v>-1.1221099999999999E-2</v>
      </c>
      <c r="BS155">
        <v>-1.7961100000000001E-2</v>
      </c>
      <c r="BT155">
        <v>-1.23708E-2</v>
      </c>
      <c r="BU155">
        <v>4.5509000000000001E-3</v>
      </c>
      <c r="BV155">
        <v>1.2308899999999999E-2</v>
      </c>
      <c r="BW155">
        <v>-2.3806000000000001E-3</v>
      </c>
      <c r="BX155">
        <v>-1.9582200000000001E-2</v>
      </c>
      <c r="BY155">
        <v>-1.7245E-2</v>
      </c>
      <c r="BZ155">
        <v>-9.2277999999999995E-3</v>
      </c>
      <c r="CA155">
        <v>-3.1251E-3</v>
      </c>
      <c r="CB155">
        <v>1.1909100000000001E-2</v>
      </c>
      <c r="CC155">
        <v>2.2614700000000001E-2</v>
      </c>
      <c r="CD155">
        <v>2.6891999999999999E-2</v>
      </c>
      <c r="CE155">
        <v>6.3994999999999998E-3</v>
      </c>
      <c r="CF155">
        <v>-1.7260600000000001E-2</v>
      </c>
      <c r="CG155">
        <v>-2.78125E-2</v>
      </c>
      <c r="CH155">
        <v>-3.3005399999999997E-2</v>
      </c>
      <c r="CI155">
        <v>-2.8971500000000001E-2</v>
      </c>
      <c r="CJ155">
        <v>-2.40492E-2</v>
      </c>
      <c r="CK155">
        <v>-2.2517800000000001E-2</v>
      </c>
      <c r="CL155" s="76">
        <v>1.1399999999999999E-5</v>
      </c>
      <c r="CM155" s="76">
        <v>1.01E-5</v>
      </c>
      <c r="CN155" s="76">
        <v>8.9800000000000004E-6</v>
      </c>
      <c r="CO155" s="76">
        <v>9.2E-6</v>
      </c>
      <c r="CP155" s="76">
        <v>8.6000000000000007E-6</v>
      </c>
      <c r="CQ155" s="76">
        <v>8.3499999999999997E-6</v>
      </c>
      <c r="CR155" s="76">
        <v>1.01E-5</v>
      </c>
      <c r="CS155" s="76">
        <v>1.3499999999999999E-5</v>
      </c>
      <c r="CT155" s="76">
        <v>1.98E-5</v>
      </c>
      <c r="CU155" s="76">
        <v>2.2900000000000001E-5</v>
      </c>
      <c r="CV155" s="76">
        <v>2.5599999999999999E-5</v>
      </c>
      <c r="CW155" s="76">
        <v>2.44E-5</v>
      </c>
      <c r="CX155" s="76">
        <v>1.5800000000000001E-5</v>
      </c>
      <c r="CY155" s="76">
        <v>1.1199999999999999E-5</v>
      </c>
      <c r="CZ155" s="76">
        <v>1.1800000000000001E-5</v>
      </c>
      <c r="DA155" s="76">
        <v>1.8099999999999999E-5</v>
      </c>
      <c r="DB155" s="76">
        <v>3.4499999999999998E-5</v>
      </c>
      <c r="DC155" s="76">
        <v>4.3099999999999997E-5</v>
      </c>
      <c r="DD155" s="76">
        <v>4.4299999999999999E-5</v>
      </c>
      <c r="DE155" s="76">
        <v>4.07E-5</v>
      </c>
      <c r="DF155" s="76">
        <v>3.5800000000000003E-5</v>
      </c>
      <c r="DG155" s="76">
        <v>3.29E-5</v>
      </c>
      <c r="DH155" s="76">
        <v>2.1399999999999998E-5</v>
      </c>
      <c r="DI155" s="76">
        <v>1.73E-5</v>
      </c>
    </row>
    <row r="156" spans="1:113" x14ac:dyDescent="0.25">
      <c r="A156" t="str">
        <f t="shared" si="2"/>
        <v>Northern Coast_All_All_All_All_0 to 20 kW_43690</v>
      </c>
      <c r="B156" t="s">
        <v>177</v>
      </c>
      <c r="C156" t="s">
        <v>220</v>
      </c>
      <c r="D156" t="s">
        <v>221</v>
      </c>
      <c r="E156" t="s">
        <v>19</v>
      </c>
      <c r="F156" t="s">
        <v>19</v>
      </c>
      <c r="G156" t="s">
        <v>19</v>
      </c>
      <c r="H156" t="s">
        <v>19</v>
      </c>
      <c r="I156" t="s">
        <v>41</v>
      </c>
      <c r="J156" s="11">
        <v>43690</v>
      </c>
      <c r="K156">
        <v>15</v>
      </c>
      <c r="L156">
        <v>18</v>
      </c>
      <c r="M156">
        <v>7953</v>
      </c>
      <c r="N156">
        <v>0</v>
      </c>
      <c r="O156">
        <v>0</v>
      </c>
      <c r="P156">
        <v>0</v>
      </c>
      <c r="Q156">
        <v>0</v>
      </c>
      <c r="R156">
        <v>0.76097258000000001</v>
      </c>
      <c r="S156">
        <v>0.73514884999999996</v>
      </c>
      <c r="T156">
        <v>0.71857738000000004</v>
      </c>
      <c r="U156">
        <v>0.70985533000000001</v>
      </c>
      <c r="V156">
        <v>0.71568370999999997</v>
      </c>
      <c r="W156">
        <v>0.75346078000000005</v>
      </c>
      <c r="X156">
        <v>0.77814452999999995</v>
      </c>
      <c r="Y156">
        <v>0.88224088000000001</v>
      </c>
      <c r="Z156">
        <v>1.1033569999999999</v>
      </c>
      <c r="AA156">
        <v>1.3483859</v>
      </c>
      <c r="AB156">
        <v>1.5192734999999999</v>
      </c>
      <c r="AC156">
        <v>1.6279112</v>
      </c>
      <c r="AD156">
        <v>1.6705364</v>
      </c>
      <c r="AE156">
        <v>1.7672584</v>
      </c>
      <c r="AF156">
        <v>1.8565168000000001</v>
      </c>
      <c r="AG156">
        <v>1.858463</v>
      </c>
      <c r="AH156">
        <v>1.7655160000000001</v>
      </c>
      <c r="AI156">
        <v>1.510148</v>
      </c>
      <c r="AJ156">
        <v>1.2936989999999999</v>
      </c>
      <c r="AK156">
        <v>1.1241719999999999</v>
      </c>
      <c r="AL156">
        <v>1.093742</v>
      </c>
      <c r="AM156">
        <v>1.0066299999999999</v>
      </c>
      <c r="AN156">
        <v>0.89780260000000001</v>
      </c>
      <c r="AO156">
        <v>0.82527700000000004</v>
      </c>
      <c r="AP156">
        <v>69.401089999999996</v>
      </c>
      <c r="AQ156">
        <v>66.421819999999997</v>
      </c>
      <c r="AR156">
        <v>64.537599999999998</v>
      </c>
      <c r="AS156">
        <v>63.570419999999999</v>
      </c>
      <c r="AT156">
        <v>62.459620000000001</v>
      </c>
      <c r="AU156">
        <v>61.36148</v>
      </c>
      <c r="AV156">
        <v>60.70693</v>
      </c>
      <c r="AW156">
        <v>61.3247</v>
      </c>
      <c r="AX156">
        <v>66.514610000000005</v>
      </c>
      <c r="AY156">
        <v>72.143940000000001</v>
      </c>
      <c r="AZ156">
        <v>77.225149999999999</v>
      </c>
      <c r="BA156">
        <v>82.259079999999997</v>
      </c>
      <c r="BB156">
        <v>86.858770000000007</v>
      </c>
      <c r="BC156">
        <v>91.044240000000002</v>
      </c>
      <c r="BD156">
        <v>93.485500000000002</v>
      </c>
      <c r="BE156">
        <v>94.660960000000003</v>
      </c>
      <c r="BF156">
        <v>94.99136</v>
      </c>
      <c r="BG156">
        <v>95.034719999999993</v>
      </c>
      <c r="BH156">
        <v>93.780730000000005</v>
      </c>
      <c r="BI156">
        <v>90.378749999999997</v>
      </c>
      <c r="BJ156">
        <v>84.917320000000004</v>
      </c>
      <c r="BK156">
        <v>80.066890000000001</v>
      </c>
      <c r="BL156">
        <v>76.357910000000004</v>
      </c>
      <c r="BM156">
        <v>73.24015</v>
      </c>
      <c r="BN156">
        <v>-5.4768999999999998E-3</v>
      </c>
      <c r="BO156">
        <v>-4.4752000000000004E-3</v>
      </c>
      <c r="BP156">
        <v>-3.3709E-3</v>
      </c>
      <c r="BQ156">
        <v>-2.1221999999999999E-3</v>
      </c>
      <c r="BR156">
        <v>-1.8936000000000001E-3</v>
      </c>
      <c r="BS156">
        <v>-1.9938E-3</v>
      </c>
      <c r="BT156">
        <v>-4.3033000000000004E-3</v>
      </c>
      <c r="BU156">
        <v>9.3866000000000002E-3</v>
      </c>
      <c r="BV156">
        <v>4.1317999999999997E-3</v>
      </c>
      <c r="BW156">
        <v>-6.0581000000000003E-3</v>
      </c>
      <c r="BX156">
        <v>-1.5447799999999999E-2</v>
      </c>
      <c r="BY156">
        <v>-1.70808E-2</v>
      </c>
      <c r="BZ156">
        <v>-1.5299800000000001E-2</v>
      </c>
      <c r="CA156">
        <v>-1.7458899999999999E-2</v>
      </c>
      <c r="CB156">
        <v>-8.0099999999999995E-4</v>
      </c>
      <c r="CC156">
        <v>4.3981000000000003E-3</v>
      </c>
      <c r="CD156">
        <v>7.5158000000000004E-3</v>
      </c>
      <c r="CE156">
        <v>3.1756000000000002E-3</v>
      </c>
      <c r="CF156">
        <v>-4.9290000000000002E-3</v>
      </c>
      <c r="CG156">
        <v>-1.3087100000000001E-2</v>
      </c>
      <c r="CH156">
        <v>-1.85116E-2</v>
      </c>
      <c r="CI156">
        <v>-1.02262E-2</v>
      </c>
      <c r="CJ156">
        <v>-7.3220999999999998E-3</v>
      </c>
      <c r="CK156">
        <v>-9.2762000000000001E-3</v>
      </c>
      <c r="CL156" s="76">
        <v>9.7000000000000003E-6</v>
      </c>
      <c r="CM156" s="76">
        <v>8.8200000000000003E-6</v>
      </c>
      <c r="CN156" s="76">
        <v>7.3499999999999999E-6</v>
      </c>
      <c r="CO156" s="76">
        <v>7.0500000000000003E-6</v>
      </c>
      <c r="CP156" s="76">
        <v>6.7900000000000002E-6</v>
      </c>
      <c r="CQ156" s="76">
        <v>7.3599999999999998E-6</v>
      </c>
      <c r="CR156" s="76">
        <v>7.9000000000000006E-6</v>
      </c>
      <c r="CS156" s="76">
        <v>1.0900000000000001E-5</v>
      </c>
      <c r="CT156" s="76">
        <v>1.5299999999999999E-5</v>
      </c>
      <c r="CU156" s="76">
        <v>1.7399999999999999E-5</v>
      </c>
      <c r="CV156" s="76">
        <v>2.0299999999999999E-5</v>
      </c>
      <c r="CW156" s="76">
        <v>1.6500000000000001E-5</v>
      </c>
      <c r="CX156" s="76">
        <v>1.31E-5</v>
      </c>
      <c r="CY156" s="76">
        <v>1.1600000000000001E-5</v>
      </c>
      <c r="CZ156" s="76">
        <v>1.2099999999999999E-5</v>
      </c>
      <c r="DA156" s="76">
        <v>1.7E-5</v>
      </c>
      <c r="DB156" s="76">
        <v>2.7100000000000001E-5</v>
      </c>
      <c r="DC156" s="76">
        <v>3.79E-5</v>
      </c>
      <c r="DD156" s="76">
        <v>4.4199999999999997E-5</v>
      </c>
      <c r="DE156" s="76">
        <v>4.2400000000000001E-5</v>
      </c>
      <c r="DF156" s="76">
        <v>3.0000000000000001E-5</v>
      </c>
      <c r="DG156" s="76">
        <v>2.1100000000000001E-5</v>
      </c>
      <c r="DH156" s="76">
        <v>1.59E-5</v>
      </c>
      <c r="DI156" s="76">
        <v>1.2799999999999999E-5</v>
      </c>
    </row>
    <row r="157" spans="1:113" x14ac:dyDescent="0.25">
      <c r="A157" t="str">
        <f t="shared" si="2"/>
        <v>Northern Coast_All_All_All_All_0 to 20 kW_43691</v>
      </c>
      <c r="B157" t="s">
        <v>177</v>
      </c>
      <c r="C157" t="s">
        <v>220</v>
      </c>
      <c r="D157" t="s">
        <v>221</v>
      </c>
      <c r="E157" t="s">
        <v>19</v>
      </c>
      <c r="F157" t="s">
        <v>19</v>
      </c>
      <c r="G157" t="s">
        <v>19</v>
      </c>
      <c r="H157" t="s">
        <v>19</v>
      </c>
      <c r="I157" t="s">
        <v>41</v>
      </c>
      <c r="J157" s="11">
        <v>43691</v>
      </c>
      <c r="K157">
        <v>15</v>
      </c>
      <c r="L157">
        <v>18</v>
      </c>
      <c r="M157">
        <v>7946</v>
      </c>
      <c r="N157">
        <v>0</v>
      </c>
      <c r="O157">
        <v>0</v>
      </c>
      <c r="P157">
        <v>0</v>
      </c>
      <c r="Q157">
        <v>0</v>
      </c>
      <c r="R157">
        <v>0.78990121999999996</v>
      </c>
      <c r="S157">
        <v>0.76754403000000004</v>
      </c>
      <c r="T157">
        <v>0.75094945999999996</v>
      </c>
      <c r="U157">
        <v>0.73977157000000004</v>
      </c>
      <c r="V157">
        <v>0.74927294</v>
      </c>
      <c r="W157">
        <v>0.78266908000000002</v>
      </c>
      <c r="X157">
        <v>0.80085346000000002</v>
      </c>
      <c r="Y157">
        <v>0.91718944000000002</v>
      </c>
      <c r="Z157">
        <v>1.1886083999999999</v>
      </c>
      <c r="AA157">
        <v>1.4618731</v>
      </c>
      <c r="AB157">
        <v>1.6494044999999999</v>
      </c>
      <c r="AC157">
        <v>1.7749621</v>
      </c>
      <c r="AD157">
        <v>1.8719737000000001</v>
      </c>
      <c r="AE157">
        <v>1.9736834000000001</v>
      </c>
      <c r="AF157">
        <v>2.0215939999999999</v>
      </c>
      <c r="AG157">
        <v>2.0266320000000002</v>
      </c>
      <c r="AH157">
        <v>1.9010119999999999</v>
      </c>
      <c r="AI157">
        <v>1.628898</v>
      </c>
      <c r="AJ157">
        <v>1.4020079999999999</v>
      </c>
      <c r="AK157">
        <v>1.2267479999999999</v>
      </c>
      <c r="AL157">
        <v>1.1720889999999999</v>
      </c>
      <c r="AM157">
        <v>1.0763240000000001</v>
      </c>
      <c r="AN157">
        <v>0.95154459999999996</v>
      </c>
      <c r="AO157">
        <v>0.86522500000000002</v>
      </c>
      <c r="AP157">
        <v>72.220169999999996</v>
      </c>
      <c r="AQ157">
        <v>68.467370000000003</v>
      </c>
      <c r="AR157">
        <v>66.451089999999994</v>
      </c>
      <c r="AS157">
        <v>64.67313</v>
      </c>
      <c r="AT157">
        <v>64.018979999999999</v>
      </c>
      <c r="AU157">
        <v>63.218719999999998</v>
      </c>
      <c r="AV157">
        <v>62.241759999999999</v>
      </c>
      <c r="AW157">
        <v>63.069510000000001</v>
      </c>
      <c r="AX157">
        <v>68.966970000000003</v>
      </c>
      <c r="AY157">
        <v>74.607669999999999</v>
      </c>
      <c r="AZ157">
        <v>80.225939999999994</v>
      </c>
      <c r="BA157">
        <v>85.868819999999999</v>
      </c>
      <c r="BB157">
        <v>90.409760000000006</v>
      </c>
      <c r="BC157">
        <v>95.233620000000002</v>
      </c>
      <c r="BD157">
        <v>98.132829999999998</v>
      </c>
      <c r="BE157">
        <v>100.0697</v>
      </c>
      <c r="BF157">
        <v>100.09739999999999</v>
      </c>
      <c r="BG157">
        <v>99.252669999999995</v>
      </c>
      <c r="BH157">
        <v>97.704700000000003</v>
      </c>
      <c r="BI157">
        <v>95.34693</v>
      </c>
      <c r="BJ157">
        <v>89.552369999999996</v>
      </c>
      <c r="BK157">
        <v>84.012460000000004</v>
      </c>
      <c r="BL157">
        <v>79.582679999999996</v>
      </c>
      <c r="BM157">
        <v>76.184719999999999</v>
      </c>
      <c r="BN157">
        <v>-5.2665999999999998E-3</v>
      </c>
      <c r="BO157">
        <v>-4.1019000000000003E-3</v>
      </c>
      <c r="BP157">
        <v>-3.1895000000000001E-3</v>
      </c>
      <c r="BQ157">
        <v>-2.1515000000000002E-3</v>
      </c>
      <c r="BR157">
        <v>-1.9368E-3</v>
      </c>
      <c r="BS157">
        <v>-1.9810000000000001E-3</v>
      </c>
      <c r="BT157">
        <v>-4.3591000000000003E-3</v>
      </c>
      <c r="BU157">
        <v>9.2108999999999993E-3</v>
      </c>
      <c r="BV157">
        <v>3.9072999999999998E-3</v>
      </c>
      <c r="BW157">
        <v>-6.3702999999999997E-3</v>
      </c>
      <c r="BX157">
        <v>-1.60742E-2</v>
      </c>
      <c r="BY157">
        <v>-1.7513399999999998E-2</v>
      </c>
      <c r="BZ157">
        <v>-1.7266699999999999E-2</v>
      </c>
      <c r="CA157">
        <v>-2.2819699999999998E-2</v>
      </c>
      <c r="CB157">
        <v>-1.8140999999999999E-3</v>
      </c>
      <c r="CC157">
        <v>4.5735999999999997E-3</v>
      </c>
      <c r="CD157">
        <v>4.0638999999999996E-3</v>
      </c>
      <c r="CE157">
        <v>-1.059E-4</v>
      </c>
      <c r="CF157">
        <v>-1.2918000000000001E-2</v>
      </c>
      <c r="CG157">
        <v>-2.08752E-2</v>
      </c>
      <c r="CH157">
        <v>-1.80132E-2</v>
      </c>
      <c r="CI157">
        <v>-8.6827999999999992E-3</v>
      </c>
      <c r="CJ157">
        <v>-5.8177000000000003E-3</v>
      </c>
      <c r="CK157">
        <v>-7.8846000000000003E-3</v>
      </c>
      <c r="CL157" s="76">
        <v>9.2799999999999992E-6</v>
      </c>
      <c r="CM157" s="76">
        <v>8.7600000000000008E-6</v>
      </c>
      <c r="CN157" s="76">
        <v>7.9999999999999996E-6</v>
      </c>
      <c r="CO157" s="76">
        <v>7.9000000000000006E-6</v>
      </c>
      <c r="CP157" s="76">
        <v>7.3599999999999998E-6</v>
      </c>
      <c r="CQ157" s="76">
        <v>7.9100000000000005E-6</v>
      </c>
      <c r="CR157" s="76">
        <v>8.5099999999999998E-6</v>
      </c>
      <c r="CS157" s="76">
        <v>1.22E-5</v>
      </c>
      <c r="CT157" s="76">
        <v>1.7200000000000001E-5</v>
      </c>
      <c r="CU157" s="76">
        <v>1.8099999999999999E-5</v>
      </c>
      <c r="CV157" s="76">
        <v>2.0699999999999998E-5</v>
      </c>
      <c r="CW157" s="76">
        <v>1.88E-5</v>
      </c>
      <c r="CX157" s="76">
        <v>1.47E-5</v>
      </c>
      <c r="CY157" s="76">
        <v>1.3200000000000001E-5</v>
      </c>
      <c r="CZ157" s="76">
        <v>1.49E-5</v>
      </c>
      <c r="DA157" s="76">
        <v>2.1500000000000001E-5</v>
      </c>
      <c r="DB157" s="76">
        <v>3.3099999999999998E-5</v>
      </c>
      <c r="DC157" s="76">
        <v>4.5099999999999998E-5</v>
      </c>
      <c r="DD157" s="76">
        <v>5.7000000000000003E-5</v>
      </c>
      <c r="DE157" s="76">
        <v>5.66E-5</v>
      </c>
      <c r="DF157" s="76">
        <v>3.8999999999999999E-5</v>
      </c>
      <c r="DG157" s="76">
        <v>2.69E-5</v>
      </c>
      <c r="DH157" s="76">
        <v>1.9400000000000001E-5</v>
      </c>
      <c r="DI157" s="76">
        <v>1.4E-5</v>
      </c>
    </row>
    <row r="158" spans="1:113" x14ac:dyDescent="0.25">
      <c r="A158" t="str">
        <f t="shared" si="2"/>
        <v>Northern Coast_All_All_All_All_0 to 20 kW_43693</v>
      </c>
      <c r="B158" t="s">
        <v>177</v>
      </c>
      <c r="C158" t="s">
        <v>220</v>
      </c>
      <c r="D158" t="s">
        <v>221</v>
      </c>
      <c r="E158" t="s">
        <v>19</v>
      </c>
      <c r="F158" t="s">
        <v>19</v>
      </c>
      <c r="G158" t="s">
        <v>19</v>
      </c>
      <c r="H158" t="s">
        <v>19</v>
      </c>
      <c r="I158" t="s">
        <v>41</v>
      </c>
      <c r="J158" s="11">
        <v>43693</v>
      </c>
      <c r="K158">
        <v>15</v>
      </c>
      <c r="L158">
        <v>18</v>
      </c>
      <c r="M158">
        <v>7923</v>
      </c>
      <c r="N158">
        <v>0</v>
      </c>
      <c r="O158">
        <v>0</v>
      </c>
      <c r="P158">
        <v>0</v>
      </c>
      <c r="Q158">
        <v>0</v>
      </c>
      <c r="R158">
        <v>0.83465842000000001</v>
      </c>
      <c r="S158">
        <v>0.80088884999999999</v>
      </c>
      <c r="T158">
        <v>0.78625648999999997</v>
      </c>
      <c r="U158">
        <v>0.77980802999999999</v>
      </c>
      <c r="V158">
        <v>0.79135940999999999</v>
      </c>
      <c r="W158">
        <v>0.83455668999999999</v>
      </c>
      <c r="X158">
        <v>0.85435156000000001</v>
      </c>
      <c r="Y158">
        <v>0.99059494000000003</v>
      </c>
      <c r="Z158">
        <v>1.2560635</v>
      </c>
      <c r="AA158">
        <v>1.5251889000000001</v>
      </c>
      <c r="AB158">
        <v>1.7283862999999999</v>
      </c>
      <c r="AC158">
        <v>1.8532991999999999</v>
      </c>
      <c r="AD158">
        <v>1.8780014</v>
      </c>
      <c r="AE158">
        <v>1.9490121</v>
      </c>
      <c r="AF158">
        <v>1.9630540000000001</v>
      </c>
      <c r="AG158">
        <v>1.8965609999999999</v>
      </c>
      <c r="AH158">
        <v>1.72445</v>
      </c>
      <c r="AI158">
        <v>1.440828</v>
      </c>
      <c r="AJ158">
        <v>1.220124</v>
      </c>
      <c r="AK158">
        <v>1.0807089999999999</v>
      </c>
      <c r="AL158">
        <v>1.0721830000000001</v>
      </c>
      <c r="AM158">
        <v>1.005558</v>
      </c>
      <c r="AN158">
        <v>0.91464460000000003</v>
      </c>
      <c r="AO158">
        <v>0.86824230000000002</v>
      </c>
      <c r="AP158">
        <v>72.189959999999999</v>
      </c>
      <c r="AQ158">
        <v>72.787319999999994</v>
      </c>
      <c r="AR158">
        <v>70.597650000000002</v>
      </c>
      <c r="AS158">
        <v>68.844309999999993</v>
      </c>
      <c r="AT158">
        <v>67.111919999999998</v>
      </c>
      <c r="AU158">
        <v>65.950839999999999</v>
      </c>
      <c r="AV158">
        <v>65.022350000000003</v>
      </c>
      <c r="AW158">
        <v>65.791120000000006</v>
      </c>
      <c r="AX158">
        <v>71.147189999999995</v>
      </c>
      <c r="AY158">
        <v>76.026349999999994</v>
      </c>
      <c r="AZ158">
        <v>81.693029999999993</v>
      </c>
      <c r="BA158">
        <v>86.658270000000002</v>
      </c>
      <c r="BB158">
        <v>90.753209999999996</v>
      </c>
      <c r="BC158">
        <v>94.029769999999999</v>
      </c>
      <c r="BD158">
        <v>96.938540000000003</v>
      </c>
      <c r="BE158">
        <v>97.952560000000005</v>
      </c>
      <c r="BF158">
        <v>96.792959999999994</v>
      </c>
      <c r="BG158">
        <v>94.767269999999996</v>
      </c>
      <c r="BH158">
        <v>92.257390000000001</v>
      </c>
      <c r="BI158">
        <v>88.347279999999998</v>
      </c>
      <c r="BJ158">
        <v>81.183970000000002</v>
      </c>
      <c r="BK158">
        <v>76.435419999999993</v>
      </c>
      <c r="BL158">
        <v>73.966170000000005</v>
      </c>
      <c r="BM158">
        <v>71.852040000000002</v>
      </c>
      <c r="BN158">
        <v>-4.5789000000000003E-3</v>
      </c>
      <c r="BO158">
        <v>-3.3294000000000002E-3</v>
      </c>
      <c r="BP158">
        <v>-2.5005000000000001E-3</v>
      </c>
      <c r="BQ158">
        <v>-1.3299E-3</v>
      </c>
      <c r="BR158">
        <v>-1.3549E-3</v>
      </c>
      <c r="BS158">
        <v>-1.5797000000000001E-3</v>
      </c>
      <c r="BT158">
        <v>-3.4740999999999999E-3</v>
      </c>
      <c r="BU158">
        <v>9.0664000000000005E-3</v>
      </c>
      <c r="BV158">
        <v>3.3210000000000002E-3</v>
      </c>
      <c r="BW158">
        <v>-7.3870000000000003E-3</v>
      </c>
      <c r="BX158">
        <v>-1.7655500000000001E-2</v>
      </c>
      <c r="BY158">
        <v>-1.93872E-2</v>
      </c>
      <c r="BZ158">
        <v>-1.9124499999999999E-2</v>
      </c>
      <c r="CA158">
        <v>-2.2446199999999999E-2</v>
      </c>
      <c r="CB158">
        <v>-2.5588E-3</v>
      </c>
      <c r="CC158">
        <v>3.8823999999999998E-3</v>
      </c>
      <c r="CD158">
        <v>5.3038E-3</v>
      </c>
      <c r="CE158">
        <v>2.1792999999999999E-3</v>
      </c>
      <c r="CF158">
        <v>-5.8998999999999996E-3</v>
      </c>
      <c r="CG158">
        <v>-1.4853E-2</v>
      </c>
      <c r="CH158">
        <v>-1.9313199999999999E-2</v>
      </c>
      <c r="CI158">
        <v>-1.1583299999999999E-2</v>
      </c>
      <c r="CJ158">
        <v>-8.0645999999999999E-3</v>
      </c>
      <c r="CK158">
        <v>-9.3449999999999991E-3</v>
      </c>
      <c r="CL158" s="76">
        <v>1.0200000000000001E-5</v>
      </c>
      <c r="CM158" s="76">
        <v>8.8300000000000002E-6</v>
      </c>
      <c r="CN158" s="76">
        <v>7.7100000000000007E-6</v>
      </c>
      <c r="CO158" s="76">
        <v>7.3200000000000002E-6</v>
      </c>
      <c r="CP158" s="76">
        <v>7.0099999999999998E-6</v>
      </c>
      <c r="CQ158" s="76">
        <v>7.4599999999999997E-6</v>
      </c>
      <c r="CR158" s="76">
        <v>8.1499999999999999E-6</v>
      </c>
      <c r="CS158" s="76">
        <v>1.19E-5</v>
      </c>
      <c r="CT158" s="76">
        <v>1.7499999999999998E-5</v>
      </c>
      <c r="CU158" s="76">
        <v>1.98E-5</v>
      </c>
      <c r="CV158" s="76">
        <v>2.2200000000000001E-5</v>
      </c>
      <c r="CW158" s="76">
        <v>2.05E-5</v>
      </c>
      <c r="CX158" s="76">
        <v>1.6099999999999998E-5</v>
      </c>
      <c r="CY158" s="76">
        <v>1.3499999999999999E-5</v>
      </c>
      <c r="CZ158" s="76">
        <v>1.5E-5</v>
      </c>
      <c r="DA158" s="76">
        <v>2.0999999999999999E-5</v>
      </c>
      <c r="DB158" s="76">
        <v>3.2199999999999997E-5</v>
      </c>
      <c r="DC158" s="76">
        <v>4.2599999999999999E-5</v>
      </c>
      <c r="DD158" s="76">
        <v>4.32E-5</v>
      </c>
      <c r="DE158" s="76">
        <v>3.6300000000000001E-5</v>
      </c>
      <c r="DF158" s="76">
        <v>3.82E-5</v>
      </c>
      <c r="DG158" s="76">
        <v>2.1999999999999999E-5</v>
      </c>
      <c r="DH158" s="76">
        <v>1.6099999999999998E-5</v>
      </c>
      <c r="DI158" s="76">
        <v>1.38E-5</v>
      </c>
    </row>
    <row r="159" spans="1:113" x14ac:dyDescent="0.25">
      <c r="A159" t="str">
        <f t="shared" si="2"/>
        <v>Northern Coast_All_All_All_All_0 to 20 kW_43703</v>
      </c>
      <c r="B159" t="s">
        <v>177</v>
      </c>
      <c r="C159" t="s">
        <v>220</v>
      </c>
      <c r="D159" t="s">
        <v>221</v>
      </c>
      <c r="E159" t="s">
        <v>19</v>
      </c>
      <c r="F159" t="s">
        <v>19</v>
      </c>
      <c r="G159" t="s">
        <v>19</v>
      </c>
      <c r="H159" t="s">
        <v>19</v>
      </c>
      <c r="I159" t="s">
        <v>41</v>
      </c>
      <c r="J159" s="11">
        <v>43703</v>
      </c>
      <c r="K159">
        <v>15</v>
      </c>
      <c r="L159">
        <v>18</v>
      </c>
      <c r="M159">
        <v>7847</v>
      </c>
      <c r="N159">
        <v>0</v>
      </c>
      <c r="O159">
        <v>0</v>
      </c>
      <c r="P159">
        <v>0</v>
      </c>
      <c r="Q159">
        <v>0</v>
      </c>
      <c r="R159">
        <v>0.76584224999999995</v>
      </c>
      <c r="S159">
        <v>0.73729741000000004</v>
      </c>
      <c r="T159">
        <v>0.72150398000000004</v>
      </c>
      <c r="U159">
        <v>0.71573503999999999</v>
      </c>
      <c r="V159">
        <v>0.71081633</v>
      </c>
      <c r="W159">
        <v>0.74940649000000004</v>
      </c>
      <c r="X159">
        <v>0.78717269000000001</v>
      </c>
      <c r="Y159">
        <v>0.87663506999999996</v>
      </c>
      <c r="Z159">
        <v>1.0849424999999999</v>
      </c>
      <c r="AA159">
        <v>1.3019494</v>
      </c>
      <c r="AB159">
        <v>1.4759667000000001</v>
      </c>
      <c r="AC159">
        <v>1.5704549999999999</v>
      </c>
      <c r="AD159">
        <v>1.6770081999999999</v>
      </c>
      <c r="AE159">
        <v>1.7729085</v>
      </c>
      <c r="AF159">
        <v>1.8132329</v>
      </c>
      <c r="AG159">
        <v>1.801733</v>
      </c>
      <c r="AH159">
        <v>1.694199</v>
      </c>
      <c r="AI159">
        <v>1.431514</v>
      </c>
      <c r="AJ159">
        <v>1.2058770000000001</v>
      </c>
      <c r="AK159">
        <v>1.0673410000000001</v>
      </c>
      <c r="AL159">
        <v>1.0571429999999999</v>
      </c>
      <c r="AM159">
        <v>0.94817220000000002</v>
      </c>
      <c r="AN159">
        <v>0.87381869999999995</v>
      </c>
      <c r="AO159">
        <v>0.82616599999999996</v>
      </c>
      <c r="AP159">
        <v>67.904200000000003</v>
      </c>
      <c r="AQ159">
        <v>66.182249999999996</v>
      </c>
      <c r="AR159">
        <v>64.25309</v>
      </c>
      <c r="AS159">
        <v>62.496670000000002</v>
      </c>
      <c r="AT159">
        <v>61.426430000000003</v>
      </c>
      <c r="AU159">
        <v>60.418300000000002</v>
      </c>
      <c r="AV159">
        <v>59.409820000000003</v>
      </c>
      <c r="AW159">
        <v>59.843220000000002</v>
      </c>
      <c r="AX159">
        <v>65.564869999999999</v>
      </c>
      <c r="AY159">
        <v>70.097409999999996</v>
      </c>
      <c r="AZ159">
        <v>75.937709999999996</v>
      </c>
      <c r="BA159">
        <v>81.714939999999999</v>
      </c>
      <c r="BB159">
        <v>87.580709999999996</v>
      </c>
      <c r="BC159">
        <v>92.005359999999996</v>
      </c>
      <c r="BD159">
        <v>94.649919999999995</v>
      </c>
      <c r="BE159">
        <v>96.961680000000001</v>
      </c>
      <c r="BF159">
        <v>97.079490000000007</v>
      </c>
      <c r="BG159">
        <v>96.470280000000002</v>
      </c>
      <c r="BH159">
        <v>93.434929999999994</v>
      </c>
      <c r="BI159">
        <v>88.897379999999998</v>
      </c>
      <c r="BJ159">
        <v>82.673969999999997</v>
      </c>
      <c r="BK159">
        <v>77.956909999999993</v>
      </c>
      <c r="BL159">
        <v>73.646270000000001</v>
      </c>
      <c r="BM159">
        <v>70.835040000000006</v>
      </c>
      <c r="BN159">
        <v>-4.9543E-3</v>
      </c>
      <c r="BO159">
        <v>-3.8265E-3</v>
      </c>
      <c r="BP159">
        <v>-2.9267E-3</v>
      </c>
      <c r="BQ159">
        <v>-1.6773999999999999E-3</v>
      </c>
      <c r="BR159">
        <v>-1.5299999999999999E-3</v>
      </c>
      <c r="BS159">
        <v>-1.8379E-3</v>
      </c>
      <c r="BT159">
        <v>-3.8135E-3</v>
      </c>
      <c r="BU159">
        <v>9.1947999999999995E-3</v>
      </c>
      <c r="BV159">
        <v>3.4957E-3</v>
      </c>
      <c r="BW159">
        <v>-6.7783000000000001E-3</v>
      </c>
      <c r="BX159">
        <v>-1.6040599999999999E-2</v>
      </c>
      <c r="BY159">
        <v>-1.8159000000000002E-2</v>
      </c>
      <c r="BZ159">
        <v>-1.6673400000000001E-2</v>
      </c>
      <c r="CA159">
        <v>-1.9662099999999998E-2</v>
      </c>
      <c r="CB159">
        <v>-2.2542E-3</v>
      </c>
      <c r="CC159">
        <v>3.4941E-3</v>
      </c>
      <c r="CD159">
        <v>5.2880999999999996E-3</v>
      </c>
      <c r="CE159">
        <v>8.0119999999999996E-4</v>
      </c>
      <c r="CF159">
        <v>-6.4672000000000002E-3</v>
      </c>
      <c r="CG159">
        <v>-1.49295E-2</v>
      </c>
      <c r="CH159">
        <v>-1.8790399999999999E-2</v>
      </c>
      <c r="CI159">
        <v>-1.1182299999999999E-2</v>
      </c>
      <c r="CJ159">
        <v>-8.0614999999999992E-3</v>
      </c>
      <c r="CK159">
        <v>-9.9766999999999998E-3</v>
      </c>
      <c r="CL159" s="76">
        <v>1.0200000000000001E-5</v>
      </c>
      <c r="CM159" s="76">
        <v>9.3500000000000003E-6</v>
      </c>
      <c r="CN159" s="76">
        <v>7.8900000000000007E-6</v>
      </c>
      <c r="CO159" s="76">
        <v>7.4599999999999997E-6</v>
      </c>
      <c r="CP159" s="76">
        <v>6.99E-6</v>
      </c>
      <c r="CQ159" s="76">
        <v>7.7600000000000002E-6</v>
      </c>
      <c r="CR159" s="76">
        <v>8.6000000000000007E-6</v>
      </c>
      <c r="CS159" s="76">
        <v>1.2E-5</v>
      </c>
      <c r="CT159" s="76">
        <v>1.6099999999999998E-5</v>
      </c>
      <c r="CU159" s="76">
        <v>1.8600000000000001E-5</v>
      </c>
      <c r="CV159" s="76">
        <v>1.98E-5</v>
      </c>
      <c r="CW159" s="76">
        <v>1.9400000000000001E-5</v>
      </c>
      <c r="CX159" s="76">
        <v>1.52E-5</v>
      </c>
      <c r="CY159" s="76">
        <v>1.2300000000000001E-5</v>
      </c>
      <c r="CZ159" s="76">
        <v>1.3200000000000001E-5</v>
      </c>
      <c r="DA159" s="76">
        <v>1.8899999999999999E-5</v>
      </c>
      <c r="DB159" s="76">
        <v>2.9600000000000001E-5</v>
      </c>
      <c r="DC159" s="76">
        <v>3.8999999999999999E-5</v>
      </c>
      <c r="DD159" s="76">
        <v>4.2599999999999999E-5</v>
      </c>
      <c r="DE159" s="76">
        <v>3.4799999999999999E-5</v>
      </c>
      <c r="DF159" s="76">
        <v>2.83E-5</v>
      </c>
      <c r="DG159" s="76">
        <v>2.05E-5</v>
      </c>
      <c r="DH159" s="76">
        <v>1.7499999999999998E-5</v>
      </c>
      <c r="DI159" s="76">
        <v>1.4E-5</v>
      </c>
    </row>
    <row r="160" spans="1:113" x14ac:dyDescent="0.25">
      <c r="A160" t="str">
        <f t="shared" si="2"/>
        <v>Northern Coast_All_All_All_All_0 to 20 kW_43704</v>
      </c>
      <c r="B160" t="s">
        <v>177</v>
      </c>
      <c r="C160" t="s">
        <v>220</v>
      </c>
      <c r="D160" t="s">
        <v>221</v>
      </c>
      <c r="E160" t="s">
        <v>19</v>
      </c>
      <c r="F160" t="s">
        <v>19</v>
      </c>
      <c r="G160" t="s">
        <v>19</v>
      </c>
      <c r="H160" t="s">
        <v>19</v>
      </c>
      <c r="I160" t="s">
        <v>41</v>
      </c>
      <c r="J160" s="11">
        <v>43704</v>
      </c>
      <c r="K160">
        <v>15</v>
      </c>
      <c r="L160">
        <v>18</v>
      </c>
      <c r="M160">
        <v>7842</v>
      </c>
      <c r="N160">
        <v>0</v>
      </c>
      <c r="O160">
        <v>0</v>
      </c>
      <c r="P160">
        <v>0</v>
      </c>
      <c r="Q160">
        <v>0</v>
      </c>
      <c r="R160">
        <v>0.77195309000000001</v>
      </c>
      <c r="S160">
        <v>0.75598007</v>
      </c>
      <c r="T160">
        <v>0.73019972</v>
      </c>
      <c r="U160">
        <v>0.72094517999999996</v>
      </c>
      <c r="V160">
        <v>0.72456476000000003</v>
      </c>
      <c r="W160">
        <v>0.75833901000000004</v>
      </c>
      <c r="X160">
        <v>0.80332168999999998</v>
      </c>
      <c r="Y160">
        <v>0.89250876999999995</v>
      </c>
      <c r="Z160">
        <v>1.1167918999999999</v>
      </c>
      <c r="AA160">
        <v>1.3619060000000001</v>
      </c>
      <c r="AB160">
        <v>1.5227648</v>
      </c>
      <c r="AC160">
        <v>1.6312929</v>
      </c>
      <c r="AD160">
        <v>1.6946794000000001</v>
      </c>
      <c r="AE160">
        <v>1.7802572999999999</v>
      </c>
      <c r="AF160">
        <v>1.8223071</v>
      </c>
      <c r="AG160">
        <v>1.82938</v>
      </c>
      <c r="AH160">
        <v>1.684666</v>
      </c>
      <c r="AI160">
        <v>1.419314</v>
      </c>
      <c r="AJ160">
        <v>1.2215469999999999</v>
      </c>
      <c r="AK160">
        <v>1.0828580000000001</v>
      </c>
      <c r="AL160">
        <v>1.056764</v>
      </c>
      <c r="AM160">
        <v>0.95329260000000005</v>
      </c>
      <c r="AN160">
        <v>0.88545770000000001</v>
      </c>
      <c r="AO160">
        <v>0.81552780000000002</v>
      </c>
      <c r="AP160">
        <v>68.383790000000005</v>
      </c>
      <c r="AQ160">
        <v>66.719859999999997</v>
      </c>
      <c r="AR160">
        <v>65.223730000000003</v>
      </c>
      <c r="AS160">
        <v>63.932499999999997</v>
      </c>
      <c r="AT160">
        <v>62.995640000000002</v>
      </c>
      <c r="AU160">
        <v>62.200530000000001</v>
      </c>
      <c r="AV160">
        <v>61.234549999999999</v>
      </c>
      <c r="AW160">
        <v>61.901400000000002</v>
      </c>
      <c r="AX160">
        <v>65.807450000000003</v>
      </c>
      <c r="AY160">
        <v>70.020129999999995</v>
      </c>
      <c r="AZ160">
        <v>75.520290000000003</v>
      </c>
      <c r="BA160">
        <v>80.871570000000006</v>
      </c>
      <c r="BB160">
        <v>85.712590000000006</v>
      </c>
      <c r="BC160">
        <v>90.103269999999995</v>
      </c>
      <c r="BD160">
        <v>92.746769999999998</v>
      </c>
      <c r="BE160">
        <v>94.340350000000001</v>
      </c>
      <c r="BF160">
        <v>94.719650000000001</v>
      </c>
      <c r="BG160">
        <v>93.443370000000002</v>
      </c>
      <c r="BH160">
        <v>89.792569999999998</v>
      </c>
      <c r="BI160">
        <v>85.442229999999995</v>
      </c>
      <c r="BJ160">
        <v>80.12912</v>
      </c>
      <c r="BK160">
        <v>76.42165</v>
      </c>
      <c r="BL160">
        <v>72.868380000000002</v>
      </c>
      <c r="BM160">
        <v>69.729389999999995</v>
      </c>
      <c r="BN160">
        <v>-1.0137200000000001E-2</v>
      </c>
      <c r="BO160">
        <v>-7.1888000000000004E-3</v>
      </c>
      <c r="BP160">
        <v>-6.2395000000000003E-3</v>
      </c>
      <c r="BQ160">
        <v>-5.7521999999999998E-3</v>
      </c>
      <c r="BR160">
        <v>-5.8850999999999999E-3</v>
      </c>
      <c r="BS160">
        <v>-3.6901999999999998E-3</v>
      </c>
      <c r="BT160">
        <v>-1.0729600000000001E-2</v>
      </c>
      <c r="BU160">
        <v>1.00739E-2</v>
      </c>
      <c r="BV160">
        <v>1.11348E-2</v>
      </c>
      <c r="BW160">
        <v>4.5198E-3</v>
      </c>
      <c r="BX160">
        <v>-5.6420000000000005E-4</v>
      </c>
      <c r="BY160">
        <v>4.2569999999999999E-4</v>
      </c>
      <c r="BZ160">
        <v>-2.4469000000000001E-3</v>
      </c>
      <c r="CA160">
        <v>-3.4405E-3</v>
      </c>
      <c r="CB160">
        <v>1.3224700000000001E-2</v>
      </c>
      <c r="CC160">
        <v>1.40018E-2</v>
      </c>
      <c r="CD160">
        <v>1.6073500000000001E-2</v>
      </c>
      <c r="CE160">
        <v>1.28921E-2</v>
      </c>
      <c r="CF160">
        <v>7.4755000000000004E-3</v>
      </c>
      <c r="CG160">
        <v>-8.1747999999999994E-3</v>
      </c>
      <c r="CH160">
        <v>-1.7329399999999998E-2</v>
      </c>
      <c r="CI160">
        <v>-7.4733999999999998E-3</v>
      </c>
      <c r="CJ160">
        <v>-5.6664000000000003E-3</v>
      </c>
      <c r="CK160">
        <v>-8.4554999999999995E-3</v>
      </c>
      <c r="CL160" s="76">
        <v>1.13E-5</v>
      </c>
      <c r="CM160" s="76">
        <v>1.0000000000000001E-5</v>
      </c>
      <c r="CN160" s="76">
        <v>7.9699999999999999E-6</v>
      </c>
      <c r="CO160" s="76">
        <v>7.4800000000000004E-6</v>
      </c>
      <c r="CP160" s="76">
        <v>7.17E-6</v>
      </c>
      <c r="CQ160" s="76">
        <v>7.52E-6</v>
      </c>
      <c r="CR160" s="76">
        <v>8.6000000000000007E-6</v>
      </c>
      <c r="CS160" s="76">
        <v>1.1800000000000001E-5</v>
      </c>
      <c r="CT160" s="76">
        <v>1.7E-5</v>
      </c>
      <c r="CU160" s="76">
        <v>2.1399999999999998E-5</v>
      </c>
      <c r="CV160" s="76">
        <v>2.3200000000000001E-5</v>
      </c>
      <c r="CW160" s="76">
        <v>2.02E-5</v>
      </c>
      <c r="CX160" s="76">
        <v>1.3900000000000001E-5</v>
      </c>
      <c r="CY160" s="76">
        <v>1.19E-5</v>
      </c>
      <c r="CZ160" s="76">
        <v>1.31E-5</v>
      </c>
      <c r="DA160" s="76">
        <v>1.84E-5</v>
      </c>
      <c r="DB160" s="76">
        <v>2.9799999999999999E-5</v>
      </c>
      <c r="DC160" s="76">
        <v>4.1900000000000002E-5</v>
      </c>
      <c r="DD160" s="76">
        <v>4.9200000000000003E-5</v>
      </c>
      <c r="DE160" s="76">
        <v>4.32E-5</v>
      </c>
      <c r="DF160" s="76">
        <v>3.18E-5</v>
      </c>
      <c r="DG160" s="76">
        <v>2.1100000000000001E-5</v>
      </c>
      <c r="DH160" s="76">
        <v>1.7499999999999998E-5</v>
      </c>
      <c r="DI160" s="76">
        <v>1.5400000000000002E-5</v>
      </c>
    </row>
    <row r="161" spans="1:113" x14ac:dyDescent="0.25">
      <c r="A161" t="str">
        <f t="shared" si="2"/>
        <v>Northern Coast_All_All_All_All_0 to 20 kW_43721</v>
      </c>
      <c r="B161" t="s">
        <v>177</v>
      </c>
      <c r="C161" t="s">
        <v>220</v>
      </c>
      <c r="D161" t="s">
        <v>221</v>
      </c>
      <c r="E161" t="s">
        <v>19</v>
      </c>
      <c r="F161" t="s">
        <v>19</v>
      </c>
      <c r="G161" t="s">
        <v>19</v>
      </c>
      <c r="H161" t="s">
        <v>19</v>
      </c>
      <c r="I161" t="s">
        <v>41</v>
      </c>
      <c r="J161" s="11">
        <v>43721</v>
      </c>
      <c r="K161">
        <v>15</v>
      </c>
      <c r="L161">
        <v>18</v>
      </c>
      <c r="M161">
        <v>7743</v>
      </c>
      <c r="N161">
        <v>0</v>
      </c>
      <c r="O161">
        <v>0</v>
      </c>
      <c r="P161">
        <v>0</v>
      </c>
      <c r="Q161">
        <v>0</v>
      </c>
      <c r="R161">
        <v>0.75140960000000001</v>
      </c>
      <c r="S161">
        <v>0.72827450999999999</v>
      </c>
      <c r="T161">
        <v>0.71412244999999996</v>
      </c>
      <c r="U161">
        <v>0.69887690999999996</v>
      </c>
      <c r="V161">
        <v>0.70713570999999997</v>
      </c>
      <c r="W161">
        <v>0.75249188</v>
      </c>
      <c r="X161">
        <v>0.78967096000000003</v>
      </c>
      <c r="Y161">
        <v>0.83687177999999995</v>
      </c>
      <c r="Z161">
        <v>1.0242602999999999</v>
      </c>
      <c r="AA161">
        <v>1.2419427000000001</v>
      </c>
      <c r="AB161">
        <v>1.4350050999999999</v>
      </c>
      <c r="AC161">
        <v>1.5747693</v>
      </c>
      <c r="AD161">
        <v>1.6627265</v>
      </c>
      <c r="AE161">
        <v>1.7327245</v>
      </c>
      <c r="AF161">
        <v>1.7540983000000001</v>
      </c>
      <c r="AG161">
        <v>1.757098</v>
      </c>
      <c r="AH161">
        <v>1.6374029999999999</v>
      </c>
      <c r="AI161">
        <v>1.3827290000000001</v>
      </c>
      <c r="AJ161">
        <v>1.1714370000000001</v>
      </c>
      <c r="AK161">
        <v>1.120579</v>
      </c>
      <c r="AL161">
        <v>1.0532239999999999</v>
      </c>
      <c r="AM161">
        <v>0.95139090000000004</v>
      </c>
      <c r="AN161">
        <v>0.87650720000000004</v>
      </c>
      <c r="AO161">
        <v>0.81944740000000005</v>
      </c>
      <c r="AP161">
        <v>66.545199999999994</v>
      </c>
      <c r="AQ161">
        <v>64.687809999999999</v>
      </c>
      <c r="AR161">
        <v>63.297530000000002</v>
      </c>
      <c r="AS161">
        <v>61.35633</v>
      </c>
      <c r="AT161">
        <v>59.971829999999997</v>
      </c>
      <c r="AU161">
        <v>59.225070000000002</v>
      </c>
      <c r="AV161">
        <v>58.517850000000003</v>
      </c>
      <c r="AW161">
        <v>58.38747</v>
      </c>
      <c r="AX161">
        <v>63.373730000000002</v>
      </c>
      <c r="AY161">
        <v>70.238699999999994</v>
      </c>
      <c r="AZ161">
        <v>76.541560000000004</v>
      </c>
      <c r="BA161">
        <v>82.838170000000005</v>
      </c>
      <c r="BB161">
        <v>87.418589999999995</v>
      </c>
      <c r="BC161">
        <v>91.053690000000003</v>
      </c>
      <c r="BD161">
        <v>94.160870000000003</v>
      </c>
      <c r="BE161">
        <v>96.54674</v>
      </c>
      <c r="BF161">
        <v>97.085880000000003</v>
      </c>
      <c r="BG161">
        <v>95.903090000000006</v>
      </c>
      <c r="BH161">
        <v>92.457700000000003</v>
      </c>
      <c r="BI161">
        <v>87.580089999999998</v>
      </c>
      <c r="BJ161">
        <v>82.403859999999995</v>
      </c>
      <c r="BK161">
        <v>76.657049999999998</v>
      </c>
      <c r="BL161">
        <v>72.747349999999997</v>
      </c>
      <c r="BM161">
        <v>69.832170000000005</v>
      </c>
      <c r="BN161">
        <v>-6.8408999999999996E-3</v>
      </c>
      <c r="BO161">
        <v>-4.2548999999999998E-3</v>
      </c>
      <c r="BP161">
        <v>-1.2706E-3</v>
      </c>
      <c r="BQ161">
        <v>-2.7918000000000001E-3</v>
      </c>
      <c r="BR161">
        <v>-5.708E-4</v>
      </c>
      <c r="BS161">
        <v>3.8700000000000002E-3</v>
      </c>
      <c r="BT161">
        <v>9.5455999999999996E-3</v>
      </c>
      <c r="BU161">
        <v>2.6722300000000001E-2</v>
      </c>
      <c r="BV161">
        <v>3.66036E-2</v>
      </c>
      <c r="BW161">
        <v>1.7523299999999999E-2</v>
      </c>
      <c r="BX161">
        <v>6.9059000000000004E-3</v>
      </c>
      <c r="BY161">
        <v>-4.0572999999999998E-3</v>
      </c>
      <c r="BZ161">
        <v>-5.1295999999999998E-3</v>
      </c>
      <c r="CA161">
        <v>-1.27368E-2</v>
      </c>
      <c r="CB161">
        <v>1.2484E-3</v>
      </c>
      <c r="CC161">
        <v>1.1221999999999999E-2</v>
      </c>
      <c r="CD161">
        <v>1.3502699999999999E-2</v>
      </c>
      <c r="CE161">
        <v>1.90718E-2</v>
      </c>
      <c r="CF161">
        <v>1.7994900000000001E-2</v>
      </c>
      <c r="CG161">
        <v>1.02685E-2</v>
      </c>
      <c r="CH161">
        <v>-2.1404000000000002E-3</v>
      </c>
      <c r="CI161">
        <v>-5.4276999999999997E-3</v>
      </c>
      <c r="CJ161">
        <v>-1.5262899999999999E-2</v>
      </c>
      <c r="CK161">
        <v>-1.3865000000000001E-2</v>
      </c>
      <c r="CL161" s="76">
        <v>1.19E-5</v>
      </c>
      <c r="CM161" s="76">
        <v>1.1399999999999999E-5</v>
      </c>
      <c r="CN161" s="76">
        <v>9.6600000000000007E-6</v>
      </c>
      <c r="CO161" s="76">
        <v>9.1099999999999992E-6</v>
      </c>
      <c r="CP161" s="76">
        <v>8.2600000000000005E-6</v>
      </c>
      <c r="CQ161" s="76">
        <v>7.6599999999999995E-6</v>
      </c>
      <c r="CR161" s="76">
        <v>1.27E-5</v>
      </c>
      <c r="CS161" s="76">
        <v>1.24E-5</v>
      </c>
      <c r="CT161" s="76">
        <v>1.88E-5</v>
      </c>
      <c r="CU161" s="76">
        <v>2.3600000000000001E-5</v>
      </c>
      <c r="CV161" s="76">
        <v>3.01E-5</v>
      </c>
      <c r="CW161" s="76">
        <v>2.5999999999999998E-5</v>
      </c>
      <c r="CX161" s="76">
        <v>1.8E-5</v>
      </c>
      <c r="CY161" s="76">
        <v>1.4100000000000001E-5</v>
      </c>
      <c r="CZ161" s="76">
        <v>1.4600000000000001E-5</v>
      </c>
      <c r="DA161" s="76">
        <v>2.1800000000000001E-5</v>
      </c>
      <c r="DB161" s="76">
        <v>3.26E-5</v>
      </c>
      <c r="DC161" s="76">
        <v>4.2200000000000003E-5</v>
      </c>
      <c r="DD161" s="76">
        <v>4.7500000000000003E-5</v>
      </c>
      <c r="DE161" s="76">
        <v>4.5500000000000001E-5</v>
      </c>
      <c r="DF161" s="76">
        <v>3.2199999999999997E-5</v>
      </c>
      <c r="DG161" s="76">
        <v>3.3300000000000003E-5</v>
      </c>
      <c r="DH161" s="76">
        <v>2.3099999999999999E-5</v>
      </c>
      <c r="DI161" s="76">
        <v>1.8E-5</v>
      </c>
    </row>
    <row r="162" spans="1:113" x14ac:dyDescent="0.25">
      <c r="A162" t="str">
        <f t="shared" si="2"/>
        <v>Northern Coast_All_All_All_All_0 to 20 kW_2958465</v>
      </c>
      <c r="B162" t="s">
        <v>204</v>
      </c>
      <c r="C162" t="s">
        <v>220</v>
      </c>
      <c r="D162" t="s">
        <v>221</v>
      </c>
      <c r="E162" t="s">
        <v>19</v>
      </c>
      <c r="F162" t="s">
        <v>19</v>
      </c>
      <c r="G162" t="s">
        <v>19</v>
      </c>
      <c r="H162" t="s">
        <v>19</v>
      </c>
      <c r="I162" t="s">
        <v>41</v>
      </c>
      <c r="J162" s="11">
        <v>2958465</v>
      </c>
      <c r="K162">
        <v>15</v>
      </c>
      <c r="L162">
        <v>18</v>
      </c>
      <c r="M162">
        <v>7939.1109999999999</v>
      </c>
      <c r="N162">
        <v>0</v>
      </c>
      <c r="O162">
        <v>0</v>
      </c>
      <c r="P162">
        <v>0</v>
      </c>
      <c r="Q162">
        <v>0</v>
      </c>
      <c r="R162">
        <v>0.77749016999999998</v>
      </c>
      <c r="S162">
        <v>0.75224519000000001</v>
      </c>
      <c r="T162">
        <v>0.73431075999999995</v>
      </c>
      <c r="U162">
        <v>0.72601159000000004</v>
      </c>
      <c r="V162">
        <v>0.73200544999999995</v>
      </c>
      <c r="W162">
        <v>0.76301779000000003</v>
      </c>
      <c r="X162">
        <v>0.77986498000000004</v>
      </c>
      <c r="Y162">
        <v>0.89173093999999997</v>
      </c>
      <c r="Z162">
        <v>1.1189335</v>
      </c>
      <c r="AA162">
        <v>1.3563848999999999</v>
      </c>
      <c r="AB162">
        <v>1.533814</v>
      </c>
      <c r="AC162">
        <v>1.6490572999999999</v>
      </c>
      <c r="AD162">
        <v>1.7151046000000001</v>
      </c>
      <c r="AE162">
        <v>1.7974285999999999</v>
      </c>
      <c r="AF162">
        <v>1.8413529</v>
      </c>
      <c r="AG162">
        <v>1.8262560000000001</v>
      </c>
      <c r="AH162">
        <v>1.708221</v>
      </c>
      <c r="AI162">
        <v>1.4497690000000001</v>
      </c>
      <c r="AJ162">
        <v>1.24641</v>
      </c>
      <c r="AK162">
        <v>1.117038</v>
      </c>
      <c r="AL162">
        <v>1.0679989999999999</v>
      </c>
      <c r="AM162">
        <v>0.99086960000000002</v>
      </c>
      <c r="AN162">
        <v>0.90081389999999995</v>
      </c>
      <c r="AO162">
        <v>0.83753160000000004</v>
      </c>
      <c r="AP162">
        <v>69.606800000000007</v>
      </c>
      <c r="AQ162">
        <v>67.575270000000003</v>
      </c>
      <c r="AR162">
        <v>65.696619999999996</v>
      </c>
      <c r="AS162">
        <v>64.093170000000001</v>
      </c>
      <c r="AT162">
        <v>62.77393</v>
      </c>
      <c r="AU162">
        <v>61.78398</v>
      </c>
      <c r="AV162">
        <v>61.093159999999997</v>
      </c>
      <c r="AW162">
        <v>62.162849999999999</v>
      </c>
      <c r="AX162">
        <v>67.078810000000004</v>
      </c>
      <c r="AY162">
        <v>72.307640000000006</v>
      </c>
      <c r="AZ162">
        <v>77.667720000000003</v>
      </c>
      <c r="BA162">
        <v>83.018919999999994</v>
      </c>
      <c r="BB162">
        <v>87.677999999999997</v>
      </c>
      <c r="BC162">
        <v>91.629480000000001</v>
      </c>
      <c r="BD162">
        <v>94.450220000000002</v>
      </c>
      <c r="BE162">
        <v>96.269199999999998</v>
      </c>
      <c r="BF162">
        <v>96.291070000000005</v>
      </c>
      <c r="BG162">
        <v>95.402889999999999</v>
      </c>
      <c r="BH162">
        <v>93.436319999999995</v>
      </c>
      <c r="BI162">
        <v>89.906310000000005</v>
      </c>
      <c r="BJ162">
        <v>84.330129999999997</v>
      </c>
      <c r="BK162">
        <v>78.855090000000004</v>
      </c>
      <c r="BL162">
        <v>75.016829999999999</v>
      </c>
      <c r="BM162">
        <v>72.051329999999993</v>
      </c>
      <c r="BN162">
        <v>-7.2519000000000004E-3</v>
      </c>
      <c r="BO162">
        <v>-5.8669999999999998E-3</v>
      </c>
      <c r="BP162">
        <v>-4.8999999999999998E-3</v>
      </c>
      <c r="BQ162">
        <v>-4.7329E-3</v>
      </c>
      <c r="BR162">
        <v>-4.0374E-3</v>
      </c>
      <c r="BS162">
        <v>-4.3908999999999997E-3</v>
      </c>
      <c r="BT162">
        <v>-3.5934999999999999E-3</v>
      </c>
      <c r="BU162">
        <v>1.2183899999999999E-2</v>
      </c>
      <c r="BV162">
        <v>1.3802999999999999E-2</v>
      </c>
      <c r="BW162">
        <v>8.3000000000000001E-4</v>
      </c>
      <c r="BX162">
        <v>-1.0406800000000001E-2</v>
      </c>
      <c r="BY162">
        <v>-1.29578E-2</v>
      </c>
      <c r="BZ162">
        <v>-1.17451E-2</v>
      </c>
      <c r="CA162">
        <v>-1.3796900000000001E-2</v>
      </c>
      <c r="CB162">
        <v>3.4378E-3</v>
      </c>
      <c r="CC162">
        <v>1.09601E-2</v>
      </c>
      <c r="CD162">
        <v>1.26981E-2</v>
      </c>
      <c r="CE162">
        <v>6.9343E-3</v>
      </c>
      <c r="CF162">
        <v>-4.6730000000000001E-3</v>
      </c>
      <c r="CG162">
        <v>-1.35085E-2</v>
      </c>
      <c r="CH162">
        <v>-1.80909E-2</v>
      </c>
      <c r="CI162">
        <v>-1.2596100000000001E-2</v>
      </c>
      <c r="CJ162">
        <v>-1.21172E-2</v>
      </c>
      <c r="CK162">
        <v>-1.25538E-2</v>
      </c>
      <c r="CL162" s="76">
        <v>1.19E-6</v>
      </c>
      <c r="CM162" s="76">
        <v>1.08E-6</v>
      </c>
      <c r="CN162" s="76">
        <v>9.4300000000000001E-7</v>
      </c>
      <c r="CO162" s="76">
        <v>9.0100000000000003E-7</v>
      </c>
      <c r="CP162" s="76">
        <v>8.47E-7</v>
      </c>
      <c r="CQ162" s="76">
        <v>8.7499999999999999E-7</v>
      </c>
      <c r="CR162" s="76">
        <v>1.06E-6</v>
      </c>
      <c r="CS162" s="76">
        <v>1.3799999999999999E-6</v>
      </c>
      <c r="CT162" s="76">
        <v>1.9700000000000002E-6</v>
      </c>
      <c r="CU162" s="76">
        <v>2.3099999999999999E-6</v>
      </c>
      <c r="CV162" s="76">
        <v>2.6299999999999998E-6</v>
      </c>
      <c r="CW162" s="76">
        <v>2.3599999999999999E-6</v>
      </c>
      <c r="CX162" s="76">
        <v>1.7600000000000001E-6</v>
      </c>
      <c r="CY162" s="76">
        <v>1.44E-6</v>
      </c>
      <c r="CZ162" s="76">
        <v>1.5400000000000001E-6</v>
      </c>
      <c r="DA162" s="76">
        <v>2.21E-6</v>
      </c>
      <c r="DB162" s="76">
        <v>3.5599999999999998E-6</v>
      </c>
      <c r="DC162" s="76">
        <v>4.7700000000000001E-6</v>
      </c>
      <c r="DD162" s="76">
        <v>5.4999999999999999E-6</v>
      </c>
      <c r="DE162" s="76">
        <v>5.1900000000000003E-6</v>
      </c>
      <c r="DF162" s="76">
        <v>3.9600000000000002E-6</v>
      </c>
      <c r="DG162" s="76">
        <v>3.0400000000000001E-6</v>
      </c>
      <c r="DH162" s="76">
        <v>2.1399999999999998E-6</v>
      </c>
      <c r="DI162" s="76">
        <v>1.72E-6</v>
      </c>
    </row>
    <row r="163" spans="1:113" x14ac:dyDescent="0.25">
      <c r="A163" t="str">
        <f t="shared" si="2"/>
        <v>All_All_All_All_No_0 to 20 kW_43627</v>
      </c>
      <c r="B163" t="s">
        <v>177</v>
      </c>
      <c r="C163" t="s">
        <v>222</v>
      </c>
      <c r="D163" t="s">
        <v>19</v>
      </c>
      <c r="E163" t="s">
        <v>19</v>
      </c>
      <c r="F163" t="s">
        <v>19</v>
      </c>
      <c r="G163" t="s">
        <v>19</v>
      </c>
      <c r="H163" t="s">
        <v>308</v>
      </c>
      <c r="I163" t="s">
        <v>41</v>
      </c>
      <c r="J163" s="11">
        <v>43627</v>
      </c>
      <c r="K163">
        <v>15</v>
      </c>
      <c r="L163">
        <v>18</v>
      </c>
      <c r="M163">
        <v>8654</v>
      </c>
      <c r="N163">
        <v>0</v>
      </c>
      <c r="O163">
        <v>0</v>
      </c>
      <c r="P163">
        <v>0</v>
      </c>
      <c r="Q163">
        <v>0</v>
      </c>
      <c r="R163">
        <v>0.73263688000000005</v>
      </c>
      <c r="S163">
        <v>0.71486055999999998</v>
      </c>
      <c r="T163">
        <v>0.69585353000000005</v>
      </c>
      <c r="U163">
        <v>0.70145974</v>
      </c>
      <c r="V163">
        <v>0.69593256000000003</v>
      </c>
      <c r="W163">
        <v>0.67711188</v>
      </c>
      <c r="X163">
        <v>0.63818867999999995</v>
      </c>
      <c r="Y163">
        <v>0.71894539999999996</v>
      </c>
      <c r="Z163">
        <v>0.95665389000000001</v>
      </c>
      <c r="AA163">
        <v>1.1103772000000001</v>
      </c>
      <c r="AB163">
        <v>1.207157</v>
      </c>
      <c r="AC163">
        <v>1.2877521999999999</v>
      </c>
      <c r="AD163">
        <v>1.334287</v>
      </c>
      <c r="AE163">
        <v>1.3998223999999999</v>
      </c>
      <c r="AF163">
        <v>1.4130654</v>
      </c>
      <c r="AG163">
        <v>1.4017820000000001</v>
      </c>
      <c r="AH163">
        <v>1.3277049999999999</v>
      </c>
      <c r="AI163">
        <v>1.154982</v>
      </c>
      <c r="AJ163">
        <v>1.031156</v>
      </c>
      <c r="AK163">
        <v>0.98145159999999998</v>
      </c>
      <c r="AL163">
        <v>0.97347839999999997</v>
      </c>
      <c r="AM163">
        <v>0.94825839999999995</v>
      </c>
      <c r="AN163">
        <v>0.86716249999999995</v>
      </c>
      <c r="AO163">
        <v>0.79886100000000004</v>
      </c>
      <c r="AP163">
        <v>77.372129999999999</v>
      </c>
      <c r="AQ163">
        <v>74.552180000000007</v>
      </c>
      <c r="AR163">
        <v>72.803079999999994</v>
      </c>
      <c r="AS163">
        <v>71.839730000000003</v>
      </c>
      <c r="AT163">
        <v>70.190299999999993</v>
      </c>
      <c r="AU163">
        <v>69.622960000000006</v>
      </c>
      <c r="AV163">
        <v>69.307680000000005</v>
      </c>
      <c r="AW163">
        <v>72.015910000000005</v>
      </c>
      <c r="AX163">
        <v>76.774990000000003</v>
      </c>
      <c r="AY163">
        <v>81.601259999999996</v>
      </c>
      <c r="AZ163">
        <v>85.745249999999999</v>
      </c>
      <c r="BA163">
        <v>89.991669999999999</v>
      </c>
      <c r="BB163">
        <v>93.259249999999994</v>
      </c>
      <c r="BC163">
        <v>95.457080000000005</v>
      </c>
      <c r="BD163">
        <v>97.317760000000007</v>
      </c>
      <c r="BE163">
        <v>98.444019999999995</v>
      </c>
      <c r="BF163">
        <v>99.323539999999994</v>
      </c>
      <c r="BG163">
        <v>98.573809999999995</v>
      </c>
      <c r="BH163">
        <v>97.208969999999994</v>
      </c>
      <c r="BI163">
        <v>94.697659999999999</v>
      </c>
      <c r="BJ163">
        <v>90.976290000000006</v>
      </c>
      <c r="BK163">
        <v>85.840999999999994</v>
      </c>
      <c r="BL163">
        <v>82.492530000000002</v>
      </c>
      <c r="BM163">
        <v>80.367440000000002</v>
      </c>
      <c r="BN163">
        <v>-1.1340299999999999E-2</v>
      </c>
      <c r="BO163">
        <v>-6.1790999999999999E-3</v>
      </c>
      <c r="BP163">
        <v>-3.7997999999999999E-3</v>
      </c>
      <c r="BQ163">
        <v>-6.4279000000000003E-3</v>
      </c>
      <c r="BR163">
        <v>-5.4980999999999997E-3</v>
      </c>
      <c r="BS163">
        <v>2.1952E-3</v>
      </c>
      <c r="BT163">
        <v>-4.083E-4</v>
      </c>
      <c r="BU163">
        <v>2.6710600000000001E-2</v>
      </c>
      <c r="BV163">
        <v>4.4606800000000002E-2</v>
      </c>
      <c r="BW163">
        <v>3.1395399999999997E-2</v>
      </c>
      <c r="BX163">
        <v>2.72464E-2</v>
      </c>
      <c r="BY163">
        <v>2.1649600000000001E-2</v>
      </c>
      <c r="BZ163">
        <v>1.2905700000000001E-2</v>
      </c>
      <c r="CA163">
        <v>8.0444000000000002E-3</v>
      </c>
      <c r="CB163">
        <v>2.6074699999999999E-2</v>
      </c>
      <c r="CC163">
        <v>3.1164799999999999E-2</v>
      </c>
      <c r="CD163">
        <v>3.0375300000000001E-2</v>
      </c>
      <c r="CE163">
        <v>3.4804700000000001E-2</v>
      </c>
      <c r="CF163">
        <v>2.4353300000000001E-2</v>
      </c>
      <c r="CG163">
        <v>7.5211000000000002E-3</v>
      </c>
      <c r="CH163">
        <v>-1.4197000000000001E-3</v>
      </c>
      <c r="CI163">
        <v>4.2300999999999997E-3</v>
      </c>
      <c r="CJ163">
        <v>-7.5560000000000002E-3</v>
      </c>
      <c r="CK163">
        <v>-6.4113E-3</v>
      </c>
      <c r="CL163" s="76">
        <v>8.32E-6</v>
      </c>
      <c r="CM163" s="76">
        <v>7.6000000000000001E-6</v>
      </c>
      <c r="CN163" s="76">
        <v>6.8800000000000002E-6</v>
      </c>
      <c r="CO163" s="76">
        <v>6.55E-6</v>
      </c>
      <c r="CP163" s="76">
        <v>5.8900000000000004E-6</v>
      </c>
      <c r="CQ163" s="76">
        <v>5.3499999999999996E-6</v>
      </c>
      <c r="CR163" s="76">
        <v>5.2299999999999999E-6</v>
      </c>
      <c r="CS163" s="76">
        <v>6.4999999999999996E-6</v>
      </c>
      <c r="CT163" s="76">
        <v>1.08E-5</v>
      </c>
      <c r="CU163" s="76">
        <v>1.33E-5</v>
      </c>
      <c r="CV163" s="76">
        <v>1.29E-5</v>
      </c>
      <c r="CW163" s="76">
        <v>1.0900000000000001E-5</v>
      </c>
      <c r="CX163" s="76">
        <v>8.6200000000000005E-6</v>
      </c>
      <c r="CY163" s="76">
        <v>8.0800000000000006E-6</v>
      </c>
      <c r="CZ163" s="76">
        <v>8.5699999999999993E-6</v>
      </c>
      <c r="DA163" s="76">
        <v>1.03E-5</v>
      </c>
      <c r="DB163" s="76">
        <v>1.5400000000000002E-5</v>
      </c>
      <c r="DC163" s="76">
        <v>2.02E-5</v>
      </c>
      <c r="DD163" s="76">
        <v>2.1699999999999999E-5</v>
      </c>
      <c r="DE163" s="76">
        <v>2.1999999999999999E-5</v>
      </c>
      <c r="DF163" s="76">
        <v>1.8700000000000001E-5</v>
      </c>
      <c r="DG163" s="76">
        <v>1.38E-5</v>
      </c>
      <c r="DH163" s="76">
        <v>1.1399999999999999E-5</v>
      </c>
      <c r="DI163" s="76">
        <v>1.04E-5</v>
      </c>
    </row>
    <row r="164" spans="1:113" x14ac:dyDescent="0.25">
      <c r="A164" t="str">
        <f t="shared" si="2"/>
        <v>All_All_All_All_No_0 to 20 kW_43670</v>
      </c>
      <c r="B164" t="s">
        <v>177</v>
      </c>
      <c r="C164" t="s">
        <v>222</v>
      </c>
      <c r="D164" t="s">
        <v>19</v>
      </c>
      <c r="E164" t="s">
        <v>19</v>
      </c>
      <c r="F164" t="s">
        <v>19</v>
      </c>
      <c r="G164" t="s">
        <v>19</v>
      </c>
      <c r="H164" t="s">
        <v>308</v>
      </c>
      <c r="I164" t="s">
        <v>41</v>
      </c>
      <c r="J164" s="11">
        <v>43670</v>
      </c>
      <c r="K164">
        <v>15</v>
      </c>
      <c r="L164">
        <v>18</v>
      </c>
      <c r="M164">
        <v>7282</v>
      </c>
      <c r="N164">
        <v>0</v>
      </c>
      <c r="O164">
        <v>0</v>
      </c>
      <c r="P164">
        <v>0</v>
      </c>
      <c r="Q164">
        <v>0</v>
      </c>
      <c r="R164">
        <v>0.73503198000000003</v>
      </c>
      <c r="S164">
        <v>0.72058076000000004</v>
      </c>
      <c r="T164">
        <v>0.70079497000000002</v>
      </c>
      <c r="U164">
        <v>0.69577537</v>
      </c>
      <c r="V164">
        <v>0.70127828999999997</v>
      </c>
      <c r="W164">
        <v>0.71713108000000003</v>
      </c>
      <c r="X164">
        <v>0.65057681000000001</v>
      </c>
      <c r="Y164">
        <v>0.69171172999999997</v>
      </c>
      <c r="Z164">
        <v>0.88344798999999996</v>
      </c>
      <c r="AA164">
        <v>1.0496430000000001</v>
      </c>
      <c r="AB164">
        <v>1.1629578</v>
      </c>
      <c r="AC164">
        <v>1.2348425000000001</v>
      </c>
      <c r="AD164">
        <v>1.3107837</v>
      </c>
      <c r="AE164">
        <v>1.3442615</v>
      </c>
      <c r="AF164">
        <v>1.3849982999999999</v>
      </c>
      <c r="AG164">
        <v>1.391186</v>
      </c>
      <c r="AH164">
        <v>1.32944</v>
      </c>
      <c r="AI164">
        <v>1.155078</v>
      </c>
      <c r="AJ164">
        <v>1.066452</v>
      </c>
      <c r="AK164">
        <v>0.98782639999999999</v>
      </c>
      <c r="AL164">
        <v>0.95565339999999999</v>
      </c>
      <c r="AM164">
        <v>0.91313789999999995</v>
      </c>
      <c r="AN164">
        <v>0.85949359999999997</v>
      </c>
      <c r="AO164">
        <v>0.80524260000000003</v>
      </c>
      <c r="AP164">
        <v>75.093890000000002</v>
      </c>
      <c r="AQ164">
        <v>72.37576</v>
      </c>
      <c r="AR164">
        <v>70.482470000000006</v>
      </c>
      <c r="AS164">
        <v>69.294409999999999</v>
      </c>
      <c r="AT164">
        <v>68.539079999999998</v>
      </c>
      <c r="AU164">
        <v>67.687709999999996</v>
      </c>
      <c r="AV164">
        <v>66.737499999999997</v>
      </c>
      <c r="AW164">
        <v>68.403019999999998</v>
      </c>
      <c r="AX164">
        <v>72.658510000000007</v>
      </c>
      <c r="AY164">
        <v>77.525440000000003</v>
      </c>
      <c r="AZ164">
        <v>82.300839999999994</v>
      </c>
      <c r="BA164">
        <v>85.963639999999998</v>
      </c>
      <c r="BB164">
        <v>88.808819999999997</v>
      </c>
      <c r="BC164">
        <v>92.272030000000001</v>
      </c>
      <c r="BD164">
        <v>94.837549999999993</v>
      </c>
      <c r="BE164">
        <v>96.030540000000002</v>
      </c>
      <c r="BF164">
        <v>96.095500000000001</v>
      </c>
      <c r="BG164">
        <v>95.94529</v>
      </c>
      <c r="BH164">
        <v>95.108800000000002</v>
      </c>
      <c r="BI164">
        <v>92.832130000000006</v>
      </c>
      <c r="BJ164">
        <v>88.501329999999996</v>
      </c>
      <c r="BK164">
        <v>84.00479</v>
      </c>
      <c r="BL164">
        <v>80.85248</v>
      </c>
      <c r="BM164">
        <v>78.320310000000006</v>
      </c>
      <c r="BN164">
        <v>-1.56805E-2</v>
      </c>
      <c r="BO164">
        <v>-1.3836899999999999E-2</v>
      </c>
      <c r="BP164">
        <v>-1.4699200000000001E-2</v>
      </c>
      <c r="BQ164">
        <v>-1.5875899999999998E-2</v>
      </c>
      <c r="BR164">
        <v>-1.6406E-2</v>
      </c>
      <c r="BS164">
        <v>-1.9560399999999999E-2</v>
      </c>
      <c r="BT164">
        <v>-2.2837E-2</v>
      </c>
      <c r="BU164">
        <v>5.0261999999999998E-3</v>
      </c>
      <c r="BV164">
        <v>2.17199E-2</v>
      </c>
      <c r="BW164">
        <v>1.4667899999999999E-2</v>
      </c>
      <c r="BX164">
        <v>5.8167000000000002E-3</v>
      </c>
      <c r="BY164">
        <v>1.2004799999999999E-2</v>
      </c>
      <c r="BZ164">
        <v>1.19051E-2</v>
      </c>
      <c r="CA164">
        <v>2.0659500000000001E-2</v>
      </c>
      <c r="CB164">
        <v>3.6464499999999997E-2</v>
      </c>
      <c r="CC164">
        <v>4.2304399999999999E-2</v>
      </c>
      <c r="CD164">
        <v>4.0710099999999999E-2</v>
      </c>
      <c r="CE164">
        <v>1.8459E-2</v>
      </c>
      <c r="CF164">
        <v>-1.13347E-2</v>
      </c>
      <c r="CG164">
        <v>-2.8106200000000001E-2</v>
      </c>
      <c r="CH164">
        <v>-3.0119400000000001E-2</v>
      </c>
      <c r="CI164">
        <v>-1.7616E-2</v>
      </c>
      <c r="CJ164">
        <v>-1.5221699999999999E-2</v>
      </c>
      <c r="CK164">
        <v>-1.6502099999999999E-2</v>
      </c>
      <c r="CL164" s="76">
        <v>8.0800000000000006E-6</v>
      </c>
      <c r="CM164" s="76">
        <v>7.3799999999999996E-6</v>
      </c>
      <c r="CN164" s="76">
        <v>6.4799999999999998E-6</v>
      </c>
      <c r="CO164" s="76">
        <v>6.1099999999999999E-6</v>
      </c>
      <c r="CP164" s="76">
        <v>5.48E-6</v>
      </c>
      <c r="CQ164" s="76">
        <v>4.9400000000000001E-6</v>
      </c>
      <c r="CR164" s="76">
        <v>4.6099999999999999E-6</v>
      </c>
      <c r="CS164" s="76">
        <v>5.3000000000000001E-6</v>
      </c>
      <c r="CT164" s="76">
        <v>8.9099999999999994E-6</v>
      </c>
      <c r="CU164" s="76">
        <v>1.0699999999999999E-5</v>
      </c>
      <c r="CV164" s="76">
        <v>1.1199999999999999E-5</v>
      </c>
      <c r="CW164" s="76">
        <v>9.9799999999999993E-6</v>
      </c>
      <c r="CX164" s="76">
        <v>7.7000000000000008E-6</v>
      </c>
      <c r="CY164" s="76">
        <v>7.2400000000000001E-6</v>
      </c>
      <c r="CZ164" s="76">
        <v>8.1100000000000003E-6</v>
      </c>
      <c r="DA164" s="76">
        <v>1.0200000000000001E-5</v>
      </c>
      <c r="DB164" s="76">
        <v>1.49E-5</v>
      </c>
      <c r="DC164" s="76">
        <v>2.0000000000000002E-5</v>
      </c>
      <c r="DD164" s="76">
        <v>2.2900000000000001E-5</v>
      </c>
      <c r="DE164" s="76">
        <v>2.27E-5</v>
      </c>
      <c r="DF164" s="76">
        <v>1.8E-5</v>
      </c>
      <c r="DG164" s="76">
        <v>1.42E-5</v>
      </c>
      <c r="DH164" s="76">
        <v>1.17E-5</v>
      </c>
      <c r="DI164" s="76">
        <v>1.1399999999999999E-5</v>
      </c>
    </row>
    <row r="165" spans="1:113" x14ac:dyDescent="0.25">
      <c r="A165" t="str">
        <f t="shared" si="2"/>
        <v>All_All_All_All_No_0 to 20 kW_43672</v>
      </c>
      <c r="B165" t="s">
        <v>177</v>
      </c>
      <c r="C165" t="s">
        <v>222</v>
      </c>
      <c r="D165" t="s">
        <v>19</v>
      </c>
      <c r="E165" t="s">
        <v>19</v>
      </c>
      <c r="F165" t="s">
        <v>19</v>
      </c>
      <c r="G165" t="s">
        <v>19</v>
      </c>
      <c r="H165" t="s">
        <v>308</v>
      </c>
      <c r="I165" t="s">
        <v>41</v>
      </c>
      <c r="J165" s="11">
        <v>43672</v>
      </c>
      <c r="K165">
        <v>15</v>
      </c>
      <c r="L165">
        <v>18</v>
      </c>
      <c r="M165">
        <v>7277</v>
      </c>
      <c r="N165">
        <v>0</v>
      </c>
      <c r="O165">
        <v>0</v>
      </c>
      <c r="P165">
        <v>0</v>
      </c>
      <c r="Q165">
        <v>0</v>
      </c>
      <c r="R165">
        <v>0.75994437999999997</v>
      </c>
      <c r="S165">
        <v>0.74232109000000002</v>
      </c>
      <c r="T165">
        <v>0.72190838999999996</v>
      </c>
      <c r="U165">
        <v>0.71300204</v>
      </c>
      <c r="V165">
        <v>0.72847746999999996</v>
      </c>
      <c r="W165">
        <v>0.74073193999999998</v>
      </c>
      <c r="X165">
        <v>0.69041337999999997</v>
      </c>
      <c r="Y165">
        <v>0.71693757000000002</v>
      </c>
      <c r="Z165">
        <v>0.85326192000000001</v>
      </c>
      <c r="AA165">
        <v>1.0136791000000001</v>
      </c>
      <c r="AB165">
        <v>1.1158101</v>
      </c>
      <c r="AC165">
        <v>1.173475</v>
      </c>
      <c r="AD165">
        <v>1.1930244999999999</v>
      </c>
      <c r="AE165">
        <v>1.2375813</v>
      </c>
      <c r="AF165">
        <v>1.2543344000000001</v>
      </c>
      <c r="AG165">
        <v>1.2658689999999999</v>
      </c>
      <c r="AH165">
        <v>1.1989099999999999</v>
      </c>
      <c r="AI165">
        <v>1.0716410000000001</v>
      </c>
      <c r="AJ165">
        <v>0.98673489999999997</v>
      </c>
      <c r="AK165">
        <v>0.92597289999999999</v>
      </c>
      <c r="AL165">
        <v>0.94863160000000002</v>
      </c>
      <c r="AM165">
        <v>0.91957829999999996</v>
      </c>
      <c r="AN165">
        <v>0.83729790000000004</v>
      </c>
      <c r="AO165">
        <v>0.78318299999999996</v>
      </c>
      <c r="AP165">
        <v>74.081119999999999</v>
      </c>
      <c r="AQ165">
        <v>73.977639999999994</v>
      </c>
      <c r="AR165">
        <v>72.647189999999995</v>
      </c>
      <c r="AS165">
        <v>70.992660000000001</v>
      </c>
      <c r="AT165">
        <v>69.394459999999995</v>
      </c>
      <c r="AU165">
        <v>68.193550000000002</v>
      </c>
      <c r="AV165">
        <v>67.32441</v>
      </c>
      <c r="AW165">
        <v>68.550899999999999</v>
      </c>
      <c r="AX165">
        <v>71.34348</v>
      </c>
      <c r="AY165">
        <v>75.264650000000003</v>
      </c>
      <c r="AZ165">
        <v>79.756519999999995</v>
      </c>
      <c r="BA165">
        <v>83.642300000000006</v>
      </c>
      <c r="BB165">
        <v>86.962239999999994</v>
      </c>
      <c r="BC165">
        <v>89.308080000000004</v>
      </c>
      <c r="BD165">
        <v>91.459029999999998</v>
      </c>
      <c r="BE165">
        <v>92.811760000000007</v>
      </c>
      <c r="BF165">
        <v>93.093919999999997</v>
      </c>
      <c r="BG165">
        <v>92.539379999999994</v>
      </c>
      <c r="BH165">
        <v>91.071470000000005</v>
      </c>
      <c r="BI165">
        <v>88.439700000000002</v>
      </c>
      <c r="BJ165">
        <v>84.173580000000001</v>
      </c>
      <c r="BK165">
        <v>79.871350000000007</v>
      </c>
      <c r="BL165">
        <v>77.060590000000005</v>
      </c>
      <c r="BM165">
        <v>74.716769999999997</v>
      </c>
      <c r="BN165">
        <v>-1.5899699999999999E-2</v>
      </c>
      <c r="BO165">
        <v>-1.31488E-2</v>
      </c>
      <c r="BP165">
        <v>-1.39262E-2</v>
      </c>
      <c r="BQ165">
        <v>-1.5390300000000001E-2</v>
      </c>
      <c r="BR165">
        <v>-1.6241999999999999E-2</v>
      </c>
      <c r="BS165">
        <v>-1.9454099999999998E-2</v>
      </c>
      <c r="BT165">
        <v>-2.2670800000000001E-2</v>
      </c>
      <c r="BU165">
        <v>4.7762999999999998E-3</v>
      </c>
      <c r="BV165">
        <v>2.1737900000000001E-2</v>
      </c>
      <c r="BW165">
        <v>1.47739E-2</v>
      </c>
      <c r="BX165">
        <v>5.0831000000000001E-3</v>
      </c>
      <c r="BY165">
        <v>1.0869500000000001E-2</v>
      </c>
      <c r="BZ165">
        <v>1.13758E-2</v>
      </c>
      <c r="CA165">
        <v>2.0764000000000001E-2</v>
      </c>
      <c r="CB165">
        <v>3.7264899999999997E-2</v>
      </c>
      <c r="CC165">
        <v>4.3083900000000001E-2</v>
      </c>
      <c r="CD165">
        <v>4.1917299999999998E-2</v>
      </c>
      <c r="CE165">
        <v>1.9872799999999999E-2</v>
      </c>
      <c r="CF165">
        <v>-7.7879000000000004E-3</v>
      </c>
      <c r="CG165">
        <v>-2.5113300000000002E-2</v>
      </c>
      <c r="CH165">
        <v>-2.9784999999999999E-2</v>
      </c>
      <c r="CI165">
        <v>-1.8572000000000002E-2</v>
      </c>
      <c r="CJ165">
        <v>-1.66175E-2</v>
      </c>
      <c r="CK165">
        <v>-1.52325E-2</v>
      </c>
      <c r="CL165" s="76">
        <v>8.4200000000000007E-6</v>
      </c>
      <c r="CM165" s="76">
        <v>7.6799999999999993E-6</v>
      </c>
      <c r="CN165" s="76">
        <v>7.3699999999999997E-6</v>
      </c>
      <c r="CO165" s="76">
        <v>7.3100000000000003E-6</v>
      </c>
      <c r="CP165" s="76">
        <v>6.3099999999999997E-6</v>
      </c>
      <c r="CQ165" s="76">
        <v>5.7300000000000002E-6</v>
      </c>
      <c r="CR165" s="76">
        <v>5.3600000000000004E-6</v>
      </c>
      <c r="CS165" s="76">
        <v>6.4300000000000003E-6</v>
      </c>
      <c r="CT165" s="76">
        <v>1.0000000000000001E-5</v>
      </c>
      <c r="CU165" s="76">
        <v>1.11E-5</v>
      </c>
      <c r="CV165" s="76">
        <v>1.15E-5</v>
      </c>
      <c r="CW165" s="76">
        <v>1.0200000000000001E-5</v>
      </c>
      <c r="CX165" s="76">
        <v>7.96E-6</v>
      </c>
      <c r="CY165" s="76">
        <v>7.4499999999999998E-6</v>
      </c>
      <c r="CZ165" s="76">
        <v>8.0099999999999995E-6</v>
      </c>
      <c r="DA165" s="76">
        <v>9.9299999999999998E-6</v>
      </c>
      <c r="DB165" s="76">
        <v>1.4800000000000001E-5</v>
      </c>
      <c r="DC165" s="76">
        <v>1.9899999999999999E-5</v>
      </c>
      <c r="DD165" s="76">
        <v>2.05E-5</v>
      </c>
      <c r="DE165" s="76">
        <v>1.9599999999999999E-5</v>
      </c>
      <c r="DF165" s="76">
        <v>1.66E-5</v>
      </c>
      <c r="DG165" s="76">
        <v>1.36E-5</v>
      </c>
      <c r="DH165" s="76">
        <v>1.08E-5</v>
      </c>
      <c r="DI165" s="76">
        <v>9.5400000000000001E-6</v>
      </c>
    </row>
    <row r="166" spans="1:113" x14ac:dyDescent="0.25">
      <c r="A166" t="str">
        <f t="shared" si="2"/>
        <v>All_All_All_All_No_0 to 20 kW_43690</v>
      </c>
      <c r="B166" t="s">
        <v>177</v>
      </c>
      <c r="C166" t="s">
        <v>222</v>
      </c>
      <c r="D166" t="s">
        <v>19</v>
      </c>
      <c r="E166" t="s">
        <v>19</v>
      </c>
      <c r="F166" t="s">
        <v>19</v>
      </c>
      <c r="G166" t="s">
        <v>19</v>
      </c>
      <c r="H166" t="s">
        <v>308</v>
      </c>
      <c r="I166" t="s">
        <v>41</v>
      </c>
      <c r="J166" s="11">
        <v>43690</v>
      </c>
      <c r="K166">
        <v>15</v>
      </c>
      <c r="L166">
        <v>18</v>
      </c>
      <c r="M166">
        <v>7132</v>
      </c>
      <c r="N166">
        <v>0</v>
      </c>
      <c r="O166">
        <v>0</v>
      </c>
      <c r="P166">
        <v>0</v>
      </c>
      <c r="Q166">
        <v>0</v>
      </c>
      <c r="R166">
        <v>0.68929669999999998</v>
      </c>
      <c r="S166">
        <v>0.67161090000000001</v>
      </c>
      <c r="T166">
        <v>0.65809835999999999</v>
      </c>
      <c r="U166">
        <v>0.65161420000000003</v>
      </c>
      <c r="V166">
        <v>0.64647018000000001</v>
      </c>
      <c r="W166">
        <v>0.66899832000000004</v>
      </c>
      <c r="X166">
        <v>0.62005131000000002</v>
      </c>
      <c r="Y166">
        <v>0.64600369999999996</v>
      </c>
      <c r="Z166">
        <v>0.78915685000000002</v>
      </c>
      <c r="AA166">
        <v>0.93397428000000005</v>
      </c>
      <c r="AB166">
        <v>1.0765982999999999</v>
      </c>
      <c r="AC166">
        <v>1.1428957</v>
      </c>
      <c r="AD166">
        <v>1.194088</v>
      </c>
      <c r="AE166">
        <v>1.2604382000000001</v>
      </c>
      <c r="AF166">
        <v>1.2852009</v>
      </c>
      <c r="AG166">
        <v>1.287758</v>
      </c>
      <c r="AH166">
        <v>1.259287</v>
      </c>
      <c r="AI166">
        <v>1.081351</v>
      </c>
      <c r="AJ166">
        <v>0.98137019999999997</v>
      </c>
      <c r="AK166">
        <v>0.92256919999999998</v>
      </c>
      <c r="AL166">
        <v>0.94576119999999997</v>
      </c>
      <c r="AM166">
        <v>0.88961170000000001</v>
      </c>
      <c r="AN166">
        <v>0.8222448</v>
      </c>
      <c r="AO166">
        <v>0.76125949999999998</v>
      </c>
      <c r="AP166">
        <v>72.800960000000003</v>
      </c>
      <c r="AQ166">
        <v>70.558189999999996</v>
      </c>
      <c r="AR166">
        <v>69.123829999999998</v>
      </c>
      <c r="AS166">
        <v>67.954120000000003</v>
      </c>
      <c r="AT166">
        <v>67.072040000000001</v>
      </c>
      <c r="AU166">
        <v>65.766919999999999</v>
      </c>
      <c r="AV166">
        <v>65.051379999999995</v>
      </c>
      <c r="AW166">
        <v>65.886160000000004</v>
      </c>
      <c r="AX166">
        <v>70.16131</v>
      </c>
      <c r="AY166">
        <v>75.201639999999998</v>
      </c>
      <c r="AZ166">
        <v>79.814670000000007</v>
      </c>
      <c r="BA166">
        <v>84.226969999999994</v>
      </c>
      <c r="BB166">
        <v>87.988879999999995</v>
      </c>
      <c r="BC166">
        <v>90.732830000000007</v>
      </c>
      <c r="BD166">
        <v>92.488889999999998</v>
      </c>
      <c r="BE166">
        <v>93.749799999999993</v>
      </c>
      <c r="BF166">
        <v>94.379859999999994</v>
      </c>
      <c r="BG166">
        <v>94.101039999999998</v>
      </c>
      <c r="BH166">
        <v>93.054670000000002</v>
      </c>
      <c r="BI166">
        <v>90.207660000000004</v>
      </c>
      <c r="BJ166">
        <v>85.981989999999996</v>
      </c>
      <c r="BK166">
        <v>82.161090000000002</v>
      </c>
      <c r="BL166">
        <v>78.628</v>
      </c>
      <c r="BM166">
        <v>75.922489999999996</v>
      </c>
      <c r="BN166">
        <v>-1.13265E-2</v>
      </c>
      <c r="BO166">
        <v>-8.0467000000000004E-3</v>
      </c>
      <c r="BP166">
        <v>-7.3454000000000002E-3</v>
      </c>
      <c r="BQ166">
        <v>-7.4763E-3</v>
      </c>
      <c r="BR166">
        <v>-7.4305999999999999E-3</v>
      </c>
      <c r="BS166">
        <v>-4.3169000000000003E-3</v>
      </c>
      <c r="BT166">
        <v>-1.4559300000000001E-2</v>
      </c>
      <c r="BU166">
        <v>9.8241000000000005E-3</v>
      </c>
      <c r="BV166">
        <v>1.4231499999999999E-2</v>
      </c>
      <c r="BW166">
        <v>9.8384000000000006E-3</v>
      </c>
      <c r="BX166">
        <v>8.0411000000000007E-3</v>
      </c>
      <c r="BY166">
        <v>1.20179E-2</v>
      </c>
      <c r="BZ166">
        <v>7.6505000000000002E-3</v>
      </c>
      <c r="CA166">
        <v>8.3820000000000006E-3</v>
      </c>
      <c r="CB166">
        <v>2.44242E-2</v>
      </c>
      <c r="CC166">
        <v>2.4243799999999999E-2</v>
      </c>
      <c r="CD166">
        <v>2.4022600000000002E-2</v>
      </c>
      <c r="CE166">
        <v>1.86085E-2</v>
      </c>
      <c r="CF166">
        <v>7.0001000000000004E-3</v>
      </c>
      <c r="CG166">
        <v>-1.00921E-2</v>
      </c>
      <c r="CH166">
        <v>-1.61584E-2</v>
      </c>
      <c r="CI166">
        <v>-2.6237000000000001E-3</v>
      </c>
      <c r="CJ166">
        <v>-1.97E-3</v>
      </c>
      <c r="CK166">
        <v>-4.3039999999999997E-3</v>
      </c>
      <c r="CL166" s="76">
        <v>8.1300000000000001E-6</v>
      </c>
      <c r="CM166" s="76">
        <v>7.5700000000000004E-6</v>
      </c>
      <c r="CN166" s="76">
        <v>6.9600000000000003E-6</v>
      </c>
      <c r="CO166" s="76">
        <v>6.5599999999999999E-6</v>
      </c>
      <c r="CP166" s="76">
        <v>5.5899999999999998E-6</v>
      </c>
      <c r="CQ166" s="76">
        <v>4.5299999999999998E-6</v>
      </c>
      <c r="CR166" s="76">
        <v>3.19E-6</v>
      </c>
      <c r="CS166" s="76">
        <v>3.9600000000000002E-6</v>
      </c>
      <c r="CT166" s="76">
        <v>7.52E-6</v>
      </c>
      <c r="CU166" s="76">
        <v>9.2499999999999995E-6</v>
      </c>
      <c r="CV166" s="76">
        <v>9.1800000000000002E-6</v>
      </c>
      <c r="CW166" s="76">
        <v>7.9300000000000003E-6</v>
      </c>
      <c r="CX166" s="76">
        <v>6.4799999999999998E-6</v>
      </c>
      <c r="CY166" s="76">
        <v>6.3899999999999998E-6</v>
      </c>
      <c r="CZ166" s="76">
        <v>6.8600000000000004E-6</v>
      </c>
      <c r="DA166" s="76">
        <v>8.4500000000000004E-6</v>
      </c>
      <c r="DB166" s="76">
        <v>1.26E-5</v>
      </c>
      <c r="DC166" s="76">
        <v>1.6399999999999999E-5</v>
      </c>
      <c r="DD166" s="76">
        <v>1.8300000000000001E-5</v>
      </c>
      <c r="DE166" s="76">
        <v>1.8499999999999999E-5</v>
      </c>
      <c r="DF166" s="76">
        <v>1.6699999999999999E-5</v>
      </c>
      <c r="DG166" s="76">
        <v>1.4100000000000001E-5</v>
      </c>
      <c r="DH166" s="76">
        <v>1.19E-5</v>
      </c>
      <c r="DI166" s="76">
        <v>1.0499999999999999E-5</v>
      </c>
    </row>
    <row r="167" spans="1:113" x14ac:dyDescent="0.25">
      <c r="A167" t="str">
        <f t="shared" si="2"/>
        <v>All_All_All_All_No_0 to 20 kW_43691</v>
      </c>
      <c r="B167" t="s">
        <v>177</v>
      </c>
      <c r="C167" t="s">
        <v>222</v>
      </c>
      <c r="D167" t="s">
        <v>19</v>
      </c>
      <c r="E167" t="s">
        <v>19</v>
      </c>
      <c r="F167" t="s">
        <v>19</v>
      </c>
      <c r="G167" t="s">
        <v>19</v>
      </c>
      <c r="H167" t="s">
        <v>308</v>
      </c>
      <c r="I167" t="s">
        <v>41</v>
      </c>
      <c r="J167" s="11">
        <v>43691</v>
      </c>
      <c r="K167">
        <v>15</v>
      </c>
      <c r="L167">
        <v>18</v>
      </c>
      <c r="M167">
        <v>7118</v>
      </c>
      <c r="N167">
        <v>0</v>
      </c>
      <c r="O167">
        <v>0</v>
      </c>
      <c r="P167">
        <v>0</v>
      </c>
      <c r="Q167">
        <v>0</v>
      </c>
      <c r="R167">
        <v>0.72734767</v>
      </c>
      <c r="S167">
        <v>0.70652643999999998</v>
      </c>
      <c r="T167">
        <v>0.69563752000000001</v>
      </c>
      <c r="U167">
        <v>0.69699659999999997</v>
      </c>
      <c r="V167">
        <v>0.70367820000000003</v>
      </c>
      <c r="W167">
        <v>0.71486459000000002</v>
      </c>
      <c r="X167">
        <v>0.67460474000000004</v>
      </c>
      <c r="Y167">
        <v>0.69565239000000001</v>
      </c>
      <c r="Z167">
        <v>0.86683597999999995</v>
      </c>
      <c r="AA167">
        <v>1.0243536</v>
      </c>
      <c r="AB167">
        <v>1.1318684999999999</v>
      </c>
      <c r="AC167">
        <v>1.2169498999999999</v>
      </c>
      <c r="AD167">
        <v>1.2837457999999999</v>
      </c>
      <c r="AE167">
        <v>1.3442712999999999</v>
      </c>
      <c r="AF167">
        <v>1.3797600000000001</v>
      </c>
      <c r="AG167">
        <v>1.391025</v>
      </c>
      <c r="AH167">
        <v>1.3241369999999999</v>
      </c>
      <c r="AI167">
        <v>1.181597</v>
      </c>
      <c r="AJ167">
        <v>1.083539</v>
      </c>
      <c r="AK167">
        <v>1.004705</v>
      </c>
      <c r="AL167">
        <v>0.99103300000000005</v>
      </c>
      <c r="AM167">
        <v>0.93706140000000004</v>
      </c>
      <c r="AN167">
        <v>0.86791529999999995</v>
      </c>
      <c r="AO167">
        <v>0.80727749999999998</v>
      </c>
      <c r="AP167">
        <v>75.522710000000004</v>
      </c>
      <c r="AQ167">
        <v>72.344409999999996</v>
      </c>
      <c r="AR167">
        <v>71.205920000000006</v>
      </c>
      <c r="AS167">
        <v>69.454470000000001</v>
      </c>
      <c r="AT167">
        <v>68.171459999999996</v>
      </c>
      <c r="AU167">
        <v>67.430710000000005</v>
      </c>
      <c r="AV167">
        <v>66.590999999999994</v>
      </c>
      <c r="AW167">
        <v>67.163970000000006</v>
      </c>
      <c r="AX167">
        <v>71.826300000000003</v>
      </c>
      <c r="AY167">
        <v>77.085999999999999</v>
      </c>
      <c r="AZ167">
        <v>82.364750000000001</v>
      </c>
      <c r="BA167">
        <v>87.09084</v>
      </c>
      <c r="BB167">
        <v>90.888859999999994</v>
      </c>
      <c r="BC167">
        <v>94.190860000000001</v>
      </c>
      <c r="BD167">
        <v>96.241479999999996</v>
      </c>
      <c r="BE167">
        <v>97.529470000000003</v>
      </c>
      <c r="BF167">
        <v>97.940860000000001</v>
      </c>
      <c r="BG167">
        <v>97.770259999999993</v>
      </c>
      <c r="BH167">
        <v>96.620149999999995</v>
      </c>
      <c r="BI167">
        <v>93.966520000000003</v>
      </c>
      <c r="BJ167">
        <v>89.025310000000005</v>
      </c>
      <c r="BK167">
        <v>84.776889999999995</v>
      </c>
      <c r="BL167">
        <v>81.43356</v>
      </c>
      <c r="BM167">
        <v>78.742170000000002</v>
      </c>
      <c r="BN167">
        <v>-1.0580600000000001E-2</v>
      </c>
      <c r="BO167">
        <v>-7.4352000000000003E-3</v>
      </c>
      <c r="BP167">
        <v>-6.7234E-3</v>
      </c>
      <c r="BQ167">
        <v>-7.1678000000000002E-3</v>
      </c>
      <c r="BR167">
        <v>-7.3410000000000003E-3</v>
      </c>
      <c r="BS167">
        <v>-4.1449E-3</v>
      </c>
      <c r="BT167">
        <v>-1.4279500000000001E-2</v>
      </c>
      <c r="BU167">
        <v>9.5154000000000002E-3</v>
      </c>
      <c r="BV167">
        <v>1.39046E-2</v>
      </c>
      <c r="BW167">
        <v>9.5245999999999994E-3</v>
      </c>
      <c r="BX167">
        <v>7.3480999999999998E-3</v>
      </c>
      <c r="BY167">
        <v>1.08036E-2</v>
      </c>
      <c r="BZ167">
        <v>4.2934000000000002E-3</v>
      </c>
      <c r="CA167">
        <v>2.8365E-3</v>
      </c>
      <c r="CB167">
        <v>2.2344200000000002E-2</v>
      </c>
      <c r="CC167">
        <v>2.3372400000000002E-2</v>
      </c>
      <c r="CD167">
        <v>2.1529900000000001E-2</v>
      </c>
      <c r="CE167">
        <v>1.5962500000000001E-2</v>
      </c>
      <c r="CF167">
        <v>2.9020000000000001E-4</v>
      </c>
      <c r="CG167">
        <v>-1.51453E-2</v>
      </c>
      <c r="CH167">
        <v>-1.68881E-2</v>
      </c>
      <c r="CI167">
        <v>-1.9750000000000002E-3</v>
      </c>
      <c r="CJ167">
        <v>-1.6412E-3</v>
      </c>
      <c r="CK167">
        <v>-3.6954000000000002E-3</v>
      </c>
      <c r="CL167" s="76">
        <v>7.6299999999999998E-6</v>
      </c>
      <c r="CM167" s="76">
        <v>7.1500000000000002E-6</v>
      </c>
      <c r="CN167" s="76">
        <v>6.4899999999999997E-6</v>
      </c>
      <c r="CO167" s="76">
        <v>6.2400000000000004E-6</v>
      </c>
      <c r="CP167" s="76">
        <v>5.04E-6</v>
      </c>
      <c r="CQ167" s="76">
        <v>3.8999999999999999E-6</v>
      </c>
      <c r="CR167" s="76">
        <v>3.0400000000000001E-6</v>
      </c>
      <c r="CS167" s="76">
        <v>3.8600000000000003E-6</v>
      </c>
      <c r="CT167" s="76">
        <v>7.2599999999999999E-6</v>
      </c>
      <c r="CU167" s="76">
        <v>8.6999999999999997E-6</v>
      </c>
      <c r="CV167" s="76">
        <v>8.9800000000000004E-6</v>
      </c>
      <c r="CW167" s="76">
        <v>7.9999999999999996E-6</v>
      </c>
      <c r="CX167" s="76">
        <v>6.8199999999999999E-6</v>
      </c>
      <c r="CY167" s="76">
        <v>6.8600000000000004E-6</v>
      </c>
      <c r="CZ167" s="76">
        <v>7.43E-6</v>
      </c>
      <c r="DA167" s="76">
        <v>9.0299999999999999E-6</v>
      </c>
      <c r="DB167" s="76">
        <v>1.3200000000000001E-5</v>
      </c>
      <c r="DC167" s="76">
        <v>1.7399999999999999E-5</v>
      </c>
      <c r="DD167" s="76">
        <v>2.0000000000000002E-5</v>
      </c>
      <c r="DE167" s="76">
        <v>2.02E-5</v>
      </c>
      <c r="DF167" s="76">
        <v>1.6900000000000001E-5</v>
      </c>
      <c r="DG167" s="76">
        <v>1.36E-5</v>
      </c>
      <c r="DH167" s="76">
        <v>1.13E-5</v>
      </c>
      <c r="DI167" s="76">
        <v>1.0000000000000001E-5</v>
      </c>
    </row>
    <row r="168" spans="1:113" x14ac:dyDescent="0.25">
      <c r="A168" t="str">
        <f t="shared" si="2"/>
        <v>All_All_All_All_No_0 to 20 kW_43693</v>
      </c>
      <c r="B168" t="s">
        <v>177</v>
      </c>
      <c r="C168" t="s">
        <v>222</v>
      </c>
      <c r="D168" t="s">
        <v>19</v>
      </c>
      <c r="E168" t="s">
        <v>19</v>
      </c>
      <c r="F168" t="s">
        <v>19</v>
      </c>
      <c r="G168" t="s">
        <v>19</v>
      </c>
      <c r="H168" t="s">
        <v>308</v>
      </c>
      <c r="I168" t="s">
        <v>41</v>
      </c>
      <c r="J168" s="11">
        <v>43693</v>
      </c>
      <c r="K168">
        <v>15</v>
      </c>
      <c r="L168">
        <v>18</v>
      </c>
      <c r="M168">
        <v>7077</v>
      </c>
      <c r="N168">
        <v>0</v>
      </c>
      <c r="O168">
        <v>0</v>
      </c>
      <c r="P168">
        <v>0</v>
      </c>
      <c r="Q168">
        <v>0</v>
      </c>
      <c r="R168">
        <v>0.76836473999999999</v>
      </c>
      <c r="S168">
        <v>0.74807815</v>
      </c>
      <c r="T168">
        <v>0.72521625999999995</v>
      </c>
      <c r="U168">
        <v>0.71370626000000004</v>
      </c>
      <c r="V168">
        <v>0.71864539000000005</v>
      </c>
      <c r="W168">
        <v>0.73698991000000003</v>
      </c>
      <c r="X168">
        <v>0.69673697000000001</v>
      </c>
      <c r="Y168">
        <v>0.72977890000000001</v>
      </c>
      <c r="Z168">
        <v>0.89049486</v>
      </c>
      <c r="AA168">
        <v>1.0457687</v>
      </c>
      <c r="AB168">
        <v>1.1865918</v>
      </c>
      <c r="AC168">
        <v>1.2566108</v>
      </c>
      <c r="AD168">
        <v>1.2968576000000001</v>
      </c>
      <c r="AE168">
        <v>1.3297540999999999</v>
      </c>
      <c r="AF168">
        <v>1.3632139000000001</v>
      </c>
      <c r="AG168">
        <v>1.35884</v>
      </c>
      <c r="AH168">
        <v>1.25227</v>
      </c>
      <c r="AI168">
        <v>1.1086689999999999</v>
      </c>
      <c r="AJ168">
        <v>0.99946659999999998</v>
      </c>
      <c r="AK168">
        <v>0.94797949999999997</v>
      </c>
      <c r="AL168">
        <v>0.9877302</v>
      </c>
      <c r="AM168">
        <v>0.91881800000000002</v>
      </c>
      <c r="AN168">
        <v>0.84297290000000002</v>
      </c>
      <c r="AO168">
        <v>0.78602740000000004</v>
      </c>
      <c r="AP168">
        <v>76.433480000000003</v>
      </c>
      <c r="AQ168">
        <v>76.391909999999996</v>
      </c>
      <c r="AR168">
        <v>74.554969999999997</v>
      </c>
      <c r="AS168">
        <v>72.890299999999996</v>
      </c>
      <c r="AT168">
        <v>71.730069999999998</v>
      </c>
      <c r="AU168">
        <v>70.598110000000005</v>
      </c>
      <c r="AV168">
        <v>69.513239999999996</v>
      </c>
      <c r="AW168">
        <v>69.930019999999999</v>
      </c>
      <c r="AX168">
        <v>73.898669999999996</v>
      </c>
      <c r="AY168">
        <v>79.379199999999997</v>
      </c>
      <c r="AZ168">
        <v>84.612409999999997</v>
      </c>
      <c r="BA168">
        <v>88.79683</v>
      </c>
      <c r="BB168">
        <v>91.572940000000003</v>
      </c>
      <c r="BC168">
        <v>93.713669999999993</v>
      </c>
      <c r="BD168">
        <v>96.010670000000005</v>
      </c>
      <c r="BE168">
        <v>96.843950000000007</v>
      </c>
      <c r="BF168">
        <v>97.073459999999997</v>
      </c>
      <c r="BG168">
        <v>96.26952</v>
      </c>
      <c r="BH168">
        <v>94.451710000000006</v>
      </c>
      <c r="BI168">
        <v>90.887709999999998</v>
      </c>
      <c r="BJ168">
        <v>85.688419999999994</v>
      </c>
      <c r="BK168">
        <v>81.854489999999998</v>
      </c>
      <c r="BL168">
        <v>78.989530000000002</v>
      </c>
      <c r="BM168">
        <v>76.760750000000002</v>
      </c>
      <c r="BN168">
        <v>-1.02209E-2</v>
      </c>
      <c r="BO168">
        <v>-6.0762000000000004E-3</v>
      </c>
      <c r="BP168">
        <v>-5.7746000000000004E-3</v>
      </c>
      <c r="BQ168">
        <v>-6.1611000000000001E-3</v>
      </c>
      <c r="BR168">
        <v>-6.8078000000000001E-3</v>
      </c>
      <c r="BS168">
        <v>-3.692E-3</v>
      </c>
      <c r="BT168">
        <v>-1.3776E-2</v>
      </c>
      <c r="BU168">
        <v>8.8655000000000001E-3</v>
      </c>
      <c r="BV168">
        <v>1.3434700000000001E-2</v>
      </c>
      <c r="BW168">
        <v>9.1001999999999993E-3</v>
      </c>
      <c r="BX168">
        <v>6.1996000000000004E-3</v>
      </c>
      <c r="BY168">
        <v>8.5181000000000007E-3</v>
      </c>
      <c r="BZ168">
        <v>2.8678000000000002E-3</v>
      </c>
      <c r="CA168">
        <v>2.0999E-3</v>
      </c>
      <c r="CB168">
        <v>2.2210899999999999E-2</v>
      </c>
      <c r="CC168">
        <v>2.3661000000000001E-2</v>
      </c>
      <c r="CD168">
        <v>2.1080000000000002E-2</v>
      </c>
      <c r="CE168">
        <v>1.6001999999999999E-2</v>
      </c>
      <c r="CF168">
        <v>4.6650000000000001E-4</v>
      </c>
      <c r="CG168">
        <v>-1.39419E-2</v>
      </c>
      <c r="CH168">
        <v>-1.6869700000000001E-2</v>
      </c>
      <c r="CI168">
        <v>-2.5666999999999999E-3</v>
      </c>
      <c r="CJ168">
        <v>-2.4627999999999998E-3</v>
      </c>
      <c r="CK168">
        <v>-3.7469999999999999E-3</v>
      </c>
      <c r="CL168" s="76">
        <v>8.6500000000000002E-6</v>
      </c>
      <c r="CM168" s="76">
        <v>8.3899999999999993E-6</v>
      </c>
      <c r="CN168" s="76">
        <v>7.9100000000000005E-6</v>
      </c>
      <c r="CO168" s="76">
        <v>7.6199999999999999E-6</v>
      </c>
      <c r="CP168" s="76">
        <v>6.5899999999999996E-6</v>
      </c>
      <c r="CQ168" s="76">
        <v>5.5899999999999998E-6</v>
      </c>
      <c r="CR168" s="76">
        <v>4.5199999999999999E-6</v>
      </c>
      <c r="CS168" s="76">
        <v>4.95E-6</v>
      </c>
      <c r="CT168" s="76">
        <v>8.2900000000000002E-6</v>
      </c>
      <c r="CU168" s="76">
        <v>1.0200000000000001E-5</v>
      </c>
      <c r="CV168" s="76">
        <v>1.0499999999999999E-5</v>
      </c>
      <c r="CW168" s="76">
        <v>9.0000000000000002E-6</v>
      </c>
      <c r="CX168" s="76">
        <v>7.43E-6</v>
      </c>
      <c r="CY168" s="76">
        <v>7.08E-6</v>
      </c>
      <c r="CZ168" s="76">
        <v>7.6499999999999996E-6</v>
      </c>
      <c r="DA168" s="76">
        <v>9.3600000000000002E-6</v>
      </c>
      <c r="DB168" s="76">
        <v>1.33E-5</v>
      </c>
      <c r="DC168" s="76">
        <v>1.7200000000000001E-5</v>
      </c>
      <c r="DD168" s="76">
        <v>1.7900000000000001E-5</v>
      </c>
      <c r="DE168" s="76">
        <v>1.7099999999999999E-5</v>
      </c>
      <c r="DF168" s="76">
        <v>1.4800000000000001E-5</v>
      </c>
      <c r="DG168" s="76">
        <v>1.26E-5</v>
      </c>
      <c r="DH168" s="76">
        <v>1.0200000000000001E-5</v>
      </c>
      <c r="DI168" s="76">
        <v>9.0999999999999993E-6</v>
      </c>
    </row>
    <row r="169" spans="1:113" x14ac:dyDescent="0.25">
      <c r="A169" t="str">
        <f t="shared" si="2"/>
        <v>All_All_All_All_No_0 to 20 kW_43703</v>
      </c>
      <c r="B169" t="s">
        <v>177</v>
      </c>
      <c r="C169" t="s">
        <v>222</v>
      </c>
      <c r="D169" t="s">
        <v>19</v>
      </c>
      <c r="E169" t="s">
        <v>19</v>
      </c>
      <c r="F169" t="s">
        <v>19</v>
      </c>
      <c r="G169" t="s">
        <v>19</v>
      </c>
      <c r="H169" t="s">
        <v>308</v>
      </c>
      <c r="I169" t="s">
        <v>41</v>
      </c>
      <c r="J169" s="11">
        <v>43703</v>
      </c>
      <c r="K169">
        <v>15</v>
      </c>
      <c r="L169">
        <v>18</v>
      </c>
      <c r="M169">
        <v>6972</v>
      </c>
      <c r="N169">
        <v>0</v>
      </c>
      <c r="O169">
        <v>0</v>
      </c>
      <c r="P169">
        <v>0</v>
      </c>
      <c r="Q169">
        <v>0</v>
      </c>
      <c r="R169">
        <v>0.73177225999999995</v>
      </c>
      <c r="S169">
        <v>0.71086450000000001</v>
      </c>
      <c r="T169">
        <v>0.69615351999999997</v>
      </c>
      <c r="U169">
        <v>0.68864265999999996</v>
      </c>
      <c r="V169">
        <v>0.70608272000000005</v>
      </c>
      <c r="W169">
        <v>0.73312171999999998</v>
      </c>
      <c r="X169">
        <v>0.71281972999999998</v>
      </c>
      <c r="Y169">
        <v>0.72844717999999997</v>
      </c>
      <c r="Z169">
        <v>0.90855686000000002</v>
      </c>
      <c r="AA169">
        <v>1.045982</v>
      </c>
      <c r="AB169">
        <v>1.1540135</v>
      </c>
      <c r="AC169">
        <v>1.2083602</v>
      </c>
      <c r="AD169">
        <v>1.2623063000000001</v>
      </c>
      <c r="AE169">
        <v>1.3124016000000001</v>
      </c>
      <c r="AF169">
        <v>1.3232485</v>
      </c>
      <c r="AG169">
        <v>1.332346</v>
      </c>
      <c r="AH169">
        <v>1.2600899999999999</v>
      </c>
      <c r="AI169">
        <v>1.0650029999999999</v>
      </c>
      <c r="AJ169">
        <v>0.93172509999999997</v>
      </c>
      <c r="AK169">
        <v>0.91717590000000004</v>
      </c>
      <c r="AL169">
        <v>0.9529455</v>
      </c>
      <c r="AM169">
        <v>0.88224729999999996</v>
      </c>
      <c r="AN169">
        <v>0.82773490000000005</v>
      </c>
      <c r="AO169">
        <v>0.77954619999999997</v>
      </c>
      <c r="AP169">
        <v>74.633970000000005</v>
      </c>
      <c r="AQ169">
        <v>73.114000000000004</v>
      </c>
      <c r="AR169">
        <v>71.790989999999994</v>
      </c>
      <c r="AS169">
        <v>70.375380000000007</v>
      </c>
      <c r="AT169">
        <v>69.288030000000006</v>
      </c>
      <c r="AU169">
        <v>68.176940000000002</v>
      </c>
      <c r="AV169">
        <v>67.434899999999999</v>
      </c>
      <c r="AW169">
        <v>67.893259999999998</v>
      </c>
      <c r="AX169">
        <v>72.03098</v>
      </c>
      <c r="AY169">
        <v>76.366919999999993</v>
      </c>
      <c r="AZ169">
        <v>81.019069999999999</v>
      </c>
      <c r="BA169">
        <v>84.921949999999995</v>
      </c>
      <c r="BB169">
        <v>88.770939999999996</v>
      </c>
      <c r="BC169">
        <v>92.033510000000007</v>
      </c>
      <c r="BD169">
        <v>94.227639999999994</v>
      </c>
      <c r="BE169">
        <v>95.561719999999994</v>
      </c>
      <c r="BF169">
        <v>95.610339999999994</v>
      </c>
      <c r="BG169">
        <v>95.420910000000006</v>
      </c>
      <c r="BH169">
        <v>93.586320000000001</v>
      </c>
      <c r="BI169">
        <v>89.978840000000005</v>
      </c>
      <c r="BJ169">
        <v>85.437690000000003</v>
      </c>
      <c r="BK169">
        <v>81.934460000000001</v>
      </c>
      <c r="BL169">
        <v>79.304370000000006</v>
      </c>
      <c r="BM169">
        <v>76.91122</v>
      </c>
      <c r="BN169">
        <v>-1.0745599999999999E-2</v>
      </c>
      <c r="BO169">
        <v>-7.1837000000000003E-3</v>
      </c>
      <c r="BP169">
        <v>-6.5538000000000003E-3</v>
      </c>
      <c r="BQ169">
        <v>-6.8469999999999998E-3</v>
      </c>
      <c r="BR169">
        <v>-7.2150000000000001E-3</v>
      </c>
      <c r="BS169">
        <v>-4.1273999999999998E-3</v>
      </c>
      <c r="BT169">
        <v>-1.41009E-2</v>
      </c>
      <c r="BU169">
        <v>8.9680000000000003E-3</v>
      </c>
      <c r="BV169">
        <v>1.37549E-2</v>
      </c>
      <c r="BW169">
        <v>9.6471000000000005E-3</v>
      </c>
      <c r="BX169">
        <v>7.9559000000000001E-3</v>
      </c>
      <c r="BY169">
        <v>1.1705800000000001E-2</v>
      </c>
      <c r="BZ169">
        <v>6.5763000000000002E-3</v>
      </c>
      <c r="CA169">
        <v>5.6308E-3</v>
      </c>
      <c r="CB169">
        <v>2.3449399999999999E-2</v>
      </c>
      <c r="CC169">
        <v>2.4091999999999999E-2</v>
      </c>
      <c r="CD169">
        <v>2.2479900000000001E-2</v>
      </c>
      <c r="CE169">
        <v>1.67111E-2</v>
      </c>
      <c r="CF169">
        <v>3.8533999999999999E-3</v>
      </c>
      <c r="CG169">
        <v>-1.12221E-2</v>
      </c>
      <c r="CH169">
        <v>-1.6617099999999999E-2</v>
      </c>
      <c r="CI169">
        <v>-2.7217999999999999E-3</v>
      </c>
      <c r="CJ169">
        <v>-2.4505999999999998E-3</v>
      </c>
      <c r="CK169">
        <v>-4.2874999999999996E-3</v>
      </c>
      <c r="CL169" s="76">
        <v>7.2799999999999998E-6</v>
      </c>
      <c r="CM169" s="76">
        <v>6.7299999999999999E-6</v>
      </c>
      <c r="CN169" s="76">
        <v>6.37E-6</v>
      </c>
      <c r="CO169" s="76">
        <v>6.1700000000000002E-6</v>
      </c>
      <c r="CP169" s="76">
        <v>5.3000000000000001E-6</v>
      </c>
      <c r="CQ169" s="76">
        <v>4.4499999999999997E-6</v>
      </c>
      <c r="CR169" s="76">
        <v>3.5999999999999998E-6</v>
      </c>
      <c r="CS169" s="76">
        <v>4.6399999999999996E-6</v>
      </c>
      <c r="CT169" s="76">
        <v>7.8900000000000007E-6</v>
      </c>
      <c r="CU169" s="76">
        <v>9.2299999999999997E-6</v>
      </c>
      <c r="CV169" s="76">
        <v>9.0399999999999998E-6</v>
      </c>
      <c r="CW169" s="76">
        <v>7.8399999999999995E-6</v>
      </c>
      <c r="CX169" s="76">
        <v>6.3300000000000004E-6</v>
      </c>
      <c r="CY169" s="76">
        <v>6.2500000000000003E-6</v>
      </c>
      <c r="CZ169" s="76">
        <v>6.8900000000000001E-6</v>
      </c>
      <c r="DA169" s="76">
        <v>8.4600000000000003E-6</v>
      </c>
      <c r="DB169" s="76">
        <v>1.22E-5</v>
      </c>
      <c r="DC169" s="76">
        <v>1.5500000000000001E-5</v>
      </c>
      <c r="DD169" s="76">
        <v>1.63E-5</v>
      </c>
      <c r="DE169" s="76">
        <v>1.5699999999999999E-5</v>
      </c>
      <c r="DF169" s="76">
        <v>1.42E-5</v>
      </c>
      <c r="DG169" s="76">
        <v>1.2300000000000001E-5</v>
      </c>
      <c r="DH169" s="76">
        <v>1.03E-5</v>
      </c>
      <c r="DI169" s="76">
        <v>9.1500000000000005E-6</v>
      </c>
    </row>
    <row r="170" spans="1:113" x14ac:dyDescent="0.25">
      <c r="A170" t="str">
        <f t="shared" si="2"/>
        <v>All_All_All_All_No_0 to 20 kW_43704</v>
      </c>
      <c r="B170" t="s">
        <v>177</v>
      </c>
      <c r="C170" t="s">
        <v>222</v>
      </c>
      <c r="D170" t="s">
        <v>19</v>
      </c>
      <c r="E170" t="s">
        <v>19</v>
      </c>
      <c r="F170" t="s">
        <v>19</v>
      </c>
      <c r="G170" t="s">
        <v>19</v>
      </c>
      <c r="H170" t="s">
        <v>308</v>
      </c>
      <c r="I170" t="s">
        <v>41</v>
      </c>
      <c r="J170" s="11">
        <v>43704</v>
      </c>
      <c r="K170">
        <v>15</v>
      </c>
      <c r="L170">
        <v>18</v>
      </c>
      <c r="M170">
        <v>6954</v>
      </c>
      <c r="N170">
        <v>0</v>
      </c>
      <c r="O170">
        <v>0</v>
      </c>
      <c r="P170">
        <v>0</v>
      </c>
      <c r="Q170">
        <v>0</v>
      </c>
      <c r="R170">
        <v>0.74775037</v>
      </c>
      <c r="S170">
        <v>0.72390622000000004</v>
      </c>
      <c r="T170">
        <v>0.70845548000000003</v>
      </c>
      <c r="U170">
        <v>0.69582390999999999</v>
      </c>
      <c r="V170">
        <v>0.69732168000000005</v>
      </c>
      <c r="W170">
        <v>0.72590736</v>
      </c>
      <c r="X170">
        <v>0.71378741000000001</v>
      </c>
      <c r="Y170">
        <v>0.70458105000000004</v>
      </c>
      <c r="Z170">
        <v>0.92004536999999997</v>
      </c>
      <c r="AA170">
        <v>1.063005</v>
      </c>
      <c r="AB170">
        <v>1.1825555999999999</v>
      </c>
      <c r="AC170">
        <v>1.2449726999999999</v>
      </c>
      <c r="AD170">
        <v>1.3028858000000001</v>
      </c>
      <c r="AE170">
        <v>1.3394123</v>
      </c>
      <c r="AF170">
        <v>1.3901618</v>
      </c>
      <c r="AG170">
        <v>1.386501</v>
      </c>
      <c r="AH170">
        <v>1.32206</v>
      </c>
      <c r="AI170">
        <v>1.1132299999999999</v>
      </c>
      <c r="AJ170">
        <v>0.99480500000000005</v>
      </c>
      <c r="AK170">
        <v>0.95870379999999999</v>
      </c>
      <c r="AL170">
        <v>0.99665230000000005</v>
      </c>
      <c r="AM170">
        <v>0.90443209999999996</v>
      </c>
      <c r="AN170">
        <v>0.83778079999999999</v>
      </c>
      <c r="AO170">
        <v>0.78373190000000004</v>
      </c>
      <c r="AP170">
        <v>75.130070000000003</v>
      </c>
      <c r="AQ170">
        <v>73.733699999999999</v>
      </c>
      <c r="AR170">
        <v>72.731979999999993</v>
      </c>
      <c r="AS170">
        <v>71.423140000000004</v>
      </c>
      <c r="AT170">
        <v>70.167190000000005</v>
      </c>
      <c r="AU170">
        <v>69.441379999999995</v>
      </c>
      <c r="AV170">
        <v>68.247429999999994</v>
      </c>
      <c r="AW170">
        <v>68.672690000000003</v>
      </c>
      <c r="AX170">
        <v>72.176950000000005</v>
      </c>
      <c r="AY170">
        <v>76.463040000000007</v>
      </c>
      <c r="AZ170">
        <v>81.357259999999997</v>
      </c>
      <c r="BA170">
        <v>85.469530000000006</v>
      </c>
      <c r="BB170">
        <v>89.164450000000002</v>
      </c>
      <c r="BC170">
        <v>91.867699999999999</v>
      </c>
      <c r="BD170">
        <v>93.821960000000004</v>
      </c>
      <c r="BE170">
        <v>94.951570000000004</v>
      </c>
      <c r="BF170">
        <v>94.959370000000007</v>
      </c>
      <c r="BG170">
        <v>94.259619999999998</v>
      </c>
      <c r="BH170">
        <v>92.163709999999995</v>
      </c>
      <c r="BI170">
        <v>88.878270000000001</v>
      </c>
      <c r="BJ170">
        <v>84.528450000000007</v>
      </c>
      <c r="BK170">
        <v>81.436610000000002</v>
      </c>
      <c r="BL170">
        <v>79.011060000000001</v>
      </c>
      <c r="BM170">
        <v>76.919640000000001</v>
      </c>
      <c r="BN170">
        <v>-1.06281E-2</v>
      </c>
      <c r="BO170">
        <v>-6.9359000000000001E-3</v>
      </c>
      <c r="BP170">
        <v>-6.2601000000000002E-3</v>
      </c>
      <c r="BQ170">
        <v>-6.5839999999999996E-3</v>
      </c>
      <c r="BR170">
        <v>-7.1005E-3</v>
      </c>
      <c r="BS170">
        <v>-4.0353000000000003E-3</v>
      </c>
      <c r="BT170">
        <v>-1.41E-2</v>
      </c>
      <c r="BU170">
        <v>8.8721000000000008E-3</v>
      </c>
      <c r="BV170">
        <v>1.37635E-2</v>
      </c>
      <c r="BW170">
        <v>9.6345000000000007E-3</v>
      </c>
      <c r="BX170">
        <v>7.8559000000000007E-3</v>
      </c>
      <c r="BY170">
        <v>1.0808E-2</v>
      </c>
      <c r="BZ170">
        <v>5.7006000000000001E-3</v>
      </c>
      <c r="CA170">
        <v>5.2392999999999997E-3</v>
      </c>
      <c r="CB170">
        <v>2.3567899999999999E-2</v>
      </c>
      <c r="CC170">
        <v>2.4237499999999999E-2</v>
      </c>
      <c r="CD170">
        <v>2.2588299999999999E-2</v>
      </c>
      <c r="CE170">
        <v>1.72047E-2</v>
      </c>
      <c r="CF170">
        <v>5.5554999999999997E-3</v>
      </c>
      <c r="CG170">
        <v>-1.04107E-2</v>
      </c>
      <c r="CH170">
        <v>-1.6691500000000001E-2</v>
      </c>
      <c r="CI170">
        <v>-2.8582999999999998E-3</v>
      </c>
      <c r="CJ170">
        <v>-2.8582999999999998E-3</v>
      </c>
      <c r="CK170">
        <v>-4.6680000000000003E-3</v>
      </c>
      <c r="CL170" s="76">
        <v>8.0399999999999993E-6</v>
      </c>
      <c r="CM170" s="76">
        <v>7.7999999999999999E-6</v>
      </c>
      <c r="CN170" s="76">
        <v>7.3300000000000001E-6</v>
      </c>
      <c r="CO170" s="76">
        <v>7.1400000000000002E-6</v>
      </c>
      <c r="CP170" s="76">
        <v>6.1199999999999999E-6</v>
      </c>
      <c r="CQ170" s="76">
        <v>4.8600000000000001E-6</v>
      </c>
      <c r="CR170" s="76">
        <v>3.6799999999999999E-6</v>
      </c>
      <c r="CS170" s="76">
        <v>4.4499999999999997E-6</v>
      </c>
      <c r="CT170" s="76">
        <v>7.7200000000000006E-6</v>
      </c>
      <c r="CU170" s="76">
        <v>9.1099999999999992E-6</v>
      </c>
      <c r="CV170" s="76">
        <v>9.0799999999999995E-6</v>
      </c>
      <c r="CW170" s="76">
        <v>7.9799999999999998E-6</v>
      </c>
      <c r="CX170" s="76">
        <v>6.6100000000000002E-6</v>
      </c>
      <c r="CY170" s="76">
        <v>6.6599999999999998E-6</v>
      </c>
      <c r="CZ170" s="76">
        <v>7.1400000000000002E-6</v>
      </c>
      <c r="DA170" s="76">
        <v>8.6799999999999999E-6</v>
      </c>
      <c r="DB170" s="76">
        <v>1.24E-5</v>
      </c>
      <c r="DC170" s="76">
        <v>1.5699999999999999E-5</v>
      </c>
      <c r="DD170" s="76">
        <v>1.7200000000000001E-5</v>
      </c>
      <c r="DE170" s="76">
        <v>1.7399999999999999E-5</v>
      </c>
      <c r="DF170" s="76">
        <v>1.5099999999999999E-5</v>
      </c>
      <c r="DG170" s="76">
        <v>1.24E-5</v>
      </c>
      <c r="DH170" s="76">
        <v>1.06E-5</v>
      </c>
      <c r="DI170" s="76">
        <v>9.5899999999999997E-6</v>
      </c>
    </row>
    <row r="171" spans="1:113" x14ac:dyDescent="0.25">
      <c r="A171" t="str">
        <f t="shared" si="2"/>
        <v>All_All_All_All_No_0 to 20 kW_43721</v>
      </c>
      <c r="B171" t="s">
        <v>177</v>
      </c>
      <c r="C171" t="s">
        <v>222</v>
      </c>
      <c r="D171" t="s">
        <v>19</v>
      </c>
      <c r="E171" t="s">
        <v>19</v>
      </c>
      <c r="F171" t="s">
        <v>19</v>
      </c>
      <c r="G171" t="s">
        <v>19</v>
      </c>
      <c r="H171" t="s">
        <v>308</v>
      </c>
      <c r="I171" t="s">
        <v>41</v>
      </c>
      <c r="J171" s="11">
        <v>43721</v>
      </c>
      <c r="K171">
        <v>15</v>
      </c>
      <c r="L171">
        <v>18</v>
      </c>
      <c r="M171">
        <v>6828</v>
      </c>
      <c r="N171">
        <v>0</v>
      </c>
      <c r="O171">
        <v>0</v>
      </c>
      <c r="P171">
        <v>0</v>
      </c>
      <c r="Q171">
        <v>0</v>
      </c>
      <c r="R171">
        <v>0.68657380000000001</v>
      </c>
      <c r="S171">
        <v>0.66886345999999997</v>
      </c>
      <c r="T171">
        <v>0.65898944000000004</v>
      </c>
      <c r="U171">
        <v>0.64894353000000005</v>
      </c>
      <c r="V171">
        <v>0.65699090000000004</v>
      </c>
      <c r="W171">
        <v>0.67796131999999998</v>
      </c>
      <c r="X171">
        <v>0.68778585000000003</v>
      </c>
      <c r="Y171">
        <v>0.62161701000000003</v>
      </c>
      <c r="Z171">
        <v>0.73032807</v>
      </c>
      <c r="AA171">
        <v>0.86681907999999996</v>
      </c>
      <c r="AB171">
        <v>0.98876017000000005</v>
      </c>
      <c r="AC171">
        <v>1.0720970999999999</v>
      </c>
      <c r="AD171">
        <v>1.1249081000000001</v>
      </c>
      <c r="AE171">
        <v>1.1636217</v>
      </c>
      <c r="AF171">
        <v>1.2027578999999999</v>
      </c>
      <c r="AG171">
        <v>1.207192</v>
      </c>
      <c r="AH171">
        <v>1.1468370000000001</v>
      </c>
      <c r="AI171">
        <v>0.9878671</v>
      </c>
      <c r="AJ171">
        <v>0.89690879999999995</v>
      </c>
      <c r="AK171">
        <v>0.92914870000000005</v>
      </c>
      <c r="AL171">
        <v>0.90618129999999997</v>
      </c>
      <c r="AM171">
        <v>0.82909869999999997</v>
      </c>
      <c r="AN171">
        <v>0.77956970000000003</v>
      </c>
      <c r="AO171">
        <v>0.73350660000000001</v>
      </c>
      <c r="AP171">
        <v>71.015709999999999</v>
      </c>
      <c r="AQ171">
        <v>68.654839999999993</v>
      </c>
      <c r="AR171">
        <v>67.251819999999995</v>
      </c>
      <c r="AS171">
        <v>65.595119999999994</v>
      </c>
      <c r="AT171">
        <v>64.65231</v>
      </c>
      <c r="AU171">
        <v>63.672130000000003</v>
      </c>
      <c r="AV171">
        <v>63.003010000000003</v>
      </c>
      <c r="AW171">
        <v>63.029260000000001</v>
      </c>
      <c r="AX171">
        <v>67.208479999999994</v>
      </c>
      <c r="AY171">
        <v>73.445509999999999</v>
      </c>
      <c r="AZ171">
        <v>78.956580000000002</v>
      </c>
      <c r="BA171">
        <v>84.320260000000005</v>
      </c>
      <c r="BB171">
        <v>88.433139999999995</v>
      </c>
      <c r="BC171">
        <v>91.177599999999998</v>
      </c>
      <c r="BD171">
        <v>93.222139999999996</v>
      </c>
      <c r="BE171">
        <v>94.84442</v>
      </c>
      <c r="BF171">
        <v>95.279240000000001</v>
      </c>
      <c r="BG171">
        <v>94.528729999999996</v>
      </c>
      <c r="BH171">
        <v>92.618650000000002</v>
      </c>
      <c r="BI171">
        <v>88.530619999999999</v>
      </c>
      <c r="BJ171">
        <v>83.671499999999995</v>
      </c>
      <c r="BK171">
        <v>79.661609999999996</v>
      </c>
      <c r="BL171">
        <v>76.731870000000001</v>
      </c>
      <c r="BM171">
        <v>74.29513</v>
      </c>
      <c r="BN171">
        <v>-1.4637900000000001E-2</v>
      </c>
      <c r="BO171">
        <v>-8.9919000000000006E-3</v>
      </c>
      <c r="BP171">
        <v>-6.1628999999999998E-3</v>
      </c>
      <c r="BQ171">
        <v>-8.2442000000000001E-3</v>
      </c>
      <c r="BR171">
        <v>-6.7669999999999996E-3</v>
      </c>
      <c r="BS171">
        <v>7.8680000000000004E-4</v>
      </c>
      <c r="BT171">
        <v>-2.4128000000000001E-3</v>
      </c>
      <c r="BU171">
        <v>2.4801199999999999E-2</v>
      </c>
      <c r="BV171">
        <v>4.2663800000000002E-2</v>
      </c>
      <c r="BW171">
        <v>3.13523E-2</v>
      </c>
      <c r="BX171">
        <v>3.0266299999999999E-2</v>
      </c>
      <c r="BY171">
        <v>2.5983300000000001E-2</v>
      </c>
      <c r="BZ171">
        <v>2.0024699999999999E-2</v>
      </c>
      <c r="CA171">
        <v>1.6236400000000002E-2</v>
      </c>
      <c r="CB171">
        <v>2.90884E-2</v>
      </c>
      <c r="CC171">
        <v>3.3034800000000003E-2</v>
      </c>
      <c r="CD171">
        <v>3.1900900000000003E-2</v>
      </c>
      <c r="CE171">
        <v>3.4373300000000002E-2</v>
      </c>
      <c r="CF171">
        <v>3.0665899999999999E-2</v>
      </c>
      <c r="CG171">
        <v>1.2879399999999999E-2</v>
      </c>
      <c r="CH171">
        <v>-4.9600000000000002E-4</v>
      </c>
      <c r="CI171">
        <v>2.3654000000000001E-3</v>
      </c>
      <c r="CJ171">
        <v>-9.7099999999999999E-3</v>
      </c>
      <c r="CK171">
        <v>-9.4424000000000001E-3</v>
      </c>
      <c r="CL171" s="76">
        <v>7.6699999999999994E-6</v>
      </c>
      <c r="CM171" s="76">
        <v>7.1899999999999998E-6</v>
      </c>
      <c r="CN171" s="76">
        <v>6.8800000000000002E-6</v>
      </c>
      <c r="CO171" s="76">
        <v>6.5300000000000002E-6</v>
      </c>
      <c r="CP171" s="76">
        <v>5.5500000000000002E-6</v>
      </c>
      <c r="CQ171" s="76">
        <v>4.6099999999999999E-6</v>
      </c>
      <c r="CR171" s="76">
        <v>4.4700000000000004E-6</v>
      </c>
      <c r="CS171" s="76">
        <v>4.8899999999999998E-6</v>
      </c>
      <c r="CT171" s="76">
        <v>8.0399999999999993E-6</v>
      </c>
      <c r="CU171" s="76">
        <v>1.0499999999999999E-5</v>
      </c>
      <c r="CV171" s="76">
        <v>1.11E-5</v>
      </c>
      <c r="CW171" s="76">
        <v>1.01E-5</v>
      </c>
      <c r="CX171" s="76">
        <v>8.6799999999999999E-6</v>
      </c>
      <c r="CY171" s="76">
        <v>8.4300000000000006E-6</v>
      </c>
      <c r="CZ171" s="76">
        <v>9.0799999999999995E-6</v>
      </c>
      <c r="DA171" s="76">
        <v>1.0900000000000001E-5</v>
      </c>
      <c r="DB171" s="76">
        <v>1.52E-5</v>
      </c>
      <c r="DC171" s="76">
        <v>1.9700000000000001E-5</v>
      </c>
      <c r="DD171" s="76">
        <v>2.1100000000000001E-5</v>
      </c>
      <c r="DE171" s="76">
        <v>2.1299999999999999E-5</v>
      </c>
      <c r="DF171" s="76">
        <v>1.7600000000000001E-5</v>
      </c>
      <c r="DG171" s="76">
        <v>1.4600000000000001E-5</v>
      </c>
      <c r="DH171" s="76">
        <v>1.22E-5</v>
      </c>
      <c r="DI171" s="76">
        <v>1.11E-5</v>
      </c>
    </row>
    <row r="172" spans="1:113" x14ac:dyDescent="0.25">
      <c r="A172" t="str">
        <f t="shared" si="2"/>
        <v>All_All_All_All_No_0 to 20 kW_2958465</v>
      </c>
      <c r="B172" t="s">
        <v>204</v>
      </c>
      <c r="C172" t="s">
        <v>222</v>
      </c>
      <c r="D172" t="s">
        <v>19</v>
      </c>
      <c r="E172" t="s">
        <v>19</v>
      </c>
      <c r="F172" t="s">
        <v>19</v>
      </c>
      <c r="G172" t="s">
        <v>19</v>
      </c>
      <c r="H172" t="s">
        <v>308</v>
      </c>
      <c r="I172" t="s">
        <v>41</v>
      </c>
      <c r="J172" s="11">
        <v>2958465</v>
      </c>
      <c r="K172">
        <v>15</v>
      </c>
      <c r="L172">
        <v>18</v>
      </c>
      <c r="M172">
        <v>7254.8890000000001</v>
      </c>
      <c r="N172">
        <v>0</v>
      </c>
      <c r="O172">
        <v>0</v>
      </c>
      <c r="P172">
        <v>0</v>
      </c>
      <c r="Q172">
        <v>0</v>
      </c>
      <c r="R172">
        <v>0.73120956999999998</v>
      </c>
      <c r="S172">
        <v>0.71225329999999998</v>
      </c>
      <c r="T172">
        <v>0.69586263999999998</v>
      </c>
      <c r="U172">
        <v>0.69004779000000005</v>
      </c>
      <c r="V172">
        <v>0.69521880999999996</v>
      </c>
      <c r="W172">
        <v>0.70965118999999999</v>
      </c>
      <c r="X172">
        <v>0.67493234000000002</v>
      </c>
      <c r="Y172">
        <v>0.69565874000000005</v>
      </c>
      <c r="Z172">
        <v>0.86900648000000003</v>
      </c>
      <c r="AA172">
        <v>1.019787</v>
      </c>
      <c r="AB172">
        <v>1.1362165</v>
      </c>
      <c r="AC172">
        <v>1.2066136000000001</v>
      </c>
      <c r="AD172">
        <v>1.258116</v>
      </c>
      <c r="AE172">
        <v>1.3062001999999999</v>
      </c>
      <c r="AF172">
        <v>1.3352218</v>
      </c>
      <c r="AG172">
        <v>1.33778</v>
      </c>
      <c r="AH172">
        <v>1.2707710000000001</v>
      </c>
      <c r="AI172">
        <v>1.1040129999999999</v>
      </c>
      <c r="AJ172">
        <v>0.99845229999999996</v>
      </c>
      <c r="AK172">
        <v>0.95369939999999997</v>
      </c>
      <c r="AL172">
        <v>0.96239030000000003</v>
      </c>
      <c r="AM172">
        <v>0.90615060000000003</v>
      </c>
      <c r="AN172">
        <v>0.83903360000000005</v>
      </c>
      <c r="AO172">
        <v>0.78273669999999995</v>
      </c>
      <c r="AP172">
        <v>74.676000000000002</v>
      </c>
      <c r="AQ172">
        <v>72.855850000000004</v>
      </c>
      <c r="AR172">
        <v>71.399140000000003</v>
      </c>
      <c r="AS172">
        <v>69.979929999999996</v>
      </c>
      <c r="AT172">
        <v>68.800550000000001</v>
      </c>
      <c r="AU172">
        <v>67.843379999999996</v>
      </c>
      <c r="AV172">
        <v>67.023390000000006</v>
      </c>
      <c r="AW172">
        <v>67.949460000000002</v>
      </c>
      <c r="AX172">
        <v>72.008849999999995</v>
      </c>
      <c r="AY172">
        <v>76.925960000000003</v>
      </c>
      <c r="AZ172">
        <v>81.769710000000003</v>
      </c>
      <c r="BA172">
        <v>86.047110000000004</v>
      </c>
      <c r="BB172">
        <v>89.538830000000004</v>
      </c>
      <c r="BC172">
        <v>92.305930000000004</v>
      </c>
      <c r="BD172">
        <v>94.403019999999998</v>
      </c>
      <c r="BE172">
        <v>95.640810000000002</v>
      </c>
      <c r="BF172">
        <v>95.972899999999996</v>
      </c>
      <c r="BG172">
        <v>95.489840000000001</v>
      </c>
      <c r="BH172">
        <v>93.987160000000003</v>
      </c>
      <c r="BI172">
        <v>90.935460000000006</v>
      </c>
      <c r="BJ172">
        <v>86.442729999999997</v>
      </c>
      <c r="BK172">
        <v>82.393590000000003</v>
      </c>
      <c r="BL172">
        <v>79.389340000000004</v>
      </c>
      <c r="BM172">
        <v>76.995099999999994</v>
      </c>
      <c r="BN172">
        <v>-1.2332299999999999E-2</v>
      </c>
      <c r="BO172">
        <v>-8.6216999999999995E-3</v>
      </c>
      <c r="BP172">
        <v>-7.8671999999999995E-3</v>
      </c>
      <c r="BQ172">
        <v>-8.8979999999999997E-3</v>
      </c>
      <c r="BR172">
        <v>-8.9526999999999992E-3</v>
      </c>
      <c r="BS172">
        <v>-6.1704999999999998E-3</v>
      </c>
      <c r="BT172">
        <v>-1.3027499999999999E-2</v>
      </c>
      <c r="BU172">
        <v>1.22004E-2</v>
      </c>
      <c r="BV172">
        <v>2.2679700000000001E-2</v>
      </c>
      <c r="BW172">
        <v>1.5877599999999999E-2</v>
      </c>
      <c r="BX172">
        <v>1.2029E-2</v>
      </c>
      <c r="BY172">
        <v>1.39516E-2</v>
      </c>
      <c r="BZ172">
        <v>9.3240000000000007E-3</v>
      </c>
      <c r="CA172">
        <v>9.9939E-3</v>
      </c>
      <c r="CB172">
        <v>2.7242700000000002E-2</v>
      </c>
      <c r="CC172">
        <v>3.0019299999999999E-2</v>
      </c>
      <c r="CD172">
        <v>2.86357E-2</v>
      </c>
      <c r="CE172">
        <v>2.16048E-2</v>
      </c>
      <c r="CF172">
        <v>6.1525E-3</v>
      </c>
      <c r="CG172">
        <v>-1.01613E-2</v>
      </c>
      <c r="CH172">
        <v>-1.5905200000000001E-2</v>
      </c>
      <c r="CI172">
        <v>-4.6016E-3</v>
      </c>
      <c r="CJ172">
        <v>-6.7936000000000003E-3</v>
      </c>
      <c r="CK172">
        <v>-7.6093000000000003E-3</v>
      </c>
      <c r="CL172" s="76">
        <v>8.9800000000000002E-7</v>
      </c>
      <c r="CM172" s="76">
        <v>8.3799999999999996E-7</v>
      </c>
      <c r="CN172" s="76">
        <v>7.7700000000000004E-7</v>
      </c>
      <c r="CO172" s="76">
        <v>7.4600000000000004E-7</v>
      </c>
      <c r="CP172" s="76">
        <v>6.44E-7</v>
      </c>
      <c r="CQ172" s="76">
        <v>5.4899999999999995E-7</v>
      </c>
      <c r="CR172" s="76">
        <v>4.75E-7</v>
      </c>
      <c r="CS172" s="76">
        <v>5.68E-7</v>
      </c>
      <c r="CT172" s="76">
        <v>9.64E-7</v>
      </c>
      <c r="CU172" s="76">
        <v>1.1599999999999999E-6</v>
      </c>
      <c r="CV172" s="76">
        <v>1.17E-6</v>
      </c>
      <c r="CW172" s="76">
        <v>1.0300000000000001E-6</v>
      </c>
      <c r="CX172" s="76">
        <v>8.3399999999999998E-7</v>
      </c>
      <c r="CY172" s="76">
        <v>8.0400000000000005E-7</v>
      </c>
      <c r="CZ172" s="76">
        <v>8.7000000000000003E-7</v>
      </c>
      <c r="DA172" s="76">
        <v>1.06E-6</v>
      </c>
      <c r="DB172" s="76">
        <v>1.55E-6</v>
      </c>
      <c r="DC172" s="76">
        <v>2.03E-6</v>
      </c>
      <c r="DD172" s="76">
        <v>2.2000000000000001E-6</v>
      </c>
      <c r="DE172" s="76">
        <v>2.1799999999999999E-6</v>
      </c>
      <c r="DF172" s="76">
        <v>1.86E-6</v>
      </c>
      <c r="DG172" s="76">
        <v>1.5099999999999999E-6</v>
      </c>
      <c r="DH172" s="76">
        <v>1.2500000000000001E-6</v>
      </c>
      <c r="DI172" s="76">
        <v>1.13E-6</v>
      </c>
    </row>
    <row r="173" spans="1:113" x14ac:dyDescent="0.25">
      <c r="A173" t="str">
        <f t="shared" si="2"/>
        <v>All_All_All_All_Yes_0 to 20 kW_43627</v>
      </c>
      <c r="B173" t="s">
        <v>177</v>
      </c>
      <c r="C173" t="s">
        <v>223</v>
      </c>
      <c r="D173" t="s">
        <v>19</v>
      </c>
      <c r="E173" t="s">
        <v>19</v>
      </c>
      <c r="F173" t="s">
        <v>19</v>
      </c>
      <c r="G173" t="s">
        <v>19</v>
      </c>
      <c r="H173" t="s">
        <v>309</v>
      </c>
      <c r="I173" t="s">
        <v>41</v>
      </c>
      <c r="J173" s="11">
        <v>43627</v>
      </c>
      <c r="K173">
        <v>15</v>
      </c>
      <c r="L173">
        <v>18</v>
      </c>
      <c r="M173">
        <v>88245</v>
      </c>
      <c r="N173">
        <v>0</v>
      </c>
      <c r="O173">
        <v>0</v>
      </c>
      <c r="P173">
        <v>0</v>
      </c>
      <c r="Q173">
        <v>0</v>
      </c>
      <c r="R173">
        <v>0.89711320999999999</v>
      </c>
      <c r="S173">
        <v>0.86339761000000004</v>
      </c>
      <c r="T173">
        <v>0.84184846000000002</v>
      </c>
      <c r="U173">
        <v>0.82512854999999996</v>
      </c>
      <c r="V173">
        <v>0.82968520000000001</v>
      </c>
      <c r="W173">
        <v>0.83246715000000004</v>
      </c>
      <c r="X173">
        <v>0.84133353</v>
      </c>
      <c r="Y173">
        <v>1.0614173</v>
      </c>
      <c r="Z173">
        <v>1.4140531000000001</v>
      </c>
      <c r="AA173">
        <v>1.7243179</v>
      </c>
      <c r="AB173">
        <v>1.9503381</v>
      </c>
      <c r="AC173">
        <v>2.0842911000000002</v>
      </c>
      <c r="AD173">
        <v>2.1424658999999999</v>
      </c>
      <c r="AE173">
        <v>2.2322416999999999</v>
      </c>
      <c r="AF173">
        <v>2.2736291999999998</v>
      </c>
      <c r="AG173">
        <v>2.259366</v>
      </c>
      <c r="AH173">
        <v>2.1214499999999998</v>
      </c>
      <c r="AI173">
        <v>1.7400260000000001</v>
      </c>
      <c r="AJ173">
        <v>1.473643</v>
      </c>
      <c r="AK173">
        <v>1.3109360000000001</v>
      </c>
      <c r="AL173">
        <v>1.251161</v>
      </c>
      <c r="AM173">
        <v>1.169808</v>
      </c>
      <c r="AN173">
        <v>1.0592630000000001</v>
      </c>
      <c r="AO173">
        <v>0.9834908</v>
      </c>
      <c r="AP173">
        <v>77.211169999999996</v>
      </c>
      <c r="AQ173">
        <v>74.386250000000004</v>
      </c>
      <c r="AR173">
        <v>72.721000000000004</v>
      </c>
      <c r="AS173">
        <v>71.697640000000007</v>
      </c>
      <c r="AT173">
        <v>70.02928</v>
      </c>
      <c r="AU173">
        <v>69.445580000000007</v>
      </c>
      <c r="AV173">
        <v>69.129509999999996</v>
      </c>
      <c r="AW173">
        <v>71.796369999999996</v>
      </c>
      <c r="AX173">
        <v>76.528639999999996</v>
      </c>
      <c r="AY173">
        <v>81.289280000000005</v>
      </c>
      <c r="AZ173">
        <v>85.325270000000003</v>
      </c>
      <c r="BA173">
        <v>89.550120000000007</v>
      </c>
      <c r="BB173">
        <v>92.885059999999996</v>
      </c>
      <c r="BC173">
        <v>95.157640000000001</v>
      </c>
      <c r="BD173">
        <v>97.097480000000004</v>
      </c>
      <c r="BE173">
        <v>98.232089999999999</v>
      </c>
      <c r="BF173">
        <v>99.047780000000003</v>
      </c>
      <c r="BG173">
        <v>98.3703</v>
      </c>
      <c r="BH173">
        <v>96.972930000000005</v>
      </c>
      <c r="BI173">
        <v>94.501949999999994</v>
      </c>
      <c r="BJ173">
        <v>90.818280000000001</v>
      </c>
      <c r="BK173">
        <v>85.700900000000004</v>
      </c>
      <c r="BL173">
        <v>82.375829999999993</v>
      </c>
      <c r="BM173">
        <v>80.307079999999999</v>
      </c>
      <c r="BN173">
        <v>-3.1660999999999998E-3</v>
      </c>
      <c r="BO173">
        <v>-8.0730000000000005E-4</v>
      </c>
      <c r="BP173">
        <v>1.3320999999999999E-3</v>
      </c>
      <c r="BQ173">
        <v>-1.5430000000000001E-4</v>
      </c>
      <c r="BR173">
        <v>1.1165000000000001E-3</v>
      </c>
      <c r="BS173">
        <v>5.4200999999999997E-3</v>
      </c>
      <c r="BT173">
        <v>1.1538400000000001E-2</v>
      </c>
      <c r="BU173">
        <v>2.5962800000000001E-2</v>
      </c>
      <c r="BV173">
        <v>3.41693E-2</v>
      </c>
      <c r="BW173">
        <v>1.3554500000000001E-2</v>
      </c>
      <c r="BX173">
        <v>9.7670000000000005E-4</v>
      </c>
      <c r="BY173">
        <v>-1.0429300000000001E-2</v>
      </c>
      <c r="BZ173">
        <v>-1.3798700000000001E-2</v>
      </c>
      <c r="CA173">
        <v>-2.1899200000000001E-2</v>
      </c>
      <c r="CB173">
        <v>-3.7553999999999999E-3</v>
      </c>
      <c r="CC173">
        <v>7.0457999999999996E-3</v>
      </c>
      <c r="CD173">
        <v>9.5622999999999993E-3</v>
      </c>
      <c r="CE173">
        <v>1.52111E-2</v>
      </c>
      <c r="CF173">
        <v>6.0254000000000002E-3</v>
      </c>
      <c r="CG173">
        <v>-1.7018000000000001E-3</v>
      </c>
      <c r="CH173">
        <v>-5.2597E-3</v>
      </c>
      <c r="CI173">
        <v>-2.7829999999999999E-3</v>
      </c>
      <c r="CJ173">
        <v>-1.1289199999999999E-2</v>
      </c>
      <c r="CK173">
        <v>-8.8784999999999992E-3</v>
      </c>
      <c r="CL173" s="76">
        <v>3.45E-6</v>
      </c>
      <c r="CM173" s="76">
        <v>3.2100000000000002E-6</v>
      </c>
      <c r="CN173" s="76">
        <v>2.8600000000000001E-6</v>
      </c>
      <c r="CO173" s="76">
        <v>2.6800000000000002E-6</v>
      </c>
      <c r="CP173" s="76">
        <v>2.6199999999999999E-6</v>
      </c>
      <c r="CQ173" s="76">
        <v>2.6000000000000001E-6</v>
      </c>
      <c r="CR173" s="76">
        <v>3.2399999999999999E-6</v>
      </c>
      <c r="CS173" s="76">
        <v>4.8400000000000002E-6</v>
      </c>
      <c r="CT173" s="76">
        <v>6.6499999999999999E-6</v>
      </c>
      <c r="CU173" s="76">
        <v>7.4000000000000003E-6</v>
      </c>
      <c r="CV173" s="76">
        <v>6.8000000000000001E-6</v>
      </c>
      <c r="CW173" s="76">
        <v>5.7400000000000001E-6</v>
      </c>
      <c r="CX173" s="76">
        <v>4.8899999999999998E-6</v>
      </c>
      <c r="CY173" s="76">
        <v>4.2799999999999997E-6</v>
      </c>
      <c r="CZ173" s="76">
        <v>4.5000000000000001E-6</v>
      </c>
      <c r="DA173" s="76">
        <v>5.6799999999999998E-6</v>
      </c>
      <c r="DB173" s="76">
        <v>8.7900000000000005E-6</v>
      </c>
      <c r="DC173" s="76">
        <v>1.17E-5</v>
      </c>
      <c r="DD173" s="76">
        <v>1.24E-5</v>
      </c>
      <c r="DE173" s="76">
        <v>1.2300000000000001E-5</v>
      </c>
      <c r="DF173" s="76">
        <v>1.0200000000000001E-5</v>
      </c>
      <c r="DG173" s="76">
        <v>6.9600000000000003E-6</v>
      </c>
      <c r="DH173" s="76">
        <v>5.9699999999999996E-6</v>
      </c>
      <c r="DI173" s="76">
        <v>5.3600000000000004E-6</v>
      </c>
    </row>
    <row r="174" spans="1:113" x14ac:dyDescent="0.25">
      <c r="A174" t="str">
        <f t="shared" si="2"/>
        <v>All_All_All_All_Yes_0 to 20 kW_43670</v>
      </c>
      <c r="B174" t="s">
        <v>177</v>
      </c>
      <c r="C174" t="s">
        <v>223</v>
      </c>
      <c r="D174" t="s">
        <v>19</v>
      </c>
      <c r="E174" t="s">
        <v>19</v>
      </c>
      <c r="F174" t="s">
        <v>19</v>
      </c>
      <c r="G174" t="s">
        <v>19</v>
      </c>
      <c r="H174" t="s">
        <v>309</v>
      </c>
      <c r="I174" t="s">
        <v>41</v>
      </c>
      <c r="J174" s="11">
        <v>43670</v>
      </c>
      <c r="K174">
        <v>15</v>
      </c>
      <c r="L174">
        <v>18</v>
      </c>
      <c r="M174">
        <v>84609</v>
      </c>
      <c r="N174">
        <v>0</v>
      </c>
      <c r="O174">
        <v>0</v>
      </c>
      <c r="P174">
        <v>0</v>
      </c>
      <c r="Q174">
        <v>0</v>
      </c>
      <c r="R174">
        <v>0.90684511000000001</v>
      </c>
      <c r="S174">
        <v>0.87260163999999996</v>
      </c>
      <c r="T174">
        <v>0.85028225999999996</v>
      </c>
      <c r="U174">
        <v>0.83523745999999999</v>
      </c>
      <c r="V174">
        <v>0.84476929999999995</v>
      </c>
      <c r="W174">
        <v>0.87615363999999996</v>
      </c>
      <c r="X174">
        <v>0.87030587000000004</v>
      </c>
      <c r="Y174">
        <v>1.0624137</v>
      </c>
      <c r="Z174">
        <v>1.3880214</v>
      </c>
      <c r="AA174">
        <v>1.6746127</v>
      </c>
      <c r="AB174">
        <v>1.8953389</v>
      </c>
      <c r="AC174">
        <v>2.0407734999999998</v>
      </c>
      <c r="AD174">
        <v>2.1127427000000001</v>
      </c>
      <c r="AE174">
        <v>2.2128429000000001</v>
      </c>
      <c r="AF174">
        <v>2.2729921000000002</v>
      </c>
      <c r="AG174">
        <v>2.258343</v>
      </c>
      <c r="AH174">
        <v>2.116514</v>
      </c>
      <c r="AI174">
        <v>1.769385</v>
      </c>
      <c r="AJ174">
        <v>1.5416829999999999</v>
      </c>
      <c r="AK174">
        <v>1.3882989999999999</v>
      </c>
      <c r="AL174">
        <v>1.2966880000000001</v>
      </c>
      <c r="AM174">
        <v>1.1939550000000001</v>
      </c>
      <c r="AN174">
        <v>1.077264</v>
      </c>
      <c r="AO174">
        <v>1.003708</v>
      </c>
      <c r="AP174">
        <v>74.978639999999999</v>
      </c>
      <c r="AQ174">
        <v>72.241309999999999</v>
      </c>
      <c r="AR174">
        <v>70.361670000000004</v>
      </c>
      <c r="AS174">
        <v>69.187709999999996</v>
      </c>
      <c r="AT174">
        <v>68.475399999999993</v>
      </c>
      <c r="AU174">
        <v>67.634770000000003</v>
      </c>
      <c r="AV174">
        <v>66.651110000000003</v>
      </c>
      <c r="AW174">
        <v>68.184749999999994</v>
      </c>
      <c r="AX174">
        <v>72.261009999999999</v>
      </c>
      <c r="AY174">
        <v>77.005740000000003</v>
      </c>
      <c r="AZ174">
        <v>81.701130000000006</v>
      </c>
      <c r="BA174">
        <v>85.351380000000006</v>
      </c>
      <c r="BB174">
        <v>88.138689999999997</v>
      </c>
      <c r="BC174">
        <v>91.594610000000003</v>
      </c>
      <c r="BD174">
        <v>94.236729999999994</v>
      </c>
      <c r="BE174">
        <v>95.536799999999999</v>
      </c>
      <c r="BF174">
        <v>95.702370000000002</v>
      </c>
      <c r="BG174">
        <v>95.506929999999997</v>
      </c>
      <c r="BH174">
        <v>94.658959999999993</v>
      </c>
      <c r="BI174">
        <v>92.419719999999998</v>
      </c>
      <c r="BJ174">
        <v>88.218770000000006</v>
      </c>
      <c r="BK174">
        <v>83.74239</v>
      </c>
      <c r="BL174">
        <v>80.656700000000001</v>
      </c>
      <c r="BM174">
        <v>78.171599999999998</v>
      </c>
      <c r="BN174">
        <v>-8.7519999999999994E-3</v>
      </c>
      <c r="BO174">
        <v>-9.3510999999999993E-3</v>
      </c>
      <c r="BP174">
        <v>-1.01271E-2</v>
      </c>
      <c r="BQ174">
        <v>-1.01335E-2</v>
      </c>
      <c r="BR174">
        <v>-1.01464E-2</v>
      </c>
      <c r="BS174">
        <v>-1.6676099999999999E-2</v>
      </c>
      <c r="BT174">
        <v>-1.03385E-2</v>
      </c>
      <c r="BU174">
        <v>4.0933000000000002E-3</v>
      </c>
      <c r="BV174">
        <v>1.04989E-2</v>
      </c>
      <c r="BW174">
        <v>-4.6597000000000001E-3</v>
      </c>
      <c r="BX174">
        <v>-2.3213999999999999E-2</v>
      </c>
      <c r="BY174">
        <v>-2.17848E-2</v>
      </c>
      <c r="BZ174">
        <v>-1.5774099999999999E-2</v>
      </c>
      <c r="CA174">
        <v>-9.2654999999999994E-3</v>
      </c>
      <c r="CB174">
        <v>7.2962000000000001E-3</v>
      </c>
      <c r="CC174">
        <v>1.91751E-2</v>
      </c>
      <c r="CD174">
        <v>2.0983000000000002E-2</v>
      </c>
      <c r="CE174">
        <v>2.37E-5</v>
      </c>
      <c r="CF174">
        <v>-2.9282300000000001E-2</v>
      </c>
      <c r="CG174">
        <v>-3.6724199999999999E-2</v>
      </c>
      <c r="CH174">
        <v>-3.3530900000000002E-2</v>
      </c>
      <c r="CI174">
        <v>-2.5589199999999999E-2</v>
      </c>
      <c r="CJ174">
        <v>-2.05563E-2</v>
      </c>
      <c r="CK174">
        <v>-2.10241E-2</v>
      </c>
      <c r="CL174" s="76">
        <v>4.25E-6</v>
      </c>
      <c r="CM174" s="76">
        <v>3.7100000000000001E-6</v>
      </c>
      <c r="CN174" s="76">
        <v>3.14E-6</v>
      </c>
      <c r="CO174" s="76">
        <v>2.9900000000000002E-6</v>
      </c>
      <c r="CP174" s="76">
        <v>2.8200000000000001E-6</v>
      </c>
      <c r="CQ174" s="76">
        <v>3.01E-6</v>
      </c>
      <c r="CR174" s="76">
        <v>4.0099999999999997E-6</v>
      </c>
      <c r="CS174" s="76">
        <v>5.1699999999999996E-6</v>
      </c>
      <c r="CT174" s="76">
        <v>6.5699999999999998E-6</v>
      </c>
      <c r="CU174" s="76">
        <v>6.6599999999999998E-6</v>
      </c>
      <c r="CV174" s="76">
        <v>6.81E-6</v>
      </c>
      <c r="CW174" s="76">
        <v>5.8200000000000002E-6</v>
      </c>
      <c r="CX174" s="76">
        <v>4.7400000000000004E-6</v>
      </c>
      <c r="CY174" s="76">
        <v>4.2599999999999999E-6</v>
      </c>
      <c r="CZ174" s="76">
        <v>4.7099999999999998E-6</v>
      </c>
      <c r="DA174" s="76">
        <v>6.1099999999999999E-6</v>
      </c>
      <c r="DB174" s="76">
        <v>9.38E-6</v>
      </c>
      <c r="DC174" s="76">
        <v>1.2999999999999999E-5</v>
      </c>
      <c r="DD174" s="76">
        <v>1.5400000000000002E-5</v>
      </c>
      <c r="DE174" s="76">
        <v>1.52E-5</v>
      </c>
      <c r="DF174" s="76">
        <v>1.17E-5</v>
      </c>
      <c r="DG174" s="76">
        <v>8.8200000000000003E-6</v>
      </c>
      <c r="DH174" s="76">
        <v>7.08E-6</v>
      </c>
      <c r="DI174" s="76">
        <v>7.0700000000000001E-6</v>
      </c>
    </row>
    <row r="175" spans="1:113" x14ac:dyDescent="0.25">
      <c r="A175" t="str">
        <f t="shared" si="2"/>
        <v>All_All_All_All_Yes_0 to 20 kW_43672</v>
      </c>
      <c r="B175" t="s">
        <v>177</v>
      </c>
      <c r="C175" t="s">
        <v>223</v>
      </c>
      <c r="D175" t="s">
        <v>19</v>
      </c>
      <c r="E175" t="s">
        <v>19</v>
      </c>
      <c r="F175" t="s">
        <v>19</v>
      </c>
      <c r="G175" t="s">
        <v>19</v>
      </c>
      <c r="H175" t="s">
        <v>309</v>
      </c>
      <c r="I175" t="s">
        <v>41</v>
      </c>
      <c r="J175" s="11">
        <v>43672</v>
      </c>
      <c r="K175">
        <v>15</v>
      </c>
      <c r="L175">
        <v>18</v>
      </c>
      <c r="M175">
        <v>84581</v>
      </c>
      <c r="N175">
        <v>0</v>
      </c>
      <c r="O175">
        <v>0</v>
      </c>
      <c r="P175">
        <v>0</v>
      </c>
      <c r="Q175">
        <v>0</v>
      </c>
      <c r="R175">
        <v>0.93864272999999998</v>
      </c>
      <c r="S175">
        <v>0.90432860000000004</v>
      </c>
      <c r="T175">
        <v>0.88411474999999995</v>
      </c>
      <c r="U175">
        <v>0.86967302999999996</v>
      </c>
      <c r="V175">
        <v>0.87843435000000003</v>
      </c>
      <c r="W175">
        <v>0.91215950999999995</v>
      </c>
      <c r="X175">
        <v>0.91142867000000005</v>
      </c>
      <c r="Y175">
        <v>1.0760333</v>
      </c>
      <c r="Z175">
        <v>1.3772701999999999</v>
      </c>
      <c r="AA175">
        <v>1.6450647</v>
      </c>
      <c r="AB175">
        <v>1.8470390999999999</v>
      </c>
      <c r="AC175">
        <v>1.9671299</v>
      </c>
      <c r="AD175">
        <v>2.0136204000000002</v>
      </c>
      <c r="AE175">
        <v>2.0809234000000001</v>
      </c>
      <c r="AF175">
        <v>2.1174811</v>
      </c>
      <c r="AG175">
        <v>2.081531</v>
      </c>
      <c r="AH175">
        <v>1.934501</v>
      </c>
      <c r="AI175">
        <v>1.633929</v>
      </c>
      <c r="AJ175">
        <v>1.4246220000000001</v>
      </c>
      <c r="AK175">
        <v>1.2771129999999999</v>
      </c>
      <c r="AL175">
        <v>1.2343299999999999</v>
      </c>
      <c r="AM175">
        <v>1.1606970000000001</v>
      </c>
      <c r="AN175">
        <v>1.047118</v>
      </c>
      <c r="AO175">
        <v>0.9719179</v>
      </c>
      <c r="AP175">
        <v>74.196939999999998</v>
      </c>
      <c r="AQ175">
        <v>74.085620000000006</v>
      </c>
      <c r="AR175">
        <v>72.770229999999998</v>
      </c>
      <c r="AS175">
        <v>71.080370000000002</v>
      </c>
      <c r="AT175">
        <v>69.515870000000007</v>
      </c>
      <c r="AU175">
        <v>68.268000000000001</v>
      </c>
      <c r="AV175">
        <v>67.343400000000003</v>
      </c>
      <c r="AW175">
        <v>68.573779999999999</v>
      </c>
      <c r="AX175">
        <v>71.31474</v>
      </c>
      <c r="AY175">
        <v>75.128349999999998</v>
      </c>
      <c r="AZ175">
        <v>79.645930000000007</v>
      </c>
      <c r="BA175">
        <v>83.630179999999996</v>
      </c>
      <c r="BB175">
        <v>86.933779999999999</v>
      </c>
      <c r="BC175">
        <v>89.200699999999998</v>
      </c>
      <c r="BD175">
        <v>91.277270000000001</v>
      </c>
      <c r="BE175">
        <v>92.640900000000002</v>
      </c>
      <c r="BF175">
        <v>92.836359999999999</v>
      </c>
      <c r="BG175">
        <v>92.261020000000002</v>
      </c>
      <c r="BH175">
        <v>90.871070000000003</v>
      </c>
      <c r="BI175">
        <v>88.334530000000001</v>
      </c>
      <c r="BJ175">
        <v>84.217339999999993</v>
      </c>
      <c r="BK175">
        <v>79.98021</v>
      </c>
      <c r="BL175">
        <v>77.211849999999998</v>
      </c>
      <c r="BM175">
        <v>74.870320000000007</v>
      </c>
      <c r="BN175">
        <v>-9.0054999999999996E-3</v>
      </c>
      <c r="BO175">
        <v>-8.7340999999999998E-3</v>
      </c>
      <c r="BP175">
        <v>-9.4251999999999999E-3</v>
      </c>
      <c r="BQ175">
        <v>-9.7076000000000003E-3</v>
      </c>
      <c r="BR175">
        <v>-1.00269E-2</v>
      </c>
      <c r="BS175">
        <v>-1.66042E-2</v>
      </c>
      <c r="BT175">
        <v>-1.0230100000000001E-2</v>
      </c>
      <c r="BU175">
        <v>3.8138E-3</v>
      </c>
      <c r="BV175">
        <v>1.05328E-2</v>
      </c>
      <c r="BW175">
        <v>-4.5250999999999998E-3</v>
      </c>
      <c r="BX175">
        <v>-2.402E-2</v>
      </c>
      <c r="BY175">
        <v>-2.31033E-2</v>
      </c>
      <c r="BZ175">
        <v>-1.6619100000000001E-2</v>
      </c>
      <c r="CA175">
        <v>-9.6139999999999993E-3</v>
      </c>
      <c r="CB175">
        <v>7.7270000000000004E-3</v>
      </c>
      <c r="CC175">
        <v>1.9522100000000001E-2</v>
      </c>
      <c r="CD175">
        <v>2.1846600000000001E-2</v>
      </c>
      <c r="CE175">
        <v>1.2531E-3</v>
      </c>
      <c r="CF175">
        <v>-2.6043899999999998E-2</v>
      </c>
      <c r="CG175">
        <v>-3.39671E-2</v>
      </c>
      <c r="CH175">
        <v>-3.3354799999999997E-2</v>
      </c>
      <c r="CI175">
        <v>-2.65033E-2</v>
      </c>
      <c r="CJ175">
        <v>-2.1896100000000002E-2</v>
      </c>
      <c r="CK175">
        <v>-1.9650999999999998E-2</v>
      </c>
      <c r="CL175" s="76">
        <v>5.0100000000000003E-6</v>
      </c>
      <c r="CM175" s="76">
        <v>4.4700000000000004E-6</v>
      </c>
      <c r="CN175" s="76">
        <v>4.3100000000000002E-6</v>
      </c>
      <c r="CO175" s="76">
        <v>4.3499999999999999E-6</v>
      </c>
      <c r="CP175" s="76">
        <v>4.1699999999999999E-6</v>
      </c>
      <c r="CQ175" s="76">
        <v>4.4900000000000002E-6</v>
      </c>
      <c r="CR175" s="76">
        <v>5.1699999999999996E-6</v>
      </c>
      <c r="CS175" s="76">
        <v>6.7399999999999998E-6</v>
      </c>
      <c r="CT175" s="76">
        <v>8.4100000000000008E-6</v>
      </c>
      <c r="CU175" s="76">
        <v>7.5499999999999997E-6</v>
      </c>
      <c r="CV175" s="76">
        <v>7.4100000000000002E-6</v>
      </c>
      <c r="CW175" s="76">
        <v>6.6699999999999997E-6</v>
      </c>
      <c r="CX175" s="76">
        <v>5.22E-6</v>
      </c>
      <c r="CY175" s="76">
        <v>4.51E-6</v>
      </c>
      <c r="CZ175" s="76">
        <v>4.8400000000000002E-6</v>
      </c>
      <c r="DA175" s="76">
        <v>6.28E-6</v>
      </c>
      <c r="DB175" s="76">
        <v>9.4299999999999995E-6</v>
      </c>
      <c r="DC175" s="76">
        <v>1.2099999999999999E-5</v>
      </c>
      <c r="DD175" s="76">
        <v>1.2999999999999999E-5</v>
      </c>
      <c r="DE175" s="76">
        <v>1.27E-5</v>
      </c>
      <c r="DF175" s="76">
        <v>1.11E-5</v>
      </c>
      <c r="DG175" s="76">
        <v>9.1300000000000007E-6</v>
      </c>
      <c r="DH175" s="76">
        <v>7.1500000000000002E-6</v>
      </c>
      <c r="DI175" s="76">
        <v>5.9499999999999998E-6</v>
      </c>
    </row>
    <row r="176" spans="1:113" x14ac:dyDescent="0.25">
      <c r="A176" t="str">
        <f t="shared" si="2"/>
        <v>All_All_All_All_Yes_0 to 20 kW_43690</v>
      </c>
      <c r="B176" t="s">
        <v>177</v>
      </c>
      <c r="C176" t="s">
        <v>223</v>
      </c>
      <c r="D176" t="s">
        <v>19</v>
      </c>
      <c r="E176" t="s">
        <v>19</v>
      </c>
      <c r="F176" t="s">
        <v>19</v>
      </c>
      <c r="G176" t="s">
        <v>19</v>
      </c>
      <c r="H176" t="s">
        <v>309</v>
      </c>
      <c r="I176" t="s">
        <v>41</v>
      </c>
      <c r="J176" s="11">
        <v>43690</v>
      </c>
      <c r="K176">
        <v>15</v>
      </c>
      <c r="L176">
        <v>18</v>
      </c>
      <c r="M176">
        <v>83680</v>
      </c>
      <c r="N176">
        <v>0</v>
      </c>
      <c r="O176">
        <v>0</v>
      </c>
      <c r="P176">
        <v>0</v>
      </c>
      <c r="Q176">
        <v>0</v>
      </c>
      <c r="R176">
        <v>0.86059399999999997</v>
      </c>
      <c r="S176">
        <v>0.83585160000000003</v>
      </c>
      <c r="T176">
        <v>0.81521467999999997</v>
      </c>
      <c r="U176">
        <v>0.80335093999999996</v>
      </c>
      <c r="V176">
        <v>0.81207041999999996</v>
      </c>
      <c r="W176">
        <v>0.84981656000000005</v>
      </c>
      <c r="X176">
        <v>0.85695315999999999</v>
      </c>
      <c r="Y176">
        <v>1.0045092</v>
      </c>
      <c r="Z176">
        <v>1.3158789</v>
      </c>
      <c r="AA176">
        <v>1.5867292</v>
      </c>
      <c r="AB176">
        <v>1.7903070999999999</v>
      </c>
      <c r="AC176">
        <v>1.9320005</v>
      </c>
      <c r="AD176">
        <v>2.0150432999999999</v>
      </c>
      <c r="AE176">
        <v>2.1228774000000001</v>
      </c>
      <c r="AF176">
        <v>2.1862639000000001</v>
      </c>
      <c r="AG176">
        <v>2.1852230000000001</v>
      </c>
      <c r="AH176">
        <v>2.0577779999999999</v>
      </c>
      <c r="AI176">
        <v>1.701031</v>
      </c>
      <c r="AJ176">
        <v>1.443352</v>
      </c>
      <c r="AK176">
        <v>1.283204</v>
      </c>
      <c r="AL176">
        <v>1.2475369999999999</v>
      </c>
      <c r="AM176">
        <v>1.118106</v>
      </c>
      <c r="AN176">
        <v>1.0147010000000001</v>
      </c>
      <c r="AO176">
        <v>0.94042800000000004</v>
      </c>
      <c r="AP176">
        <v>72.885980000000004</v>
      </c>
      <c r="AQ176">
        <v>70.620069999999998</v>
      </c>
      <c r="AR176">
        <v>69.155720000000002</v>
      </c>
      <c r="AS176">
        <v>67.928820000000002</v>
      </c>
      <c r="AT176">
        <v>67.031329999999997</v>
      </c>
      <c r="AU176">
        <v>65.735370000000003</v>
      </c>
      <c r="AV176">
        <v>65.015889999999999</v>
      </c>
      <c r="AW176">
        <v>65.876260000000002</v>
      </c>
      <c r="AX176">
        <v>70.042339999999996</v>
      </c>
      <c r="AY176">
        <v>74.929469999999995</v>
      </c>
      <c r="AZ176">
        <v>79.38776</v>
      </c>
      <c r="BA176">
        <v>83.75027</v>
      </c>
      <c r="BB176">
        <v>87.539090000000002</v>
      </c>
      <c r="BC176">
        <v>90.327709999999996</v>
      </c>
      <c r="BD176">
        <v>92.067409999999995</v>
      </c>
      <c r="BE176">
        <v>93.392499999999998</v>
      </c>
      <c r="BF176">
        <v>94.038150000000002</v>
      </c>
      <c r="BG176">
        <v>93.782880000000006</v>
      </c>
      <c r="BH176">
        <v>92.81138</v>
      </c>
      <c r="BI176">
        <v>89.963899999999995</v>
      </c>
      <c r="BJ176">
        <v>85.895359999999997</v>
      </c>
      <c r="BK176">
        <v>82.137180000000001</v>
      </c>
      <c r="BL176">
        <v>78.780799999999999</v>
      </c>
      <c r="BM176">
        <v>76.060760000000002</v>
      </c>
      <c r="BN176">
        <v>-3.6362999999999999E-3</v>
      </c>
      <c r="BO176">
        <v>-2.9383E-3</v>
      </c>
      <c r="BP176">
        <v>-2.1078E-3</v>
      </c>
      <c r="BQ176">
        <v>-1.0245E-3</v>
      </c>
      <c r="BR176">
        <v>-8.407E-4</v>
      </c>
      <c r="BS176">
        <v>-1.2884000000000001E-3</v>
      </c>
      <c r="BT176">
        <v>-3.2342999999999998E-3</v>
      </c>
      <c r="BU176">
        <v>9.3302999999999997E-3</v>
      </c>
      <c r="BV176">
        <v>2.9738999999999998E-3</v>
      </c>
      <c r="BW176">
        <v>-7.9974999999999994E-3</v>
      </c>
      <c r="BX176">
        <v>-1.81189E-2</v>
      </c>
      <c r="BY176">
        <v>-1.94837E-2</v>
      </c>
      <c r="BZ176">
        <v>-1.88106E-2</v>
      </c>
      <c r="CA176">
        <v>-2.0852099999999998E-2</v>
      </c>
      <c r="CB176">
        <v>-3.9513999999999999E-3</v>
      </c>
      <c r="CC176">
        <v>1.6152E-3</v>
      </c>
      <c r="CD176">
        <v>4.4099999999999999E-3</v>
      </c>
      <c r="CE176">
        <v>7.1330000000000005E-4</v>
      </c>
      <c r="CF176">
        <v>-1.03427E-2</v>
      </c>
      <c r="CG176">
        <v>-1.8536400000000001E-2</v>
      </c>
      <c r="CH176">
        <v>-1.98096E-2</v>
      </c>
      <c r="CI176">
        <v>-9.188E-3</v>
      </c>
      <c r="CJ176">
        <v>-5.7555000000000002E-3</v>
      </c>
      <c r="CK176">
        <v>-6.9645000000000002E-3</v>
      </c>
      <c r="CL176" s="76">
        <v>2.57E-6</v>
      </c>
      <c r="CM176" s="76">
        <v>2.3099999999999999E-6</v>
      </c>
      <c r="CN176" s="76">
        <v>2.0099999999999998E-6</v>
      </c>
      <c r="CO176" s="76">
        <v>1.88E-6</v>
      </c>
      <c r="CP176" s="76">
        <v>1.7400000000000001E-6</v>
      </c>
      <c r="CQ176" s="76">
        <v>1.9599999999999999E-6</v>
      </c>
      <c r="CR176" s="76">
        <v>2.1500000000000002E-6</v>
      </c>
      <c r="CS176" s="76">
        <v>3.0199999999999999E-6</v>
      </c>
      <c r="CT176" s="76">
        <v>4.34E-6</v>
      </c>
      <c r="CU176" s="76">
        <v>4.6199999999999998E-6</v>
      </c>
      <c r="CV176" s="76">
        <v>4.3699999999999997E-6</v>
      </c>
      <c r="CW176" s="76">
        <v>3.98E-6</v>
      </c>
      <c r="CX176" s="76">
        <v>3.4800000000000001E-6</v>
      </c>
      <c r="CY176" s="76">
        <v>3.2200000000000001E-6</v>
      </c>
      <c r="CZ176" s="76">
        <v>3.4800000000000001E-6</v>
      </c>
      <c r="DA176" s="76">
        <v>4.6500000000000004E-6</v>
      </c>
      <c r="DB176" s="76">
        <v>6.8299999999999998E-6</v>
      </c>
      <c r="DC176" s="76">
        <v>9.0699999999999996E-6</v>
      </c>
      <c r="DD176" s="76">
        <v>9.7399999999999999E-6</v>
      </c>
      <c r="DE176" s="76">
        <v>8.8000000000000004E-6</v>
      </c>
      <c r="DF176" s="76">
        <v>7.5299999999999999E-6</v>
      </c>
      <c r="DG176" s="76">
        <v>5.7200000000000003E-6</v>
      </c>
      <c r="DH176" s="76">
        <v>4.4399999999999998E-6</v>
      </c>
      <c r="DI176" s="76">
        <v>3.6600000000000001E-6</v>
      </c>
    </row>
    <row r="177" spans="1:113" x14ac:dyDescent="0.25">
      <c r="A177" t="str">
        <f t="shared" si="2"/>
        <v>All_All_All_All_Yes_0 to 20 kW_43691</v>
      </c>
      <c r="B177" t="s">
        <v>177</v>
      </c>
      <c r="C177" t="s">
        <v>223</v>
      </c>
      <c r="D177" t="s">
        <v>19</v>
      </c>
      <c r="E177" t="s">
        <v>19</v>
      </c>
      <c r="F177" t="s">
        <v>19</v>
      </c>
      <c r="G177" t="s">
        <v>19</v>
      </c>
      <c r="H177" t="s">
        <v>309</v>
      </c>
      <c r="I177" t="s">
        <v>41</v>
      </c>
      <c r="J177" s="11">
        <v>43691</v>
      </c>
      <c r="K177">
        <v>15</v>
      </c>
      <c r="L177">
        <v>18</v>
      </c>
      <c r="M177">
        <v>83591</v>
      </c>
      <c r="N177">
        <v>0</v>
      </c>
      <c r="O177">
        <v>0</v>
      </c>
      <c r="P177">
        <v>0</v>
      </c>
      <c r="Q177">
        <v>0</v>
      </c>
      <c r="R177">
        <v>0.89307256999999995</v>
      </c>
      <c r="S177">
        <v>0.86368080000000003</v>
      </c>
      <c r="T177">
        <v>0.84086523999999996</v>
      </c>
      <c r="U177">
        <v>0.82835210999999997</v>
      </c>
      <c r="V177">
        <v>0.83421522000000004</v>
      </c>
      <c r="W177">
        <v>0.87514700000000001</v>
      </c>
      <c r="X177">
        <v>0.89655468999999999</v>
      </c>
      <c r="Y177">
        <v>1.0478722</v>
      </c>
      <c r="Z177">
        <v>1.3781382</v>
      </c>
      <c r="AA177">
        <v>1.67242</v>
      </c>
      <c r="AB177">
        <v>1.8954557000000001</v>
      </c>
      <c r="AC177">
        <v>2.0598432999999998</v>
      </c>
      <c r="AD177">
        <v>2.1478152000000001</v>
      </c>
      <c r="AE177">
        <v>2.2671766999999998</v>
      </c>
      <c r="AF177">
        <v>2.330883</v>
      </c>
      <c r="AG177">
        <v>2.3330329999999999</v>
      </c>
      <c r="AH177">
        <v>2.1839870000000001</v>
      </c>
      <c r="AI177">
        <v>1.8171949999999999</v>
      </c>
      <c r="AJ177">
        <v>1.5620609999999999</v>
      </c>
      <c r="AK177">
        <v>1.4012770000000001</v>
      </c>
      <c r="AL177">
        <v>1.3344609999999999</v>
      </c>
      <c r="AM177">
        <v>1.1838409999999999</v>
      </c>
      <c r="AN177">
        <v>1.06206</v>
      </c>
      <c r="AO177">
        <v>0.99006159999999999</v>
      </c>
      <c r="AP177">
        <v>75.581990000000005</v>
      </c>
      <c r="AQ177">
        <v>72.391909999999996</v>
      </c>
      <c r="AR177">
        <v>71.324470000000005</v>
      </c>
      <c r="AS177">
        <v>69.530140000000003</v>
      </c>
      <c r="AT177">
        <v>68.296840000000003</v>
      </c>
      <c r="AU177">
        <v>67.548820000000006</v>
      </c>
      <c r="AV177">
        <v>66.702610000000007</v>
      </c>
      <c r="AW177">
        <v>67.1494</v>
      </c>
      <c r="AX177">
        <v>71.706879999999998</v>
      </c>
      <c r="AY177">
        <v>76.853369999999998</v>
      </c>
      <c r="AZ177">
        <v>82.030959999999993</v>
      </c>
      <c r="BA177">
        <v>86.683689999999999</v>
      </c>
      <c r="BB177">
        <v>90.444389999999999</v>
      </c>
      <c r="BC177">
        <v>93.710660000000004</v>
      </c>
      <c r="BD177">
        <v>95.671270000000007</v>
      </c>
      <c r="BE177">
        <v>96.887709999999998</v>
      </c>
      <c r="BF177">
        <v>97.347440000000006</v>
      </c>
      <c r="BG177">
        <v>97.257360000000006</v>
      </c>
      <c r="BH177">
        <v>96.164900000000003</v>
      </c>
      <c r="BI177">
        <v>93.647720000000007</v>
      </c>
      <c r="BJ177">
        <v>88.857839999999996</v>
      </c>
      <c r="BK177">
        <v>84.663960000000003</v>
      </c>
      <c r="BL177">
        <v>81.440759999999997</v>
      </c>
      <c r="BM177">
        <v>78.781239999999997</v>
      </c>
      <c r="BN177">
        <v>-2.9386E-3</v>
      </c>
      <c r="BO177">
        <v>-2.3530999999999999E-3</v>
      </c>
      <c r="BP177">
        <v>-1.5116999999999999E-3</v>
      </c>
      <c r="BQ177">
        <v>-7.0259999999999995E-4</v>
      </c>
      <c r="BR177">
        <v>-7.3609999999999995E-4</v>
      </c>
      <c r="BS177">
        <v>-1.1086E-3</v>
      </c>
      <c r="BT177">
        <v>-2.8987000000000001E-3</v>
      </c>
      <c r="BU177">
        <v>9.0246000000000007E-3</v>
      </c>
      <c r="BV177">
        <v>2.6064999999999999E-3</v>
      </c>
      <c r="BW177">
        <v>-8.3821999999999994E-3</v>
      </c>
      <c r="BX177">
        <v>-1.8891000000000002E-2</v>
      </c>
      <c r="BY177">
        <v>-2.07093E-2</v>
      </c>
      <c r="BZ177">
        <v>-2.2023899999999999E-2</v>
      </c>
      <c r="CA177">
        <v>-2.5914099999999999E-2</v>
      </c>
      <c r="CB177">
        <v>-5.7441999999999997E-3</v>
      </c>
      <c r="CC177">
        <v>8.897E-4</v>
      </c>
      <c r="CD177">
        <v>2.0236E-3</v>
      </c>
      <c r="CE177">
        <v>-1.9670999999999998E-3</v>
      </c>
      <c r="CF177">
        <v>-1.687E-2</v>
      </c>
      <c r="CG177">
        <v>-2.3510099999999999E-2</v>
      </c>
      <c r="CH177">
        <v>-2.0518399999999999E-2</v>
      </c>
      <c r="CI177">
        <v>-8.574E-3</v>
      </c>
      <c r="CJ177">
        <v>-5.5088000000000003E-3</v>
      </c>
      <c r="CK177">
        <v>-6.4308000000000004E-3</v>
      </c>
      <c r="CL177" s="76">
        <v>3.4000000000000001E-6</v>
      </c>
      <c r="CM177" s="76">
        <v>3.0400000000000001E-6</v>
      </c>
      <c r="CN177" s="76">
        <v>2.6599999999999999E-6</v>
      </c>
      <c r="CO177" s="76">
        <v>2.5799999999999999E-6</v>
      </c>
      <c r="CP177" s="76">
        <v>2.2500000000000001E-6</v>
      </c>
      <c r="CQ177" s="76">
        <v>2.3E-6</v>
      </c>
      <c r="CR177" s="76">
        <v>2.5799999999999999E-6</v>
      </c>
      <c r="CS177" s="76">
        <v>4.1999999999999996E-6</v>
      </c>
      <c r="CT177" s="76">
        <v>5.4E-6</v>
      </c>
      <c r="CU177" s="76">
        <v>5.5899999999999998E-6</v>
      </c>
      <c r="CV177" s="76">
        <v>5.3399999999999997E-6</v>
      </c>
      <c r="CW177" s="76">
        <v>4.7600000000000002E-6</v>
      </c>
      <c r="CX177" s="76">
        <v>4.1699999999999999E-6</v>
      </c>
      <c r="CY177" s="76">
        <v>3.9400000000000004E-6</v>
      </c>
      <c r="CZ177" s="76">
        <v>4.3200000000000001E-6</v>
      </c>
      <c r="DA177" s="76">
        <v>5.57E-6</v>
      </c>
      <c r="DB177" s="76">
        <v>8.2700000000000004E-6</v>
      </c>
      <c r="DC177" s="76">
        <v>1.17E-5</v>
      </c>
      <c r="DD177" s="76">
        <v>1.3699999999999999E-5</v>
      </c>
      <c r="DE177" s="76">
        <v>1.2799999999999999E-5</v>
      </c>
      <c r="DF177" s="76">
        <v>9.9000000000000001E-6</v>
      </c>
      <c r="DG177" s="76">
        <v>7.25E-6</v>
      </c>
      <c r="DH177" s="76">
        <v>5.7599999999999999E-6</v>
      </c>
      <c r="DI177" s="76">
        <v>4.8799999999999999E-6</v>
      </c>
    </row>
    <row r="178" spans="1:113" x14ac:dyDescent="0.25">
      <c r="A178" t="str">
        <f t="shared" si="2"/>
        <v>All_All_All_All_Yes_0 to 20 kW_43693</v>
      </c>
      <c r="B178" t="s">
        <v>177</v>
      </c>
      <c r="C178" t="s">
        <v>223</v>
      </c>
      <c r="D178" t="s">
        <v>19</v>
      </c>
      <c r="E178" t="s">
        <v>19</v>
      </c>
      <c r="F178" t="s">
        <v>19</v>
      </c>
      <c r="G178" t="s">
        <v>19</v>
      </c>
      <c r="H178" t="s">
        <v>309</v>
      </c>
      <c r="I178" t="s">
        <v>41</v>
      </c>
      <c r="J178" s="11">
        <v>43693</v>
      </c>
      <c r="K178">
        <v>15</v>
      </c>
      <c r="L178">
        <v>18</v>
      </c>
      <c r="M178">
        <v>83370</v>
      </c>
      <c r="N178">
        <v>0</v>
      </c>
      <c r="O178">
        <v>0</v>
      </c>
      <c r="P178">
        <v>0</v>
      </c>
      <c r="Q178">
        <v>0</v>
      </c>
      <c r="R178">
        <v>0.96921431999999996</v>
      </c>
      <c r="S178">
        <v>0.93152535000000003</v>
      </c>
      <c r="T178">
        <v>0.90480477000000004</v>
      </c>
      <c r="U178">
        <v>0.88337885999999999</v>
      </c>
      <c r="V178">
        <v>0.89092117000000004</v>
      </c>
      <c r="W178">
        <v>0.92938757000000005</v>
      </c>
      <c r="X178">
        <v>0.95006173000000005</v>
      </c>
      <c r="Y178">
        <v>1.0999222</v>
      </c>
      <c r="Z178">
        <v>1.4452750000000001</v>
      </c>
      <c r="AA178">
        <v>1.7489422999999999</v>
      </c>
      <c r="AB178">
        <v>1.9762628</v>
      </c>
      <c r="AC178">
        <v>2.1105694000000002</v>
      </c>
      <c r="AD178">
        <v>2.1705673000000001</v>
      </c>
      <c r="AE178">
        <v>2.2564307000000001</v>
      </c>
      <c r="AF178">
        <v>2.2780486</v>
      </c>
      <c r="AG178">
        <v>2.2328510000000001</v>
      </c>
      <c r="AH178">
        <v>2.0793309999999998</v>
      </c>
      <c r="AI178">
        <v>1.7451669999999999</v>
      </c>
      <c r="AJ178">
        <v>1.509223</v>
      </c>
      <c r="AK178">
        <v>1.3538269999999999</v>
      </c>
      <c r="AL178">
        <v>1.3181909999999999</v>
      </c>
      <c r="AM178">
        <v>1.1887570000000001</v>
      </c>
      <c r="AN178">
        <v>1.071245</v>
      </c>
      <c r="AO178">
        <v>0.99478350000000004</v>
      </c>
      <c r="AP178">
        <v>76.38261</v>
      </c>
      <c r="AQ178">
        <v>76.309139999999999</v>
      </c>
      <c r="AR178">
        <v>74.357650000000007</v>
      </c>
      <c r="AS178">
        <v>72.753919999999994</v>
      </c>
      <c r="AT178">
        <v>71.575860000000006</v>
      </c>
      <c r="AU178">
        <v>70.443629999999999</v>
      </c>
      <c r="AV178">
        <v>69.214280000000002</v>
      </c>
      <c r="AW178">
        <v>69.50752</v>
      </c>
      <c r="AX178">
        <v>73.521209999999996</v>
      </c>
      <c r="AY178">
        <v>79.020859999999999</v>
      </c>
      <c r="AZ178">
        <v>84.197180000000003</v>
      </c>
      <c r="BA178">
        <v>88.36327</v>
      </c>
      <c r="BB178">
        <v>91.201490000000007</v>
      </c>
      <c r="BC178">
        <v>93.356290000000001</v>
      </c>
      <c r="BD178">
        <v>95.762709999999998</v>
      </c>
      <c r="BE178">
        <v>96.648600000000002</v>
      </c>
      <c r="BF178">
        <v>96.923209999999997</v>
      </c>
      <c r="BG178">
        <v>96.143950000000004</v>
      </c>
      <c r="BH178">
        <v>94.381739999999994</v>
      </c>
      <c r="BI178">
        <v>90.867509999999996</v>
      </c>
      <c r="BJ178">
        <v>85.749309999999994</v>
      </c>
      <c r="BK178">
        <v>81.917680000000004</v>
      </c>
      <c r="BL178">
        <v>79.002600000000001</v>
      </c>
      <c r="BM178">
        <v>76.716579999999993</v>
      </c>
      <c r="BN178">
        <v>-2.2652000000000002E-3</v>
      </c>
      <c r="BO178">
        <v>-8.7589999999999999E-4</v>
      </c>
      <c r="BP178">
        <v>-4.3619999999999998E-4</v>
      </c>
      <c r="BQ178">
        <v>5.1829999999999997E-4</v>
      </c>
      <c r="BR178">
        <v>8.8399999999999994E-5</v>
      </c>
      <c r="BS178">
        <v>-4.8840000000000005E-4</v>
      </c>
      <c r="BT178">
        <v>-1.841E-3</v>
      </c>
      <c r="BU178">
        <v>8.5427000000000003E-3</v>
      </c>
      <c r="BV178">
        <v>1.603E-3</v>
      </c>
      <c r="BW178">
        <v>-9.7005000000000008E-3</v>
      </c>
      <c r="BX178">
        <v>-2.16067E-2</v>
      </c>
      <c r="BY178">
        <v>-2.4534299999999998E-2</v>
      </c>
      <c r="BZ178">
        <v>-2.49033E-2</v>
      </c>
      <c r="CA178">
        <v>-2.8404700000000001E-2</v>
      </c>
      <c r="CB178">
        <v>-7.5005000000000002E-3</v>
      </c>
      <c r="CC178">
        <v>-1.9450000000000001E-4</v>
      </c>
      <c r="CD178">
        <v>5.2610000000000005E-4</v>
      </c>
      <c r="CE178">
        <v>-2.8630999999999999E-3</v>
      </c>
      <c r="CF178">
        <v>-1.7689099999999999E-2</v>
      </c>
      <c r="CG178">
        <v>-2.2867999999999999E-2</v>
      </c>
      <c r="CH178">
        <v>-2.0792700000000001E-2</v>
      </c>
      <c r="CI178">
        <v>-9.4964000000000003E-3</v>
      </c>
      <c r="CJ178">
        <v>-6.5028000000000004E-3</v>
      </c>
      <c r="CK178">
        <v>-6.6093000000000002E-3</v>
      </c>
      <c r="CL178" s="76">
        <v>4.6800000000000001E-6</v>
      </c>
      <c r="CM178" s="76">
        <v>4.2799999999999997E-6</v>
      </c>
      <c r="CN178" s="76">
        <v>3.76E-6</v>
      </c>
      <c r="CO178" s="76">
        <v>3.6500000000000002E-6</v>
      </c>
      <c r="CP178" s="76">
        <v>3.4699999999999998E-6</v>
      </c>
      <c r="CQ178" s="76">
        <v>3.89E-6</v>
      </c>
      <c r="CR178" s="76">
        <v>4.6600000000000003E-6</v>
      </c>
      <c r="CS178" s="76">
        <v>6.1399999999999997E-6</v>
      </c>
      <c r="CT178" s="76">
        <v>6.6800000000000004E-6</v>
      </c>
      <c r="CU178" s="76">
        <v>6.7499999999999997E-6</v>
      </c>
      <c r="CV178" s="76">
        <v>6.6900000000000003E-6</v>
      </c>
      <c r="CW178" s="76">
        <v>5.8100000000000003E-6</v>
      </c>
      <c r="CX178" s="76">
        <v>4.9100000000000004E-6</v>
      </c>
      <c r="CY178" s="76">
        <v>4.5600000000000004E-6</v>
      </c>
      <c r="CZ178" s="76">
        <v>5.1200000000000001E-6</v>
      </c>
      <c r="DA178" s="76">
        <v>6.6100000000000002E-6</v>
      </c>
      <c r="DB178" s="76">
        <v>9.3000000000000007E-6</v>
      </c>
      <c r="DC178" s="76">
        <v>1.2099999999999999E-5</v>
      </c>
      <c r="DD178" s="76">
        <v>1.34E-5</v>
      </c>
      <c r="DE178" s="76">
        <v>1.22E-5</v>
      </c>
      <c r="DF178" s="76">
        <v>1.0200000000000001E-5</v>
      </c>
      <c r="DG178" s="76">
        <v>8.0099999999999995E-6</v>
      </c>
      <c r="DH178" s="76">
        <v>6.0299999999999999E-6</v>
      </c>
      <c r="DI178" s="76">
        <v>5.04E-6</v>
      </c>
    </row>
    <row r="179" spans="1:113" x14ac:dyDescent="0.25">
      <c r="A179" t="str">
        <f t="shared" si="2"/>
        <v>All_All_All_All_Yes_0 to 20 kW_43703</v>
      </c>
      <c r="B179" t="s">
        <v>177</v>
      </c>
      <c r="C179" t="s">
        <v>223</v>
      </c>
      <c r="D179" t="s">
        <v>19</v>
      </c>
      <c r="E179" t="s">
        <v>19</v>
      </c>
      <c r="F179" t="s">
        <v>19</v>
      </c>
      <c r="G179" t="s">
        <v>19</v>
      </c>
      <c r="H179" t="s">
        <v>309</v>
      </c>
      <c r="I179" t="s">
        <v>41</v>
      </c>
      <c r="J179" s="11">
        <v>43703</v>
      </c>
      <c r="K179">
        <v>15</v>
      </c>
      <c r="L179">
        <v>18</v>
      </c>
      <c r="M179">
        <v>82696</v>
      </c>
      <c r="N179">
        <v>0</v>
      </c>
      <c r="O179">
        <v>0</v>
      </c>
      <c r="P179">
        <v>0</v>
      </c>
      <c r="Q179">
        <v>0</v>
      </c>
      <c r="R179">
        <v>0.90695523</v>
      </c>
      <c r="S179">
        <v>0.87530688999999995</v>
      </c>
      <c r="T179">
        <v>0.85764627000000004</v>
      </c>
      <c r="U179">
        <v>0.84508057999999997</v>
      </c>
      <c r="V179">
        <v>0.85446188999999995</v>
      </c>
      <c r="W179">
        <v>0.89695687999999996</v>
      </c>
      <c r="X179">
        <v>0.94668286999999995</v>
      </c>
      <c r="Y179">
        <v>1.0949800999999999</v>
      </c>
      <c r="Z179">
        <v>1.4335506</v>
      </c>
      <c r="AA179">
        <v>1.7136723</v>
      </c>
      <c r="AB179">
        <v>1.9055724000000001</v>
      </c>
      <c r="AC179">
        <v>2.0213542000000002</v>
      </c>
      <c r="AD179">
        <v>2.0932219999999999</v>
      </c>
      <c r="AE179">
        <v>2.2015858000000001</v>
      </c>
      <c r="AF179">
        <v>2.2491267000000001</v>
      </c>
      <c r="AG179">
        <v>2.2270210000000001</v>
      </c>
      <c r="AH179">
        <v>2.0886990000000001</v>
      </c>
      <c r="AI179">
        <v>1.7174990000000001</v>
      </c>
      <c r="AJ179">
        <v>1.4511590000000001</v>
      </c>
      <c r="AK179">
        <v>1.312616</v>
      </c>
      <c r="AL179">
        <v>1.271174</v>
      </c>
      <c r="AM179">
        <v>1.136298</v>
      </c>
      <c r="AN179">
        <v>1.0405610000000001</v>
      </c>
      <c r="AO179">
        <v>0.9741533</v>
      </c>
      <c r="AP179">
        <v>74.528099999999995</v>
      </c>
      <c r="AQ179">
        <v>72.91207</v>
      </c>
      <c r="AR179">
        <v>71.639049999999997</v>
      </c>
      <c r="AS179">
        <v>70.211150000000004</v>
      </c>
      <c r="AT179">
        <v>69.122669999999999</v>
      </c>
      <c r="AU179">
        <v>68.047479999999993</v>
      </c>
      <c r="AV179">
        <v>67.304910000000007</v>
      </c>
      <c r="AW179">
        <v>67.733440000000002</v>
      </c>
      <c r="AX179">
        <v>71.890690000000006</v>
      </c>
      <c r="AY179">
        <v>76.207909999999998</v>
      </c>
      <c r="AZ179">
        <v>80.844459999999998</v>
      </c>
      <c r="BA179">
        <v>84.649209999999997</v>
      </c>
      <c r="BB179">
        <v>88.492829999999998</v>
      </c>
      <c r="BC179">
        <v>91.861580000000004</v>
      </c>
      <c r="BD179">
        <v>94.055769999999995</v>
      </c>
      <c r="BE179">
        <v>95.428399999999996</v>
      </c>
      <c r="BF179">
        <v>95.596339999999998</v>
      </c>
      <c r="BG179">
        <v>95.340670000000003</v>
      </c>
      <c r="BH179">
        <v>93.531139999999994</v>
      </c>
      <c r="BI179">
        <v>89.937920000000005</v>
      </c>
      <c r="BJ179">
        <v>85.452380000000005</v>
      </c>
      <c r="BK179">
        <v>82.017009999999999</v>
      </c>
      <c r="BL179">
        <v>79.29889</v>
      </c>
      <c r="BM179">
        <v>76.935410000000005</v>
      </c>
      <c r="BN179">
        <v>-2.4459999999999998E-3</v>
      </c>
      <c r="BO179">
        <v>-1.7095000000000001E-3</v>
      </c>
      <c r="BP179">
        <v>-9.142E-4</v>
      </c>
      <c r="BQ179">
        <v>1.7560000000000001E-4</v>
      </c>
      <c r="BR179">
        <v>-1.7E-5</v>
      </c>
      <c r="BS179">
        <v>-6.5669999999999997E-4</v>
      </c>
      <c r="BT179">
        <v>-1.6946000000000001E-3</v>
      </c>
      <c r="BU179">
        <v>8.7953000000000007E-3</v>
      </c>
      <c r="BV179">
        <v>1.5973000000000001E-3</v>
      </c>
      <c r="BW179">
        <v>-9.7316E-3</v>
      </c>
      <c r="BX179">
        <v>-2.07187E-2</v>
      </c>
      <c r="BY179">
        <v>-2.25431E-2</v>
      </c>
      <c r="BZ179">
        <v>-2.2275799999999998E-2</v>
      </c>
      <c r="CA179">
        <v>-2.5716200000000002E-2</v>
      </c>
      <c r="CB179">
        <v>-7.0990999999999997E-3</v>
      </c>
      <c r="CC179">
        <v>-5.3339999999999995E-4</v>
      </c>
      <c r="CD179">
        <v>1.5954000000000001E-3</v>
      </c>
      <c r="CE179">
        <v>-1.9381999999999999E-3</v>
      </c>
      <c r="CF179">
        <v>-1.4147699999999999E-2</v>
      </c>
      <c r="CG179">
        <v>-2.00176E-2</v>
      </c>
      <c r="CH179">
        <v>-2.02951E-2</v>
      </c>
      <c r="CI179">
        <v>-9.7459999999999995E-3</v>
      </c>
      <c r="CJ179">
        <v>-6.5357999999999996E-3</v>
      </c>
      <c r="CK179">
        <v>-7.2300999999999997E-3</v>
      </c>
      <c r="CL179" s="76">
        <v>3.8E-6</v>
      </c>
      <c r="CM179" s="76">
        <v>3.3299999999999999E-6</v>
      </c>
      <c r="CN179" s="76">
        <v>3.1099999999999999E-6</v>
      </c>
      <c r="CO179" s="76">
        <v>3.0800000000000002E-6</v>
      </c>
      <c r="CP179" s="76">
        <v>2.92E-6</v>
      </c>
      <c r="CQ179" s="76">
        <v>3.2499999999999998E-6</v>
      </c>
      <c r="CR179" s="76">
        <v>3.6200000000000001E-6</v>
      </c>
      <c r="CS179" s="76">
        <v>5.9399999999999999E-6</v>
      </c>
      <c r="CT179" s="76">
        <v>6.8800000000000002E-6</v>
      </c>
      <c r="CU179" s="76">
        <v>6.5400000000000001E-6</v>
      </c>
      <c r="CV179" s="76">
        <v>5.84E-6</v>
      </c>
      <c r="CW179" s="76">
        <v>4.95E-6</v>
      </c>
      <c r="CX179" s="76">
        <v>4.34E-6</v>
      </c>
      <c r="CY179" s="76">
        <v>4.1400000000000002E-6</v>
      </c>
      <c r="CZ179" s="76">
        <v>4.5000000000000001E-6</v>
      </c>
      <c r="DA179" s="76">
        <v>5.9200000000000001E-6</v>
      </c>
      <c r="DB179" s="76">
        <v>8.5499999999999995E-6</v>
      </c>
      <c r="DC179" s="76">
        <v>1.13E-5</v>
      </c>
      <c r="DD179" s="76">
        <v>1.1600000000000001E-5</v>
      </c>
      <c r="DE179" s="76">
        <v>1.01E-5</v>
      </c>
      <c r="DF179" s="76">
        <v>8.8599999999999999E-6</v>
      </c>
      <c r="DG179" s="76">
        <v>7.2099999999999996E-6</v>
      </c>
      <c r="DH179" s="76">
        <v>5.9900000000000002E-6</v>
      </c>
      <c r="DI179" s="76">
        <v>5.0799999999999996E-6</v>
      </c>
    </row>
    <row r="180" spans="1:113" x14ac:dyDescent="0.25">
      <c r="A180" t="str">
        <f t="shared" si="2"/>
        <v>All_All_All_All_Yes_0 to 20 kW_43704</v>
      </c>
      <c r="B180" t="s">
        <v>177</v>
      </c>
      <c r="C180" t="s">
        <v>223</v>
      </c>
      <c r="D180" t="s">
        <v>19</v>
      </c>
      <c r="E180" t="s">
        <v>19</v>
      </c>
      <c r="F180" t="s">
        <v>19</v>
      </c>
      <c r="G180" t="s">
        <v>19</v>
      </c>
      <c r="H180" t="s">
        <v>309</v>
      </c>
      <c r="I180" t="s">
        <v>41</v>
      </c>
      <c r="J180" s="11">
        <v>43704</v>
      </c>
      <c r="K180">
        <v>15</v>
      </c>
      <c r="L180">
        <v>18</v>
      </c>
      <c r="M180">
        <v>82590</v>
      </c>
      <c r="N180">
        <v>0</v>
      </c>
      <c r="O180">
        <v>0</v>
      </c>
      <c r="P180">
        <v>0</v>
      </c>
      <c r="Q180">
        <v>0</v>
      </c>
      <c r="R180">
        <v>0.93156143999999996</v>
      </c>
      <c r="S180">
        <v>0.89857149000000003</v>
      </c>
      <c r="T180">
        <v>0.87643603999999997</v>
      </c>
      <c r="U180">
        <v>0.86198355999999998</v>
      </c>
      <c r="V180">
        <v>0.86974744999999998</v>
      </c>
      <c r="W180">
        <v>0.91302174999999997</v>
      </c>
      <c r="X180">
        <v>0.96453708000000005</v>
      </c>
      <c r="Y180">
        <v>1.1079445000000001</v>
      </c>
      <c r="Z180">
        <v>1.4524433999999999</v>
      </c>
      <c r="AA180">
        <v>1.7424554999999999</v>
      </c>
      <c r="AB180">
        <v>1.9620610000000001</v>
      </c>
      <c r="AC180">
        <v>2.1021928999999999</v>
      </c>
      <c r="AD180">
        <v>2.1714137</v>
      </c>
      <c r="AE180">
        <v>2.2692741000000001</v>
      </c>
      <c r="AF180">
        <v>2.3176852999999999</v>
      </c>
      <c r="AG180">
        <v>2.3070680000000001</v>
      </c>
      <c r="AH180">
        <v>2.1506069999999999</v>
      </c>
      <c r="AI180">
        <v>1.7531730000000001</v>
      </c>
      <c r="AJ180">
        <v>1.47906</v>
      </c>
      <c r="AK180">
        <v>1.339855</v>
      </c>
      <c r="AL180">
        <v>1.291228</v>
      </c>
      <c r="AM180">
        <v>1.150244</v>
      </c>
      <c r="AN180">
        <v>1.045048</v>
      </c>
      <c r="AO180">
        <v>0.97299069999999999</v>
      </c>
      <c r="AP180">
        <v>75.106979999999993</v>
      </c>
      <c r="AQ180">
        <v>73.752420000000001</v>
      </c>
      <c r="AR180">
        <v>72.732119999999995</v>
      </c>
      <c r="AS180">
        <v>71.420289999999994</v>
      </c>
      <c r="AT180">
        <v>70.124639999999999</v>
      </c>
      <c r="AU180">
        <v>69.360039999999998</v>
      </c>
      <c r="AV180">
        <v>68.177670000000006</v>
      </c>
      <c r="AW180">
        <v>68.584350000000001</v>
      </c>
      <c r="AX180">
        <v>72.120480000000001</v>
      </c>
      <c r="AY180">
        <v>76.392849999999996</v>
      </c>
      <c r="AZ180">
        <v>81.257390000000001</v>
      </c>
      <c r="BA180">
        <v>85.254450000000006</v>
      </c>
      <c r="BB180">
        <v>88.972020000000001</v>
      </c>
      <c r="BC180">
        <v>91.735900000000001</v>
      </c>
      <c r="BD180">
        <v>93.72157</v>
      </c>
      <c r="BE180">
        <v>94.861350000000002</v>
      </c>
      <c r="BF180">
        <v>94.932910000000007</v>
      </c>
      <c r="BG180">
        <v>94.237189999999998</v>
      </c>
      <c r="BH180">
        <v>92.065430000000006</v>
      </c>
      <c r="BI180">
        <v>88.817620000000005</v>
      </c>
      <c r="BJ180">
        <v>84.552390000000003</v>
      </c>
      <c r="BK180">
        <v>81.45478</v>
      </c>
      <c r="BL180">
        <v>79.029430000000005</v>
      </c>
      <c r="BM180">
        <v>76.879549999999995</v>
      </c>
      <c r="BN180">
        <v>-7.5066999999999998E-3</v>
      </c>
      <c r="BO180">
        <v>-4.8449000000000001E-3</v>
      </c>
      <c r="BP180">
        <v>-4.2113000000000003E-3</v>
      </c>
      <c r="BQ180">
        <v>-3.9557999999999998E-3</v>
      </c>
      <c r="BR180">
        <v>-4.5002999999999996E-3</v>
      </c>
      <c r="BS180">
        <v>-2.9168000000000002E-3</v>
      </c>
      <c r="BT180">
        <v>-9.5180000000000004E-3</v>
      </c>
      <c r="BU180">
        <v>9.0513E-3</v>
      </c>
      <c r="BV180">
        <v>9.1181999999999999E-3</v>
      </c>
      <c r="BW180">
        <v>2.2683E-3</v>
      </c>
      <c r="BX180">
        <v>-3.4423000000000001E-3</v>
      </c>
      <c r="BY180">
        <v>-2.7017E-3</v>
      </c>
      <c r="BZ180">
        <v>-6.1003999999999997E-3</v>
      </c>
      <c r="CA180">
        <v>-7.4714999999999998E-3</v>
      </c>
      <c r="CB180">
        <v>1.1044099999999999E-2</v>
      </c>
      <c r="CC180">
        <v>1.3791400000000001E-2</v>
      </c>
      <c r="CD180">
        <v>1.4174300000000001E-2</v>
      </c>
      <c r="CE180">
        <v>1.04352E-2</v>
      </c>
      <c r="CF180">
        <v>-1.3675E-3</v>
      </c>
      <c r="CG180">
        <v>-1.4220399999999999E-2</v>
      </c>
      <c r="CH180">
        <v>-1.83906E-2</v>
      </c>
      <c r="CI180">
        <v>-5.3651000000000003E-3</v>
      </c>
      <c r="CJ180">
        <v>-4.1396999999999996E-3</v>
      </c>
      <c r="CK180">
        <v>-5.7015E-3</v>
      </c>
      <c r="CL180" s="76">
        <v>4.3599999999999998E-6</v>
      </c>
      <c r="CM180" s="76">
        <v>3.9999999999999998E-6</v>
      </c>
      <c r="CN180" s="76">
        <v>3.6600000000000001E-6</v>
      </c>
      <c r="CO180" s="76">
        <v>3.54E-6</v>
      </c>
      <c r="CP180" s="76">
        <v>3.36E-6</v>
      </c>
      <c r="CQ180" s="76">
        <v>3.5300000000000001E-6</v>
      </c>
      <c r="CR180" s="76">
        <v>3.98E-6</v>
      </c>
      <c r="CS180" s="76">
        <v>5.8599999999999998E-6</v>
      </c>
      <c r="CT180" s="76">
        <v>7.0400000000000004E-6</v>
      </c>
      <c r="CU180" s="76">
        <v>7.1899999999999998E-6</v>
      </c>
      <c r="CV180" s="76">
        <v>6.63E-6</v>
      </c>
      <c r="CW180" s="76">
        <v>5.6699999999999999E-6</v>
      </c>
      <c r="CX180" s="76">
        <v>4.8999999999999997E-6</v>
      </c>
      <c r="CY180" s="76">
        <v>4.6600000000000003E-6</v>
      </c>
      <c r="CZ180" s="76">
        <v>5.0599999999999998E-6</v>
      </c>
      <c r="DA180" s="76">
        <v>6.6000000000000003E-6</v>
      </c>
      <c r="DB180" s="76">
        <v>9.9599999999999995E-6</v>
      </c>
      <c r="DC180" s="76">
        <v>1.31E-5</v>
      </c>
      <c r="DD180" s="76">
        <v>1.36E-5</v>
      </c>
      <c r="DE180" s="76">
        <v>1.2500000000000001E-5</v>
      </c>
      <c r="DF180" s="76">
        <v>1.0499999999999999E-5</v>
      </c>
      <c r="DG180" s="76">
        <v>7.9500000000000001E-6</v>
      </c>
      <c r="DH180" s="76">
        <v>6.81E-6</v>
      </c>
      <c r="DI180" s="76">
        <v>5.7599999999999999E-6</v>
      </c>
    </row>
    <row r="181" spans="1:113" x14ac:dyDescent="0.25">
      <c r="A181" t="str">
        <f t="shared" si="2"/>
        <v>All_All_All_All_Yes_0 to 20 kW_43721</v>
      </c>
      <c r="B181" t="s">
        <v>177</v>
      </c>
      <c r="C181" t="s">
        <v>223</v>
      </c>
      <c r="D181" t="s">
        <v>19</v>
      </c>
      <c r="E181" t="s">
        <v>19</v>
      </c>
      <c r="F181" t="s">
        <v>19</v>
      </c>
      <c r="G181" t="s">
        <v>19</v>
      </c>
      <c r="H181" t="s">
        <v>309</v>
      </c>
      <c r="I181" t="s">
        <v>41</v>
      </c>
      <c r="J181" s="11">
        <v>43721</v>
      </c>
      <c r="K181">
        <v>15</v>
      </c>
      <c r="L181">
        <v>18</v>
      </c>
      <c r="M181">
        <v>81752</v>
      </c>
      <c r="N181">
        <v>0</v>
      </c>
      <c r="O181">
        <v>0</v>
      </c>
      <c r="P181">
        <v>0</v>
      </c>
      <c r="Q181">
        <v>0</v>
      </c>
      <c r="R181">
        <v>0.83503981000000005</v>
      </c>
      <c r="S181">
        <v>0.81022269000000002</v>
      </c>
      <c r="T181">
        <v>0.79156424999999997</v>
      </c>
      <c r="U181">
        <v>0.78295561999999996</v>
      </c>
      <c r="V181">
        <v>0.7915896</v>
      </c>
      <c r="W181">
        <v>0.82726935000000001</v>
      </c>
      <c r="X181">
        <v>0.87346606000000004</v>
      </c>
      <c r="Y181">
        <v>0.91835633999999999</v>
      </c>
      <c r="Z181">
        <v>1.1656089000000001</v>
      </c>
      <c r="AA181">
        <v>1.4174008</v>
      </c>
      <c r="AB181">
        <v>1.6256968999999999</v>
      </c>
      <c r="AC181">
        <v>1.7834227</v>
      </c>
      <c r="AD181">
        <v>1.8764858</v>
      </c>
      <c r="AE181">
        <v>1.9816994999999999</v>
      </c>
      <c r="AF181">
        <v>2.0386274000000002</v>
      </c>
      <c r="AG181">
        <v>2.0233590000000001</v>
      </c>
      <c r="AH181">
        <v>1.8872679999999999</v>
      </c>
      <c r="AI181">
        <v>1.56715</v>
      </c>
      <c r="AJ181">
        <v>1.3376159999999999</v>
      </c>
      <c r="AK181">
        <v>1.263263</v>
      </c>
      <c r="AL181">
        <v>1.176026</v>
      </c>
      <c r="AM181">
        <v>1.054249</v>
      </c>
      <c r="AN181">
        <v>0.96343040000000002</v>
      </c>
      <c r="AO181">
        <v>0.89765260000000002</v>
      </c>
      <c r="AP181">
        <v>70.883480000000006</v>
      </c>
      <c r="AQ181">
        <v>68.51352</v>
      </c>
      <c r="AR181">
        <v>67.062870000000004</v>
      </c>
      <c r="AS181">
        <v>65.359660000000005</v>
      </c>
      <c r="AT181">
        <v>64.442369999999997</v>
      </c>
      <c r="AU181">
        <v>63.431100000000001</v>
      </c>
      <c r="AV181">
        <v>62.829470000000001</v>
      </c>
      <c r="AW181">
        <v>62.916800000000002</v>
      </c>
      <c r="AX181">
        <v>66.841239999999999</v>
      </c>
      <c r="AY181">
        <v>72.924949999999995</v>
      </c>
      <c r="AZ181">
        <v>78.375399999999999</v>
      </c>
      <c r="BA181">
        <v>83.63158</v>
      </c>
      <c r="BB181">
        <v>87.755799999999994</v>
      </c>
      <c r="BC181">
        <v>90.455160000000006</v>
      </c>
      <c r="BD181">
        <v>92.56832</v>
      </c>
      <c r="BE181">
        <v>94.194329999999994</v>
      </c>
      <c r="BF181">
        <v>94.681049999999999</v>
      </c>
      <c r="BG181">
        <v>93.943820000000002</v>
      </c>
      <c r="BH181">
        <v>92.059730000000002</v>
      </c>
      <c r="BI181">
        <v>88.096969999999999</v>
      </c>
      <c r="BJ181">
        <v>83.348879999999994</v>
      </c>
      <c r="BK181">
        <v>79.47784</v>
      </c>
      <c r="BL181">
        <v>76.630189999999999</v>
      </c>
      <c r="BM181">
        <v>74.210030000000003</v>
      </c>
      <c r="BN181">
        <v>-4.9763000000000003E-3</v>
      </c>
      <c r="BO181">
        <v>-2.5904999999999999E-3</v>
      </c>
      <c r="BP181">
        <v>-8.7800000000000006E-5</v>
      </c>
      <c r="BQ181">
        <v>-1.3667E-3</v>
      </c>
      <c r="BR181">
        <v>6.1140000000000001E-4</v>
      </c>
      <c r="BS181">
        <v>4.8583999999999997E-3</v>
      </c>
      <c r="BT181">
        <v>1.0764599999999999E-2</v>
      </c>
      <c r="BU181">
        <v>2.6499700000000001E-2</v>
      </c>
      <c r="BV181">
        <v>3.4484800000000003E-2</v>
      </c>
      <c r="BW181">
        <v>1.3939699999999999E-2</v>
      </c>
      <c r="BX181">
        <v>2.6716999999999999E-3</v>
      </c>
      <c r="BY181">
        <v>-8.1653000000000003E-3</v>
      </c>
      <c r="BZ181">
        <v>-9.0272000000000008E-3</v>
      </c>
      <c r="CA181">
        <v>-1.56008E-2</v>
      </c>
      <c r="CB181">
        <v>-2.2642999999999999E-3</v>
      </c>
      <c r="CC181">
        <v>7.0618E-3</v>
      </c>
      <c r="CD181">
        <v>1.15712E-2</v>
      </c>
      <c r="CE181">
        <v>1.7528499999999999E-2</v>
      </c>
      <c r="CF181">
        <v>1.45168E-2</v>
      </c>
      <c r="CG181">
        <v>5.4634000000000002E-3</v>
      </c>
      <c r="CH181">
        <v>-3.3222999999999998E-3</v>
      </c>
      <c r="CI181">
        <v>-4.6499999999999996E-3</v>
      </c>
      <c r="CJ181">
        <v>-1.3095799999999999E-2</v>
      </c>
      <c r="CK181">
        <v>-1.1683600000000001E-2</v>
      </c>
      <c r="CL181" s="76">
        <v>2.6400000000000001E-6</v>
      </c>
      <c r="CM181" s="76">
        <v>2.5600000000000001E-6</v>
      </c>
      <c r="CN181" s="76">
        <v>2.2800000000000002E-6</v>
      </c>
      <c r="CO181" s="76">
        <v>2.2000000000000001E-6</v>
      </c>
      <c r="CP181" s="76">
        <v>2.04E-6</v>
      </c>
      <c r="CQ181" s="76">
        <v>1.8500000000000001E-6</v>
      </c>
      <c r="CR181" s="76">
        <v>2.7499999999999999E-6</v>
      </c>
      <c r="CS181" s="76">
        <v>2.9699999999999999E-6</v>
      </c>
      <c r="CT181" s="76">
        <v>4.6299999999999997E-6</v>
      </c>
      <c r="CU181" s="76">
        <v>5.6500000000000001E-6</v>
      </c>
      <c r="CV181" s="76">
        <v>5.8000000000000004E-6</v>
      </c>
      <c r="CW181" s="76">
        <v>5.1499999999999998E-6</v>
      </c>
      <c r="CX181" s="76">
        <v>4.1999999999999996E-6</v>
      </c>
      <c r="CY181" s="76">
        <v>3.7000000000000002E-6</v>
      </c>
      <c r="CZ181" s="76">
        <v>3.8600000000000003E-6</v>
      </c>
      <c r="DA181" s="76">
        <v>5.1699999999999996E-6</v>
      </c>
      <c r="DB181" s="76">
        <v>7.4599999999999997E-6</v>
      </c>
      <c r="DC181" s="76">
        <v>9.2699999999999993E-6</v>
      </c>
      <c r="DD181" s="76">
        <v>9.5300000000000002E-6</v>
      </c>
      <c r="DE181" s="76">
        <v>9.4299999999999995E-6</v>
      </c>
      <c r="DF181" s="76">
        <v>7.5800000000000003E-6</v>
      </c>
      <c r="DG181" s="76">
        <v>5.84E-6</v>
      </c>
      <c r="DH181" s="76">
        <v>4.78E-6</v>
      </c>
      <c r="DI181" s="76">
        <v>4.1999999999999996E-6</v>
      </c>
    </row>
    <row r="182" spans="1:113" x14ac:dyDescent="0.25">
      <c r="A182" t="str">
        <f t="shared" si="2"/>
        <v>All_All_All_All_Yes_0 to 20 kW_2958465</v>
      </c>
      <c r="B182" t="s">
        <v>204</v>
      </c>
      <c r="C182" t="s">
        <v>223</v>
      </c>
      <c r="D182" t="s">
        <v>19</v>
      </c>
      <c r="E182" t="s">
        <v>19</v>
      </c>
      <c r="F182" t="s">
        <v>19</v>
      </c>
      <c r="G182" t="s">
        <v>19</v>
      </c>
      <c r="H182" t="s">
        <v>309</v>
      </c>
      <c r="I182" t="s">
        <v>41</v>
      </c>
      <c r="J182" s="11">
        <v>2958465</v>
      </c>
      <c r="K182">
        <v>15</v>
      </c>
      <c r="L182">
        <v>18</v>
      </c>
      <c r="M182">
        <v>83901.56</v>
      </c>
      <c r="N182">
        <v>0</v>
      </c>
      <c r="O182">
        <v>0</v>
      </c>
      <c r="P182">
        <v>0</v>
      </c>
      <c r="Q182">
        <v>0</v>
      </c>
      <c r="R182">
        <v>0.90444687000000001</v>
      </c>
      <c r="S182">
        <v>0.87290858000000005</v>
      </c>
      <c r="T182">
        <v>0.85148731</v>
      </c>
      <c r="U182">
        <v>0.83727565000000004</v>
      </c>
      <c r="V182">
        <v>0.84511689999999995</v>
      </c>
      <c r="W182">
        <v>0.87894696000000005</v>
      </c>
      <c r="X182">
        <v>0.90077090999999998</v>
      </c>
      <c r="Y182">
        <v>1.0528875</v>
      </c>
      <c r="Z182">
        <v>1.3750446000000001</v>
      </c>
      <c r="AA182">
        <v>1.6591874</v>
      </c>
      <c r="AB182">
        <v>1.8728899999999999</v>
      </c>
      <c r="AC182">
        <v>2.0121023</v>
      </c>
      <c r="AD182">
        <v>2.0832544999999998</v>
      </c>
      <c r="AE182">
        <v>2.1811055000000001</v>
      </c>
      <c r="AF182">
        <v>2.2299047000000001</v>
      </c>
      <c r="AG182">
        <v>2.2124670000000002</v>
      </c>
      <c r="AH182">
        <v>2.0694219999999999</v>
      </c>
      <c r="AI182">
        <v>1.716475</v>
      </c>
      <c r="AJ182">
        <v>1.4695389999999999</v>
      </c>
      <c r="AK182">
        <v>1.325664</v>
      </c>
      <c r="AL182">
        <v>1.269037</v>
      </c>
      <c r="AM182">
        <v>1.151089</v>
      </c>
      <c r="AN182">
        <v>1.0426359999999999</v>
      </c>
      <c r="AO182">
        <v>0.97019759999999999</v>
      </c>
      <c r="AP182">
        <v>74.639539999999997</v>
      </c>
      <c r="AQ182">
        <v>72.801370000000006</v>
      </c>
      <c r="AR182">
        <v>71.347200000000001</v>
      </c>
      <c r="AS182">
        <v>69.907749999999993</v>
      </c>
      <c r="AT182">
        <v>68.734920000000002</v>
      </c>
      <c r="AU182">
        <v>67.76831</v>
      </c>
      <c r="AV182">
        <v>66.929869999999994</v>
      </c>
      <c r="AW182">
        <v>67.813630000000003</v>
      </c>
      <c r="AX182">
        <v>71.803020000000004</v>
      </c>
      <c r="AY182">
        <v>76.639200000000002</v>
      </c>
      <c r="AZ182">
        <v>81.418390000000002</v>
      </c>
      <c r="BA182">
        <v>85.651570000000007</v>
      </c>
      <c r="BB182">
        <v>89.15146</v>
      </c>
      <c r="BC182">
        <v>91.933359999999993</v>
      </c>
      <c r="BD182">
        <v>94.05095</v>
      </c>
      <c r="BE182">
        <v>95.313630000000003</v>
      </c>
      <c r="BF182">
        <v>95.678399999999996</v>
      </c>
      <c r="BG182">
        <v>95.204899999999995</v>
      </c>
      <c r="BH182">
        <v>93.724140000000006</v>
      </c>
      <c r="BI182">
        <v>90.731979999999993</v>
      </c>
      <c r="BJ182">
        <v>86.345619999999997</v>
      </c>
      <c r="BK182">
        <v>82.343549999999993</v>
      </c>
      <c r="BL182">
        <v>79.380780000000001</v>
      </c>
      <c r="BM182">
        <v>76.992509999999996</v>
      </c>
      <c r="BN182">
        <v>-4.9654E-3</v>
      </c>
      <c r="BO182">
        <v>-3.8008E-3</v>
      </c>
      <c r="BP182">
        <v>-3.0541000000000001E-3</v>
      </c>
      <c r="BQ182">
        <v>-2.9363000000000002E-3</v>
      </c>
      <c r="BR182">
        <v>-2.7223E-3</v>
      </c>
      <c r="BS182">
        <v>-3.2793000000000002E-3</v>
      </c>
      <c r="BT182">
        <v>-1.8996E-3</v>
      </c>
      <c r="BU182">
        <v>1.1718299999999999E-2</v>
      </c>
      <c r="BV182">
        <v>1.2050099999999999E-2</v>
      </c>
      <c r="BW182">
        <v>-1.6386E-3</v>
      </c>
      <c r="BX182">
        <v>-1.4018299999999999E-2</v>
      </c>
      <c r="BY182">
        <v>-1.70563E-2</v>
      </c>
      <c r="BZ182">
        <v>-1.65977E-2</v>
      </c>
      <c r="CA182">
        <v>-1.83123E-2</v>
      </c>
      <c r="CB182">
        <v>-4.7239999999999999E-4</v>
      </c>
      <c r="CC182">
        <v>7.6292E-3</v>
      </c>
      <c r="CD182">
        <v>9.6641999999999995E-3</v>
      </c>
      <c r="CE182">
        <v>4.2925999999999997E-3</v>
      </c>
      <c r="CF182">
        <v>-1.0588E-2</v>
      </c>
      <c r="CG182">
        <v>-1.8456E-2</v>
      </c>
      <c r="CH182">
        <v>-1.9463899999999999E-2</v>
      </c>
      <c r="CI182">
        <v>-1.1334500000000001E-2</v>
      </c>
      <c r="CJ182">
        <v>-1.06271E-2</v>
      </c>
      <c r="CK182">
        <v>-1.04881E-2</v>
      </c>
      <c r="CL182" s="76">
        <v>4.2300000000000002E-7</v>
      </c>
      <c r="CM182" s="76">
        <v>3.8200000000000001E-7</v>
      </c>
      <c r="CN182" s="76">
        <v>3.4299999999999999E-7</v>
      </c>
      <c r="CO182" s="76">
        <v>3.3299999999999998E-7</v>
      </c>
      <c r="CP182" s="76">
        <v>3.1399999999999998E-7</v>
      </c>
      <c r="CQ182" s="76">
        <v>3.3200000000000001E-7</v>
      </c>
      <c r="CR182" s="76">
        <v>3.9700000000000002E-7</v>
      </c>
      <c r="CS182" s="76">
        <v>5.5499999999999998E-7</v>
      </c>
      <c r="CT182" s="76">
        <v>7.0100000000000004E-7</v>
      </c>
      <c r="CU182" s="76">
        <v>7.1800000000000005E-7</v>
      </c>
      <c r="CV182" s="76">
        <v>6.8899999999999999E-7</v>
      </c>
      <c r="CW182" s="76">
        <v>6.0100000000000005E-7</v>
      </c>
      <c r="CX182" s="76">
        <v>5.06E-7</v>
      </c>
      <c r="CY182" s="76">
        <v>4.6100000000000001E-7</v>
      </c>
      <c r="CZ182" s="76">
        <v>4.9900000000000001E-7</v>
      </c>
      <c r="DA182" s="76">
        <v>6.5000000000000002E-7</v>
      </c>
      <c r="DB182" s="76">
        <v>9.64E-7</v>
      </c>
      <c r="DC182" s="76">
        <v>1.28E-6</v>
      </c>
      <c r="DD182" s="76">
        <v>1.39E-6</v>
      </c>
      <c r="DE182" s="76">
        <v>1.31E-6</v>
      </c>
      <c r="DF182" s="76">
        <v>1.08E-6</v>
      </c>
      <c r="DG182" s="76">
        <v>8.2699999999999998E-7</v>
      </c>
      <c r="DH182" s="76">
        <v>6.68E-7</v>
      </c>
      <c r="DI182" s="76">
        <v>5.82E-7</v>
      </c>
    </row>
    <row r="183" spans="1:113" x14ac:dyDescent="0.25">
      <c r="A183" t="str">
        <f t="shared" si="2"/>
        <v>Other_All_All_All_All_0 to 20 kW_43627</v>
      </c>
      <c r="B183" t="s">
        <v>177</v>
      </c>
      <c r="C183" t="s">
        <v>224</v>
      </c>
      <c r="D183" t="s">
        <v>225</v>
      </c>
      <c r="E183" t="s">
        <v>19</v>
      </c>
      <c r="F183" t="s">
        <v>19</v>
      </c>
      <c r="G183" t="s">
        <v>19</v>
      </c>
      <c r="H183" t="s">
        <v>19</v>
      </c>
      <c r="I183" t="s">
        <v>41</v>
      </c>
      <c r="J183" s="11">
        <v>43627</v>
      </c>
      <c r="K183">
        <v>15</v>
      </c>
      <c r="L183">
        <v>18</v>
      </c>
      <c r="M183">
        <v>20629</v>
      </c>
      <c r="N183">
        <v>0</v>
      </c>
      <c r="O183">
        <v>0</v>
      </c>
      <c r="P183">
        <v>0</v>
      </c>
      <c r="Q183">
        <v>0</v>
      </c>
      <c r="R183">
        <v>0.79704142</v>
      </c>
      <c r="S183">
        <v>0.76419154</v>
      </c>
      <c r="T183">
        <v>0.74945357999999995</v>
      </c>
      <c r="U183">
        <v>0.73281229999999997</v>
      </c>
      <c r="V183">
        <v>0.74147604</v>
      </c>
      <c r="W183">
        <v>0.75139416000000003</v>
      </c>
      <c r="X183">
        <v>0.76690225000000001</v>
      </c>
      <c r="Y183">
        <v>0.95121911999999997</v>
      </c>
      <c r="Z183">
        <v>1.2493399999999999</v>
      </c>
      <c r="AA183">
        <v>1.5165329999999999</v>
      </c>
      <c r="AB183">
        <v>1.7324786999999999</v>
      </c>
      <c r="AC183">
        <v>1.8393579</v>
      </c>
      <c r="AD183">
        <v>1.8970855</v>
      </c>
      <c r="AE183">
        <v>2.0070741000000001</v>
      </c>
      <c r="AF183">
        <v>2.0394713000000002</v>
      </c>
      <c r="AG183">
        <v>2.0198109999999998</v>
      </c>
      <c r="AH183">
        <v>1.9010180000000001</v>
      </c>
      <c r="AI183">
        <v>1.554325</v>
      </c>
      <c r="AJ183">
        <v>1.312665</v>
      </c>
      <c r="AK183">
        <v>1.186372</v>
      </c>
      <c r="AL183">
        <v>1.1259980000000001</v>
      </c>
      <c r="AM183">
        <v>1.0464580000000001</v>
      </c>
      <c r="AN183">
        <v>0.94660549999999999</v>
      </c>
      <c r="AO183">
        <v>0.87987859999999996</v>
      </c>
      <c r="AP183">
        <v>74.661720000000003</v>
      </c>
      <c r="AQ183">
        <v>72.348590000000002</v>
      </c>
      <c r="AR183">
        <v>70.635040000000004</v>
      </c>
      <c r="AS183">
        <v>69.849559999999997</v>
      </c>
      <c r="AT183">
        <v>68.467359999999999</v>
      </c>
      <c r="AU183">
        <v>67.981520000000003</v>
      </c>
      <c r="AV183">
        <v>67.534329999999997</v>
      </c>
      <c r="AW183">
        <v>70.750770000000003</v>
      </c>
      <c r="AX183">
        <v>75.323800000000006</v>
      </c>
      <c r="AY183">
        <v>80.046629999999993</v>
      </c>
      <c r="AZ183">
        <v>84.215810000000005</v>
      </c>
      <c r="BA183">
        <v>88.794529999999995</v>
      </c>
      <c r="BB183">
        <v>91.439610000000002</v>
      </c>
      <c r="BC183">
        <v>92.808840000000004</v>
      </c>
      <c r="BD183">
        <v>93.845429999999993</v>
      </c>
      <c r="BE183">
        <v>95.429820000000007</v>
      </c>
      <c r="BF183">
        <v>96.69811</v>
      </c>
      <c r="BG183">
        <v>95.107560000000007</v>
      </c>
      <c r="BH183">
        <v>93.880399999999995</v>
      </c>
      <c r="BI183">
        <v>91.05453</v>
      </c>
      <c r="BJ183">
        <v>86.890559999999994</v>
      </c>
      <c r="BK183">
        <v>82.309520000000006</v>
      </c>
      <c r="BL183">
        <v>79.112300000000005</v>
      </c>
      <c r="BM183">
        <v>77.039760000000001</v>
      </c>
      <c r="BN183">
        <v>-4.4508999999999998E-3</v>
      </c>
      <c r="BO183">
        <v>-1.8871000000000001E-3</v>
      </c>
      <c r="BP183">
        <v>4.706E-4</v>
      </c>
      <c r="BQ183">
        <v>-8.2050000000000005E-4</v>
      </c>
      <c r="BR183">
        <v>6.2839999999999999E-4</v>
      </c>
      <c r="BS183">
        <v>5.1263999999999997E-3</v>
      </c>
      <c r="BT183">
        <v>1.04961E-2</v>
      </c>
      <c r="BU183">
        <v>2.6650900000000002E-2</v>
      </c>
      <c r="BV183">
        <v>3.5238499999999999E-2</v>
      </c>
      <c r="BW183">
        <v>1.52126E-2</v>
      </c>
      <c r="BX183">
        <v>3.9211000000000003E-3</v>
      </c>
      <c r="BY183">
        <v>-7.0384999999999996E-3</v>
      </c>
      <c r="BZ183">
        <v>-1.02147E-2</v>
      </c>
      <c r="CA183">
        <v>-1.7588599999999999E-2</v>
      </c>
      <c r="CB183">
        <v>3.723E-4</v>
      </c>
      <c r="CC183">
        <v>1.0413499999999999E-2</v>
      </c>
      <c r="CD183">
        <v>1.3562899999999999E-2</v>
      </c>
      <c r="CE183">
        <v>1.9344699999999999E-2</v>
      </c>
      <c r="CF183">
        <v>1.10662E-2</v>
      </c>
      <c r="CG183">
        <v>1.0265999999999999E-3</v>
      </c>
      <c r="CH183">
        <v>-4.8528E-3</v>
      </c>
      <c r="CI183">
        <v>-3.2429999999999998E-3</v>
      </c>
      <c r="CJ183">
        <v>-1.2197599999999999E-2</v>
      </c>
      <c r="CK183">
        <v>-1.0242599999999999E-2</v>
      </c>
      <c r="CL183" s="76">
        <v>9.8800000000000003E-6</v>
      </c>
      <c r="CM183" s="76">
        <v>9.4199999999999996E-6</v>
      </c>
      <c r="CN183" s="76">
        <v>7.9400000000000002E-6</v>
      </c>
      <c r="CO183" s="76">
        <v>7.3699999999999997E-6</v>
      </c>
      <c r="CP183" s="76">
        <v>6.9800000000000001E-6</v>
      </c>
      <c r="CQ183" s="76">
        <v>7.8900000000000007E-6</v>
      </c>
      <c r="CR183" s="76">
        <v>1.08E-5</v>
      </c>
      <c r="CS183" s="76">
        <v>1.3900000000000001E-5</v>
      </c>
      <c r="CT183" s="76">
        <v>1.9599999999999999E-5</v>
      </c>
      <c r="CU183" s="76">
        <v>2.3600000000000001E-5</v>
      </c>
      <c r="CV183" s="76">
        <v>2.48E-5</v>
      </c>
      <c r="CW183" s="76">
        <v>2.2799999999999999E-5</v>
      </c>
      <c r="CX183" s="76">
        <v>1.95E-5</v>
      </c>
      <c r="CY183" s="76">
        <v>1.66E-5</v>
      </c>
      <c r="CZ183" s="76">
        <v>1.6900000000000001E-5</v>
      </c>
      <c r="DA183" s="76">
        <v>2.09E-5</v>
      </c>
      <c r="DB183" s="76">
        <v>3.1000000000000001E-5</v>
      </c>
      <c r="DC183" s="76">
        <v>3.96E-5</v>
      </c>
      <c r="DD183" s="76">
        <v>4.1100000000000003E-5</v>
      </c>
      <c r="DE183" s="76">
        <v>3.96E-5</v>
      </c>
      <c r="DF183" s="76">
        <v>3.0700000000000001E-5</v>
      </c>
      <c r="DG183" s="76">
        <v>2.0999999999999999E-5</v>
      </c>
      <c r="DH183" s="76">
        <v>1.7499999999999998E-5</v>
      </c>
      <c r="DI183" s="76">
        <v>1.5400000000000002E-5</v>
      </c>
    </row>
    <row r="184" spans="1:113" x14ac:dyDescent="0.25">
      <c r="A184" t="str">
        <f t="shared" si="2"/>
        <v>Other_All_All_All_All_0 to 20 kW_43670</v>
      </c>
      <c r="B184" t="s">
        <v>177</v>
      </c>
      <c r="C184" t="s">
        <v>224</v>
      </c>
      <c r="D184" t="s">
        <v>225</v>
      </c>
      <c r="E184" t="s">
        <v>19</v>
      </c>
      <c r="F184" t="s">
        <v>19</v>
      </c>
      <c r="G184" t="s">
        <v>19</v>
      </c>
      <c r="H184" t="s">
        <v>19</v>
      </c>
      <c r="I184" t="s">
        <v>41</v>
      </c>
      <c r="J184" s="11">
        <v>43670</v>
      </c>
      <c r="K184">
        <v>15</v>
      </c>
      <c r="L184">
        <v>18</v>
      </c>
      <c r="M184">
        <v>20436</v>
      </c>
      <c r="N184">
        <v>0</v>
      </c>
      <c r="O184">
        <v>0</v>
      </c>
      <c r="P184">
        <v>0</v>
      </c>
      <c r="Q184">
        <v>0</v>
      </c>
      <c r="R184">
        <v>0.82025775000000001</v>
      </c>
      <c r="S184">
        <v>0.78728728000000003</v>
      </c>
      <c r="T184">
        <v>0.76536939999999998</v>
      </c>
      <c r="U184">
        <v>0.74940943000000004</v>
      </c>
      <c r="V184">
        <v>0.76587300000000003</v>
      </c>
      <c r="W184">
        <v>0.80079076999999999</v>
      </c>
      <c r="X184">
        <v>0.80655062</v>
      </c>
      <c r="Y184">
        <v>0.95842342000000003</v>
      </c>
      <c r="Z184">
        <v>1.2254579999999999</v>
      </c>
      <c r="AA184">
        <v>1.4716715</v>
      </c>
      <c r="AB184">
        <v>1.6846996000000001</v>
      </c>
      <c r="AC184">
        <v>1.8296638000000001</v>
      </c>
      <c r="AD184">
        <v>1.9082572</v>
      </c>
      <c r="AE184">
        <v>1.9956537000000001</v>
      </c>
      <c r="AF184">
        <v>2.0619445000000001</v>
      </c>
      <c r="AG184">
        <v>2.0367500000000001</v>
      </c>
      <c r="AH184">
        <v>1.881696</v>
      </c>
      <c r="AI184">
        <v>1.574638</v>
      </c>
      <c r="AJ184">
        <v>1.371496</v>
      </c>
      <c r="AK184">
        <v>1.2351840000000001</v>
      </c>
      <c r="AL184">
        <v>1.14923</v>
      </c>
      <c r="AM184">
        <v>1.0673619999999999</v>
      </c>
      <c r="AN184">
        <v>0.96795980000000004</v>
      </c>
      <c r="AO184">
        <v>0.90919090000000002</v>
      </c>
      <c r="AP184">
        <v>73.260859999999994</v>
      </c>
      <c r="AQ184">
        <v>71.230900000000005</v>
      </c>
      <c r="AR184">
        <v>68.996499999999997</v>
      </c>
      <c r="AS184">
        <v>68.010180000000005</v>
      </c>
      <c r="AT184">
        <v>67.249269999999996</v>
      </c>
      <c r="AU184">
        <v>66.55095</v>
      </c>
      <c r="AV184">
        <v>65.447090000000003</v>
      </c>
      <c r="AW184">
        <v>67.557370000000006</v>
      </c>
      <c r="AX184">
        <v>72.217219999999998</v>
      </c>
      <c r="AY184">
        <v>77.125600000000006</v>
      </c>
      <c r="AZ184">
        <v>82.622380000000007</v>
      </c>
      <c r="BA184">
        <v>86.213620000000006</v>
      </c>
      <c r="BB184">
        <v>87.815569999999994</v>
      </c>
      <c r="BC184">
        <v>91.321160000000006</v>
      </c>
      <c r="BD184">
        <v>93.72099</v>
      </c>
      <c r="BE184">
        <v>93.900949999999995</v>
      </c>
      <c r="BF184">
        <v>92.616140000000001</v>
      </c>
      <c r="BG184">
        <v>92.371690000000001</v>
      </c>
      <c r="BH184">
        <v>91.501189999999994</v>
      </c>
      <c r="BI184">
        <v>89.036029999999997</v>
      </c>
      <c r="BJ184">
        <v>84.486720000000005</v>
      </c>
      <c r="BK184">
        <v>80.434110000000004</v>
      </c>
      <c r="BL184">
        <v>78.008120000000005</v>
      </c>
      <c r="BM184">
        <v>75.673159999999996</v>
      </c>
      <c r="BN184">
        <v>-9.8432999999999993E-3</v>
      </c>
      <c r="BO184">
        <v>-1.01847E-2</v>
      </c>
      <c r="BP184">
        <v>-1.0885000000000001E-2</v>
      </c>
      <c r="BQ184">
        <v>-1.09686E-2</v>
      </c>
      <c r="BR184">
        <v>-1.0844400000000001E-2</v>
      </c>
      <c r="BS184">
        <v>-1.71889E-2</v>
      </c>
      <c r="BT184">
        <v>-1.1563E-2</v>
      </c>
      <c r="BU184">
        <v>4.5132999999999996E-3</v>
      </c>
      <c r="BV184">
        <v>1.1666299999999999E-2</v>
      </c>
      <c r="BW184">
        <v>-3.1449999999999998E-3</v>
      </c>
      <c r="BX184">
        <v>-2.1097600000000001E-2</v>
      </c>
      <c r="BY184">
        <v>-1.8583599999999999E-2</v>
      </c>
      <c r="BZ184">
        <v>-1.25586E-2</v>
      </c>
      <c r="CA184">
        <v>-5.6800000000000002E-3</v>
      </c>
      <c r="CB184">
        <v>1.15461E-2</v>
      </c>
      <c r="CC184">
        <v>2.3479400000000001E-2</v>
      </c>
      <c r="CD184">
        <v>2.5519799999999999E-2</v>
      </c>
      <c r="CE184">
        <v>4.4682000000000003E-3</v>
      </c>
      <c r="CF184">
        <v>-2.4151300000000001E-2</v>
      </c>
      <c r="CG184">
        <v>-3.4139299999999997E-2</v>
      </c>
      <c r="CH184">
        <v>-3.2858100000000001E-2</v>
      </c>
      <c r="CI184">
        <v>-2.5645399999999999E-2</v>
      </c>
      <c r="CJ184">
        <v>-2.04668E-2</v>
      </c>
      <c r="CK184">
        <v>-1.9624200000000001E-2</v>
      </c>
      <c r="CL184" s="76">
        <v>9.9399999999999997E-6</v>
      </c>
      <c r="CM184" s="76">
        <v>9.2199999999999998E-6</v>
      </c>
      <c r="CN184" s="76">
        <v>8.3000000000000002E-6</v>
      </c>
      <c r="CO184" s="76">
        <v>7.8900000000000007E-6</v>
      </c>
      <c r="CP184" s="76">
        <v>7.2899999999999997E-6</v>
      </c>
      <c r="CQ184" s="76">
        <v>7.4100000000000002E-6</v>
      </c>
      <c r="CR184" s="76">
        <v>1.0000000000000001E-5</v>
      </c>
      <c r="CS184" s="76">
        <v>1.33E-5</v>
      </c>
      <c r="CT184" s="76">
        <v>1.8199999999999999E-5</v>
      </c>
      <c r="CU184" s="76">
        <v>2.05E-5</v>
      </c>
      <c r="CV184" s="76">
        <v>2.37E-5</v>
      </c>
      <c r="CW184" s="76">
        <v>2.16E-5</v>
      </c>
      <c r="CX184" s="76">
        <v>1.66E-5</v>
      </c>
      <c r="CY184" s="76">
        <v>1.4399999999999999E-5</v>
      </c>
      <c r="CZ184" s="76">
        <v>1.56E-5</v>
      </c>
      <c r="DA184" s="76">
        <v>2.0000000000000002E-5</v>
      </c>
      <c r="DB184" s="76">
        <v>3.04E-5</v>
      </c>
      <c r="DC184" s="76">
        <v>4.0000000000000003E-5</v>
      </c>
      <c r="DD184" s="76">
        <v>4.6E-5</v>
      </c>
      <c r="DE184" s="76">
        <v>4.5500000000000001E-5</v>
      </c>
      <c r="DF184" s="76">
        <v>3.2499999999999997E-5</v>
      </c>
      <c r="DG184" s="76">
        <v>2.4000000000000001E-5</v>
      </c>
      <c r="DH184" s="76">
        <v>1.8700000000000001E-5</v>
      </c>
      <c r="DI184" s="76">
        <v>1.5800000000000001E-5</v>
      </c>
    </row>
    <row r="185" spans="1:113" x14ac:dyDescent="0.25">
      <c r="A185" t="str">
        <f t="shared" si="2"/>
        <v>Other_All_All_All_All_0 to 20 kW_43672</v>
      </c>
      <c r="B185" t="s">
        <v>177</v>
      </c>
      <c r="C185" t="s">
        <v>224</v>
      </c>
      <c r="D185" t="s">
        <v>225</v>
      </c>
      <c r="E185" t="s">
        <v>19</v>
      </c>
      <c r="F185" t="s">
        <v>19</v>
      </c>
      <c r="G185" t="s">
        <v>19</v>
      </c>
      <c r="H185" t="s">
        <v>19</v>
      </c>
      <c r="I185" t="s">
        <v>41</v>
      </c>
      <c r="J185" s="11">
        <v>43672</v>
      </c>
      <c r="K185">
        <v>15</v>
      </c>
      <c r="L185">
        <v>18</v>
      </c>
      <c r="M185">
        <v>20429</v>
      </c>
      <c r="N185">
        <v>0</v>
      </c>
      <c r="O185">
        <v>0</v>
      </c>
      <c r="P185">
        <v>0</v>
      </c>
      <c r="Q185">
        <v>0</v>
      </c>
      <c r="R185">
        <v>0.84215183999999998</v>
      </c>
      <c r="S185">
        <v>0.81551532999999998</v>
      </c>
      <c r="T185">
        <v>0.78525856000000005</v>
      </c>
      <c r="U185">
        <v>0.77443656999999999</v>
      </c>
      <c r="V185">
        <v>0.78259029999999996</v>
      </c>
      <c r="W185">
        <v>0.80980870999999999</v>
      </c>
      <c r="X185">
        <v>0.83172071999999997</v>
      </c>
      <c r="Y185">
        <v>0.95330493000000005</v>
      </c>
      <c r="Z185">
        <v>1.2012468000000001</v>
      </c>
      <c r="AA185">
        <v>1.4348812</v>
      </c>
      <c r="AB185">
        <v>1.6180307</v>
      </c>
      <c r="AC185">
        <v>1.7402371999999999</v>
      </c>
      <c r="AD185">
        <v>1.773436</v>
      </c>
      <c r="AE185">
        <v>1.8323018</v>
      </c>
      <c r="AF185">
        <v>1.8611165999999999</v>
      </c>
      <c r="AG185">
        <v>1.838041</v>
      </c>
      <c r="AH185">
        <v>1.7078310000000001</v>
      </c>
      <c r="AI185">
        <v>1.4431480000000001</v>
      </c>
      <c r="AJ185">
        <v>1.2472369999999999</v>
      </c>
      <c r="AK185">
        <v>1.124579</v>
      </c>
      <c r="AL185">
        <v>1.082241</v>
      </c>
      <c r="AM185">
        <v>1.025158</v>
      </c>
      <c r="AN185">
        <v>0.9248826</v>
      </c>
      <c r="AO185">
        <v>0.86393220000000004</v>
      </c>
      <c r="AP185">
        <v>72.166340000000005</v>
      </c>
      <c r="AQ185">
        <v>72.29025</v>
      </c>
      <c r="AR185">
        <v>70.748239999999996</v>
      </c>
      <c r="AS185">
        <v>69.140820000000005</v>
      </c>
      <c r="AT185">
        <v>67.544070000000005</v>
      </c>
      <c r="AU185">
        <v>66.580789999999993</v>
      </c>
      <c r="AV185">
        <v>65.566029999999998</v>
      </c>
      <c r="AW185">
        <v>66.751890000000003</v>
      </c>
      <c r="AX185">
        <v>69.233519999999999</v>
      </c>
      <c r="AY185">
        <v>72.727159999999998</v>
      </c>
      <c r="AZ185">
        <v>77.730189999999993</v>
      </c>
      <c r="BA185">
        <v>81.647850000000005</v>
      </c>
      <c r="BB185">
        <v>84.908339999999995</v>
      </c>
      <c r="BC185">
        <v>86.748949999999994</v>
      </c>
      <c r="BD185">
        <v>88.629900000000006</v>
      </c>
      <c r="BE185">
        <v>89.747519999999994</v>
      </c>
      <c r="BF185">
        <v>89.89349</v>
      </c>
      <c r="BG185">
        <v>88.922709999999995</v>
      </c>
      <c r="BH185">
        <v>86.723320000000001</v>
      </c>
      <c r="BI185">
        <v>83.621200000000002</v>
      </c>
      <c r="BJ185">
        <v>79.586789999999993</v>
      </c>
      <c r="BK185">
        <v>75.93871</v>
      </c>
      <c r="BL185">
        <v>73.798500000000004</v>
      </c>
      <c r="BM185">
        <v>71.988889999999998</v>
      </c>
      <c r="BN185">
        <v>-9.9933999999999995E-3</v>
      </c>
      <c r="BO185">
        <v>-9.7234999999999995E-3</v>
      </c>
      <c r="BP185">
        <v>-1.04175E-2</v>
      </c>
      <c r="BQ185">
        <v>-1.07387E-2</v>
      </c>
      <c r="BR185">
        <v>-1.0864E-2</v>
      </c>
      <c r="BS185">
        <v>-1.7211500000000001E-2</v>
      </c>
      <c r="BT185">
        <v>-1.1603799999999999E-2</v>
      </c>
      <c r="BU185">
        <v>4.3425E-3</v>
      </c>
      <c r="BV185">
        <v>1.1846799999999999E-2</v>
      </c>
      <c r="BW185">
        <v>-2.9129E-3</v>
      </c>
      <c r="BX185">
        <v>-2.0310499999999999E-2</v>
      </c>
      <c r="BY185">
        <v>-1.8269000000000001E-2</v>
      </c>
      <c r="BZ185">
        <v>-1.1776999999999999E-2</v>
      </c>
      <c r="CA185">
        <v>-4.5788000000000001E-3</v>
      </c>
      <c r="CB185">
        <v>1.25446E-2</v>
      </c>
      <c r="CC185">
        <v>2.4337299999999999E-2</v>
      </c>
      <c r="CD185">
        <v>2.63796E-2</v>
      </c>
      <c r="CE185">
        <v>5.4434000000000001E-3</v>
      </c>
      <c r="CF185">
        <v>-2.1642700000000001E-2</v>
      </c>
      <c r="CG185">
        <v>-3.1653100000000003E-2</v>
      </c>
      <c r="CH185">
        <v>-3.2496999999999998E-2</v>
      </c>
      <c r="CI185">
        <v>-2.6316099999999999E-2</v>
      </c>
      <c r="CJ185">
        <v>-2.1598599999999999E-2</v>
      </c>
      <c r="CK185">
        <v>-2.01485E-2</v>
      </c>
      <c r="CL185" s="76">
        <v>1.1E-5</v>
      </c>
      <c r="CM185" s="76">
        <v>1.03E-5</v>
      </c>
      <c r="CN185" s="76">
        <v>9.1600000000000004E-6</v>
      </c>
      <c r="CO185" s="76">
        <v>8.9199999999999993E-6</v>
      </c>
      <c r="CP185" s="76">
        <v>8.0700000000000007E-6</v>
      </c>
      <c r="CQ185" s="76">
        <v>7.6199999999999999E-6</v>
      </c>
      <c r="CR185" s="76">
        <v>1.01E-5</v>
      </c>
      <c r="CS185" s="76">
        <v>1.29E-5</v>
      </c>
      <c r="CT185" s="76">
        <v>1.84E-5</v>
      </c>
      <c r="CU185" s="76">
        <v>2.0400000000000001E-5</v>
      </c>
      <c r="CV185" s="76">
        <v>2.1800000000000001E-5</v>
      </c>
      <c r="CW185" s="76">
        <v>2.0299999999999999E-5</v>
      </c>
      <c r="CX185" s="76">
        <v>1.5099999999999999E-5</v>
      </c>
      <c r="CY185" s="76">
        <v>1.26E-5</v>
      </c>
      <c r="CZ185" s="76">
        <v>1.3699999999999999E-5</v>
      </c>
      <c r="DA185" s="76">
        <v>1.8600000000000001E-5</v>
      </c>
      <c r="DB185" s="76">
        <v>2.8500000000000002E-5</v>
      </c>
      <c r="DC185" s="76">
        <v>3.5500000000000002E-5</v>
      </c>
      <c r="DD185" s="76">
        <v>3.5899999999999998E-5</v>
      </c>
      <c r="DE185" s="76">
        <v>3.4700000000000003E-5</v>
      </c>
      <c r="DF185" s="76">
        <v>2.8900000000000001E-5</v>
      </c>
      <c r="DG185" s="76">
        <v>2.3E-5</v>
      </c>
      <c r="DH185" s="76">
        <v>1.8199999999999999E-5</v>
      </c>
      <c r="DI185" s="76">
        <v>1.5099999999999999E-5</v>
      </c>
    </row>
    <row r="186" spans="1:113" x14ac:dyDescent="0.25">
      <c r="A186" t="str">
        <f t="shared" si="2"/>
        <v>Other_All_All_All_All_0 to 20 kW_43690</v>
      </c>
      <c r="B186" t="s">
        <v>177</v>
      </c>
      <c r="C186" t="s">
        <v>224</v>
      </c>
      <c r="D186" t="s">
        <v>225</v>
      </c>
      <c r="E186" t="s">
        <v>19</v>
      </c>
      <c r="F186" t="s">
        <v>19</v>
      </c>
      <c r="G186" t="s">
        <v>19</v>
      </c>
      <c r="H186" t="s">
        <v>19</v>
      </c>
      <c r="I186" t="s">
        <v>41</v>
      </c>
      <c r="J186" s="11">
        <v>43690</v>
      </c>
      <c r="K186">
        <v>15</v>
      </c>
      <c r="L186">
        <v>18</v>
      </c>
      <c r="M186">
        <v>20209</v>
      </c>
      <c r="N186">
        <v>0</v>
      </c>
      <c r="O186">
        <v>0</v>
      </c>
      <c r="P186">
        <v>0</v>
      </c>
      <c r="Q186">
        <v>0</v>
      </c>
      <c r="R186">
        <v>0.78152467000000003</v>
      </c>
      <c r="S186">
        <v>0.75734499</v>
      </c>
      <c r="T186">
        <v>0.73416121000000001</v>
      </c>
      <c r="U186">
        <v>0.7219468</v>
      </c>
      <c r="V186">
        <v>0.73252068999999997</v>
      </c>
      <c r="W186">
        <v>0.76563318999999996</v>
      </c>
      <c r="X186">
        <v>0.79107083</v>
      </c>
      <c r="Y186">
        <v>0.90436415000000003</v>
      </c>
      <c r="Z186">
        <v>1.1587457000000001</v>
      </c>
      <c r="AA186">
        <v>1.3899543000000001</v>
      </c>
      <c r="AB186">
        <v>1.5697568</v>
      </c>
      <c r="AC186">
        <v>1.6996515000000001</v>
      </c>
      <c r="AD186">
        <v>1.7607088</v>
      </c>
      <c r="AE186">
        <v>1.8741243999999999</v>
      </c>
      <c r="AF186">
        <v>1.9179018000000001</v>
      </c>
      <c r="AG186">
        <v>1.931848</v>
      </c>
      <c r="AH186">
        <v>1.827332</v>
      </c>
      <c r="AI186">
        <v>1.496764</v>
      </c>
      <c r="AJ186">
        <v>1.286678</v>
      </c>
      <c r="AK186">
        <v>1.153222</v>
      </c>
      <c r="AL186">
        <v>1.114406</v>
      </c>
      <c r="AM186">
        <v>1.023434</v>
      </c>
      <c r="AN186">
        <v>0.92900970000000005</v>
      </c>
      <c r="AO186">
        <v>0.85313019999999995</v>
      </c>
      <c r="AP186">
        <v>70.291489999999996</v>
      </c>
      <c r="AQ186">
        <v>68.83708</v>
      </c>
      <c r="AR186">
        <v>67.536230000000003</v>
      </c>
      <c r="AS186">
        <v>66.505210000000005</v>
      </c>
      <c r="AT186">
        <v>65.659300000000002</v>
      </c>
      <c r="AU186">
        <v>64.330330000000004</v>
      </c>
      <c r="AV186">
        <v>63.631749999999997</v>
      </c>
      <c r="AW186">
        <v>64.806020000000004</v>
      </c>
      <c r="AX186">
        <v>68.945610000000002</v>
      </c>
      <c r="AY186">
        <v>74.004409999999993</v>
      </c>
      <c r="AZ186">
        <v>78.641109999999998</v>
      </c>
      <c r="BA186">
        <v>83.407070000000004</v>
      </c>
      <c r="BB186">
        <v>87.559330000000003</v>
      </c>
      <c r="BC186">
        <v>89.185649999999995</v>
      </c>
      <c r="BD186">
        <v>90.596239999999995</v>
      </c>
      <c r="BE186">
        <v>91.447090000000003</v>
      </c>
      <c r="BF186">
        <v>91.666529999999995</v>
      </c>
      <c r="BG186">
        <v>90.772480000000002</v>
      </c>
      <c r="BH186">
        <v>88.799120000000002</v>
      </c>
      <c r="BI186">
        <v>85.41216</v>
      </c>
      <c r="BJ186">
        <v>81.194909999999993</v>
      </c>
      <c r="BK186">
        <v>77.874420000000001</v>
      </c>
      <c r="BL186">
        <v>74.27467</v>
      </c>
      <c r="BM186">
        <v>72.110939999999999</v>
      </c>
      <c r="BN186">
        <v>-4.8107999999999996E-3</v>
      </c>
      <c r="BO186">
        <v>-3.9078999999999997E-3</v>
      </c>
      <c r="BP186">
        <v>-3.0707999999999998E-3</v>
      </c>
      <c r="BQ186">
        <v>-1.7470000000000001E-3</v>
      </c>
      <c r="BR186">
        <v>-1.5499999999999999E-3</v>
      </c>
      <c r="BS186">
        <v>-1.6439E-3</v>
      </c>
      <c r="BT186">
        <v>-4.0867999999999998E-3</v>
      </c>
      <c r="BU186">
        <v>9.4102999999999999E-3</v>
      </c>
      <c r="BV186">
        <v>3.7561999999999999E-3</v>
      </c>
      <c r="BW186">
        <v>-6.8205999999999996E-3</v>
      </c>
      <c r="BX186">
        <v>-1.62682E-2</v>
      </c>
      <c r="BY186">
        <v>-1.74821E-2</v>
      </c>
      <c r="BZ186">
        <v>-1.6977099999999998E-2</v>
      </c>
      <c r="CA186">
        <v>-1.84344E-2</v>
      </c>
      <c r="CB186">
        <v>-9.8290000000000009E-4</v>
      </c>
      <c r="CC186">
        <v>4.4752000000000004E-3</v>
      </c>
      <c r="CD186">
        <v>7.7348E-3</v>
      </c>
      <c r="CE186">
        <v>4.1326000000000002E-3</v>
      </c>
      <c r="CF186">
        <v>-6.7432999999999998E-3</v>
      </c>
      <c r="CG186">
        <v>-1.65487E-2</v>
      </c>
      <c r="CH186">
        <v>-1.9169800000000001E-2</v>
      </c>
      <c r="CI186">
        <v>-9.3579000000000006E-3</v>
      </c>
      <c r="CJ186">
        <v>-6.3416999999999996E-3</v>
      </c>
      <c r="CK186">
        <v>-7.6157999999999998E-3</v>
      </c>
      <c r="CL186" s="76">
        <v>7.5299999999999999E-6</v>
      </c>
      <c r="CM186" s="76">
        <v>7.2200000000000003E-6</v>
      </c>
      <c r="CN186" s="76">
        <v>6.2999999999999998E-6</v>
      </c>
      <c r="CO186" s="76">
        <v>6.0800000000000002E-6</v>
      </c>
      <c r="CP186" s="76">
        <v>5.7799999999999997E-6</v>
      </c>
      <c r="CQ186" s="76">
        <v>6.4699999999999999E-6</v>
      </c>
      <c r="CR186" s="76">
        <v>6.7299999999999999E-6</v>
      </c>
      <c r="CS186" s="76">
        <v>9.5400000000000001E-6</v>
      </c>
      <c r="CT186" s="76">
        <v>1.36E-5</v>
      </c>
      <c r="CU186" s="76">
        <v>1.4800000000000001E-5</v>
      </c>
      <c r="CV186" s="76">
        <v>1.56E-5</v>
      </c>
      <c r="CW186" s="76">
        <v>1.5500000000000001E-5</v>
      </c>
      <c r="CX186" s="76">
        <v>1.3200000000000001E-5</v>
      </c>
      <c r="CY186" s="76">
        <v>1.2E-5</v>
      </c>
      <c r="CZ186" s="76">
        <v>1.2799999999999999E-5</v>
      </c>
      <c r="DA186" s="76">
        <v>1.66E-5</v>
      </c>
      <c r="DB186" s="76">
        <v>2.26E-5</v>
      </c>
      <c r="DC186" s="76">
        <v>2.8E-5</v>
      </c>
      <c r="DD186" s="76">
        <v>2.7800000000000001E-5</v>
      </c>
      <c r="DE186" s="76">
        <v>2.4899999999999999E-5</v>
      </c>
      <c r="DF186" s="76">
        <v>2.0000000000000002E-5</v>
      </c>
      <c r="DG186" s="76">
        <v>1.47E-5</v>
      </c>
      <c r="DH186" s="76">
        <v>1.2E-5</v>
      </c>
      <c r="DI186" s="76">
        <v>1.01E-5</v>
      </c>
    </row>
    <row r="187" spans="1:113" x14ac:dyDescent="0.25">
      <c r="A187" t="str">
        <f t="shared" si="2"/>
        <v>Other_All_All_All_All_0 to 20 kW_43691</v>
      </c>
      <c r="B187" t="s">
        <v>177</v>
      </c>
      <c r="C187" t="s">
        <v>224</v>
      </c>
      <c r="D187" t="s">
        <v>225</v>
      </c>
      <c r="E187" t="s">
        <v>19</v>
      </c>
      <c r="F187" t="s">
        <v>19</v>
      </c>
      <c r="G187" t="s">
        <v>19</v>
      </c>
      <c r="H187" t="s">
        <v>19</v>
      </c>
      <c r="I187" t="s">
        <v>41</v>
      </c>
      <c r="J187" s="11">
        <v>43691</v>
      </c>
      <c r="K187">
        <v>15</v>
      </c>
      <c r="L187">
        <v>18</v>
      </c>
      <c r="M187">
        <v>20189</v>
      </c>
      <c r="N187">
        <v>0</v>
      </c>
      <c r="O187">
        <v>0</v>
      </c>
      <c r="P187">
        <v>0</v>
      </c>
      <c r="Q187">
        <v>0</v>
      </c>
      <c r="R187">
        <v>0.81519852999999998</v>
      </c>
      <c r="S187">
        <v>0.78563578000000001</v>
      </c>
      <c r="T187">
        <v>0.76581403000000003</v>
      </c>
      <c r="U187">
        <v>0.75597449999999999</v>
      </c>
      <c r="V187">
        <v>0.76446756000000005</v>
      </c>
      <c r="W187">
        <v>0.79879323999999996</v>
      </c>
      <c r="X187">
        <v>0.82932457000000004</v>
      </c>
      <c r="Y187">
        <v>0.94752734999999999</v>
      </c>
      <c r="Z187">
        <v>1.2036654</v>
      </c>
      <c r="AA187">
        <v>1.441281</v>
      </c>
      <c r="AB187">
        <v>1.6487974000000001</v>
      </c>
      <c r="AC187">
        <v>1.8148207999999999</v>
      </c>
      <c r="AD187">
        <v>1.8954496000000001</v>
      </c>
      <c r="AE187">
        <v>2.0022158999999999</v>
      </c>
      <c r="AF187">
        <v>2.0671514000000002</v>
      </c>
      <c r="AG187">
        <v>2.0689220000000001</v>
      </c>
      <c r="AH187">
        <v>1.9005970000000001</v>
      </c>
      <c r="AI187">
        <v>1.589825</v>
      </c>
      <c r="AJ187">
        <v>1.3806160000000001</v>
      </c>
      <c r="AK187">
        <v>1.2435590000000001</v>
      </c>
      <c r="AL187">
        <v>1.169181</v>
      </c>
      <c r="AM187">
        <v>1.0655049999999999</v>
      </c>
      <c r="AN187">
        <v>0.96746730000000003</v>
      </c>
      <c r="AO187">
        <v>0.90524530000000003</v>
      </c>
      <c r="AP187">
        <v>72.150199999999998</v>
      </c>
      <c r="AQ187">
        <v>69.695719999999994</v>
      </c>
      <c r="AR187">
        <v>68.80977</v>
      </c>
      <c r="AS187">
        <v>67.017390000000006</v>
      </c>
      <c r="AT187">
        <v>65.822829999999996</v>
      </c>
      <c r="AU187">
        <v>65.479709999999997</v>
      </c>
      <c r="AV187">
        <v>64.448999999999998</v>
      </c>
      <c r="AW187">
        <v>65.085139999999996</v>
      </c>
      <c r="AX187">
        <v>69.457729999999998</v>
      </c>
      <c r="AY187">
        <v>74.850340000000003</v>
      </c>
      <c r="AZ187">
        <v>80.393799999999999</v>
      </c>
      <c r="BA187">
        <v>85.137249999999995</v>
      </c>
      <c r="BB187">
        <v>88.730189999999993</v>
      </c>
      <c r="BC187">
        <v>91.743610000000004</v>
      </c>
      <c r="BD187">
        <v>93.454710000000006</v>
      </c>
      <c r="BE187">
        <v>94.864410000000007</v>
      </c>
      <c r="BF187">
        <v>94.768640000000005</v>
      </c>
      <c r="BG187">
        <v>93.958889999999997</v>
      </c>
      <c r="BH187">
        <v>92.20429</v>
      </c>
      <c r="BI187">
        <v>88.998530000000002</v>
      </c>
      <c r="BJ187">
        <v>83.365459999999999</v>
      </c>
      <c r="BK187">
        <v>79.50215</v>
      </c>
      <c r="BL187">
        <v>76.856369999999998</v>
      </c>
      <c r="BM187">
        <v>74.782550000000001</v>
      </c>
      <c r="BN187">
        <v>-4.2662999999999998E-3</v>
      </c>
      <c r="BO187">
        <v>-3.3817999999999999E-3</v>
      </c>
      <c r="BP187">
        <v>-2.5184000000000001E-3</v>
      </c>
      <c r="BQ187">
        <v>-1.5522000000000001E-3</v>
      </c>
      <c r="BR187">
        <v>-1.4398E-3</v>
      </c>
      <c r="BS187">
        <v>-1.4482E-3</v>
      </c>
      <c r="BT187">
        <v>-3.9213E-3</v>
      </c>
      <c r="BU187">
        <v>9.2187999999999992E-3</v>
      </c>
      <c r="BV187">
        <v>3.4215999999999999E-3</v>
      </c>
      <c r="BW187">
        <v>-7.1685000000000004E-3</v>
      </c>
      <c r="BX187">
        <v>-1.6861999999999999E-2</v>
      </c>
      <c r="BY187">
        <v>-1.8103000000000001E-2</v>
      </c>
      <c r="BZ187">
        <v>-1.90064E-2</v>
      </c>
      <c r="CA187">
        <v>-2.24449E-2</v>
      </c>
      <c r="CB187">
        <v>-2.4796000000000002E-3</v>
      </c>
      <c r="CC187">
        <v>3.7207E-3</v>
      </c>
      <c r="CD187">
        <v>5.8263999999999998E-3</v>
      </c>
      <c r="CE187">
        <v>1.9241E-3</v>
      </c>
      <c r="CF187">
        <v>-1.19655E-2</v>
      </c>
      <c r="CG187">
        <v>-2.0602800000000001E-2</v>
      </c>
      <c r="CH187">
        <v>-1.97044E-2</v>
      </c>
      <c r="CI187">
        <v>-9.0080000000000004E-3</v>
      </c>
      <c r="CJ187">
        <v>-5.8386000000000002E-3</v>
      </c>
      <c r="CK187">
        <v>-6.9917E-3</v>
      </c>
      <c r="CL187" s="76">
        <v>8.2800000000000003E-6</v>
      </c>
      <c r="CM187" s="76">
        <v>8.1699999999999997E-6</v>
      </c>
      <c r="CN187" s="76">
        <v>7.3499999999999999E-6</v>
      </c>
      <c r="CO187" s="76">
        <v>7.43E-6</v>
      </c>
      <c r="CP187" s="76">
        <v>6.4400000000000002E-6</v>
      </c>
      <c r="CQ187" s="76">
        <v>6.6699999999999997E-6</v>
      </c>
      <c r="CR187" s="76">
        <v>7.3900000000000004E-6</v>
      </c>
      <c r="CS187" s="76">
        <v>1.0200000000000001E-5</v>
      </c>
      <c r="CT187" s="76">
        <v>1.52E-5</v>
      </c>
      <c r="CU187" s="76">
        <v>1.6200000000000001E-5</v>
      </c>
      <c r="CV187" s="76">
        <v>1.7399999999999999E-5</v>
      </c>
      <c r="CW187" s="76">
        <v>1.7E-5</v>
      </c>
      <c r="CX187" s="76">
        <v>1.42E-5</v>
      </c>
      <c r="CY187" s="76">
        <v>1.3499999999999999E-5</v>
      </c>
      <c r="CZ187" s="76">
        <v>1.47E-5</v>
      </c>
      <c r="DA187" s="76">
        <v>1.9000000000000001E-5</v>
      </c>
      <c r="DB187" s="76">
        <v>2.5700000000000001E-5</v>
      </c>
      <c r="DC187" s="76">
        <v>3.2700000000000002E-5</v>
      </c>
      <c r="DD187" s="76">
        <v>3.7200000000000003E-5</v>
      </c>
      <c r="DE187" s="76">
        <v>3.3599999999999997E-5</v>
      </c>
      <c r="DF187" s="76">
        <v>2.3300000000000001E-5</v>
      </c>
      <c r="DG187" s="76">
        <v>1.66E-5</v>
      </c>
      <c r="DH187" s="76">
        <v>1.33E-5</v>
      </c>
      <c r="DI187" s="76">
        <v>1.1600000000000001E-5</v>
      </c>
    </row>
    <row r="188" spans="1:113" x14ac:dyDescent="0.25">
      <c r="A188" t="str">
        <f t="shared" si="2"/>
        <v>Other_All_All_All_All_0 to 20 kW_43693</v>
      </c>
      <c r="B188" t="s">
        <v>177</v>
      </c>
      <c r="C188" t="s">
        <v>224</v>
      </c>
      <c r="D188" t="s">
        <v>225</v>
      </c>
      <c r="E188" t="s">
        <v>19</v>
      </c>
      <c r="F188" t="s">
        <v>19</v>
      </c>
      <c r="G188" t="s">
        <v>19</v>
      </c>
      <c r="H188" t="s">
        <v>19</v>
      </c>
      <c r="I188" t="s">
        <v>41</v>
      </c>
      <c r="J188" s="11">
        <v>43693</v>
      </c>
      <c r="K188">
        <v>15</v>
      </c>
      <c r="L188">
        <v>18</v>
      </c>
      <c r="M188">
        <v>20156</v>
      </c>
      <c r="N188">
        <v>0</v>
      </c>
      <c r="O188">
        <v>0</v>
      </c>
      <c r="P188">
        <v>0</v>
      </c>
      <c r="Q188">
        <v>0</v>
      </c>
      <c r="R188">
        <v>0.87024652000000002</v>
      </c>
      <c r="S188">
        <v>0.84300693000000004</v>
      </c>
      <c r="T188">
        <v>0.81610545000000001</v>
      </c>
      <c r="U188">
        <v>0.79484624999999998</v>
      </c>
      <c r="V188">
        <v>0.80104090999999999</v>
      </c>
      <c r="W188">
        <v>0.84458394000000003</v>
      </c>
      <c r="X188">
        <v>0.87765689999999996</v>
      </c>
      <c r="Y188">
        <v>0.98347357000000002</v>
      </c>
      <c r="Z188">
        <v>1.2480690000000001</v>
      </c>
      <c r="AA188">
        <v>1.5070508</v>
      </c>
      <c r="AB188">
        <v>1.7171624999999999</v>
      </c>
      <c r="AC188">
        <v>1.8284708999999999</v>
      </c>
      <c r="AD188">
        <v>1.8747194</v>
      </c>
      <c r="AE188">
        <v>1.9399131000000001</v>
      </c>
      <c r="AF188">
        <v>1.9606863999999999</v>
      </c>
      <c r="AG188">
        <v>1.9398500000000001</v>
      </c>
      <c r="AH188">
        <v>1.8031090000000001</v>
      </c>
      <c r="AI188">
        <v>1.501911</v>
      </c>
      <c r="AJ188">
        <v>1.319874</v>
      </c>
      <c r="AK188">
        <v>1.1885129999999999</v>
      </c>
      <c r="AL188">
        <v>1.1506080000000001</v>
      </c>
      <c r="AM188">
        <v>1.0502819999999999</v>
      </c>
      <c r="AN188">
        <v>0.95905689999999999</v>
      </c>
      <c r="AO188">
        <v>0.88073259999999998</v>
      </c>
      <c r="AP188">
        <v>74.083529999999996</v>
      </c>
      <c r="AQ188">
        <v>73.468459999999993</v>
      </c>
      <c r="AR188">
        <v>71.982240000000004</v>
      </c>
      <c r="AS188">
        <v>70.265029999999996</v>
      </c>
      <c r="AT188">
        <v>69.366950000000003</v>
      </c>
      <c r="AU188">
        <v>68.103520000000003</v>
      </c>
      <c r="AV188">
        <v>67.100359999999995</v>
      </c>
      <c r="AW188">
        <v>67.752880000000005</v>
      </c>
      <c r="AX188">
        <v>70.860939999999999</v>
      </c>
      <c r="AY188">
        <v>76.298330000000007</v>
      </c>
      <c r="AZ188">
        <v>81.969200000000001</v>
      </c>
      <c r="BA188">
        <v>85.683729999999997</v>
      </c>
      <c r="BB188">
        <v>87.862099999999998</v>
      </c>
      <c r="BC188">
        <v>89.400300000000001</v>
      </c>
      <c r="BD188">
        <v>91.271900000000002</v>
      </c>
      <c r="BE188">
        <v>91.718890000000002</v>
      </c>
      <c r="BF188">
        <v>92.108090000000004</v>
      </c>
      <c r="BG188">
        <v>91.37</v>
      </c>
      <c r="BH188">
        <v>89.460880000000003</v>
      </c>
      <c r="BI188">
        <v>85.963419999999999</v>
      </c>
      <c r="BJ188">
        <v>81.437060000000002</v>
      </c>
      <c r="BK188">
        <v>78.225390000000004</v>
      </c>
      <c r="BL188">
        <v>76.434870000000004</v>
      </c>
      <c r="BM188">
        <v>75.02328</v>
      </c>
      <c r="BN188">
        <v>-3.4250000000000001E-3</v>
      </c>
      <c r="BO188">
        <v>-2.0092E-3</v>
      </c>
      <c r="BP188">
        <v>-1.4325E-3</v>
      </c>
      <c r="BQ188">
        <v>-3.2229999999999997E-4</v>
      </c>
      <c r="BR188">
        <v>-6.313E-4</v>
      </c>
      <c r="BS188">
        <v>-8.7719999999999996E-4</v>
      </c>
      <c r="BT188">
        <v>-2.8649999999999999E-3</v>
      </c>
      <c r="BU188">
        <v>8.4743000000000006E-3</v>
      </c>
      <c r="BV188">
        <v>2.4096999999999999E-3</v>
      </c>
      <c r="BW188">
        <v>-8.4209999999999997E-3</v>
      </c>
      <c r="BX188">
        <v>-1.9151999999999999E-2</v>
      </c>
      <c r="BY188">
        <v>-2.1637E-2</v>
      </c>
      <c r="BZ188">
        <v>-2.1180299999999999E-2</v>
      </c>
      <c r="CA188">
        <v>-2.4111199999999999E-2</v>
      </c>
      <c r="CB188">
        <v>-3.5396999999999998E-3</v>
      </c>
      <c r="CC188">
        <v>3.529E-3</v>
      </c>
      <c r="CD188">
        <v>5.0219000000000001E-3</v>
      </c>
      <c r="CE188">
        <v>1.4858E-3</v>
      </c>
      <c r="CF188">
        <v>-1.3094400000000001E-2</v>
      </c>
      <c r="CG188">
        <v>-2.0376399999999999E-2</v>
      </c>
      <c r="CH188">
        <v>-1.98639E-2</v>
      </c>
      <c r="CI188">
        <v>-9.4657999999999999E-3</v>
      </c>
      <c r="CJ188">
        <v>-6.3467000000000003E-3</v>
      </c>
      <c r="CK188">
        <v>-6.8015000000000003E-3</v>
      </c>
      <c r="CL188" s="76">
        <v>1.0499999999999999E-5</v>
      </c>
      <c r="CM188" s="76">
        <v>1.0900000000000001E-5</v>
      </c>
      <c r="CN188" s="76">
        <v>9.7699999999999996E-6</v>
      </c>
      <c r="CO188" s="76">
        <v>9.3400000000000004E-6</v>
      </c>
      <c r="CP188" s="76">
        <v>8.9600000000000006E-6</v>
      </c>
      <c r="CQ188" s="76">
        <v>1.0000000000000001E-5</v>
      </c>
      <c r="CR188" s="76">
        <v>1.0900000000000001E-5</v>
      </c>
      <c r="CS188" s="76">
        <v>1.5400000000000002E-5</v>
      </c>
      <c r="CT188" s="76">
        <v>2.0699999999999998E-5</v>
      </c>
      <c r="CU188" s="76">
        <v>2.1299999999999999E-5</v>
      </c>
      <c r="CV188" s="76">
        <v>2.1999999999999999E-5</v>
      </c>
      <c r="CW188" s="76">
        <v>2.0599999999999999E-5</v>
      </c>
      <c r="CX188" s="76">
        <v>1.63E-5</v>
      </c>
      <c r="CY188" s="76">
        <v>1.3699999999999999E-5</v>
      </c>
      <c r="CZ188" s="76">
        <v>1.4600000000000001E-5</v>
      </c>
      <c r="DA188" s="76">
        <v>1.95E-5</v>
      </c>
      <c r="DB188" s="76">
        <v>2.5999999999999998E-5</v>
      </c>
      <c r="DC188" s="76">
        <v>3.1600000000000002E-5</v>
      </c>
      <c r="DD188" s="76">
        <v>3.15E-5</v>
      </c>
      <c r="DE188" s="76">
        <v>2.7699999999999999E-5</v>
      </c>
      <c r="DF188" s="76">
        <v>2.2399999999999999E-5</v>
      </c>
      <c r="DG188" s="76">
        <v>1.8099999999999999E-5</v>
      </c>
      <c r="DH188" s="76">
        <v>1.52E-5</v>
      </c>
      <c r="DI188" s="76">
        <v>1.36E-5</v>
      </c>
    </row>
    <row r="189" spans="1:113" x14ac:dyDescent="0.25">
      <c r="A189" t="str">
        <f t="shared" ref="A189:A252" si="3">D189&amp;"_"&amp;E189&amp;"_"&amp;F189&amp;"_"&amp;G189&amp;"_"&amp;H189&amp;"_"&amp;I189&amp;"_"&amp;J189</f>
        <v>Other_All_All_All_All_0 to 20 kW_43703</v>
      </c>
      <c r="B189" t="s">
        <v>177</v>
      </c>
      <c r="C189" t="s">
        <v>224</v>
      </c>
      <c r="D189" t="s">
        <v>225</v>
      </c>
      <c r="E189" t="s">
        <v>19</v>
      </c>
      <c r="F189" t="s">
        <v>19</v>
      </c>
      <c r="G189" t="s">
        <v>19</v>
      </c>
      <c r="H189" t="s">
        <v>19</v>
      </c>
      <c r="I189" t="s">
        <v>41</v>
      </c>
      <c r="J189" s="11">
        <v>43703</v>
      </c>
      <c r="K189">
        <v>15</v>
      </c>
      <c r="L189">
        <v>18</v>
      </c>
      <c r="M189">
        <v>20024</v>
      </c>
      <c r="N189">
        <v>0</v>
      </c>
      <c r="O189">
        <v>0</v>
      </c>
      <c r="P189">
        <v>0</v>
      </c>
      <c r="Q189">
        <v>0</v>
      </c>
      <c r="R189">
        <v>0.80515820999999999</v>
      </c>
      <c r="S189">
        <v>0.77879580999999998</v>
      </c>
      <c r="T189">
        <v>0.76848952999999998</v>
      </c>
      <c r="U189">
        <v>0.75283681000000002</v>
      </c>
      <c r="V189">
        <v>0.77176232</v>
      </c>
      <c r="W189">
        <v>0.81037543999999995</v>
      </c>
      <c r="X189">
        <v>0.85738948000000004</v>
      </c>
      <c r="Y189">
        <v>0.97935274999999999</v>
      </c>
      <c r="Z189">
        <v>1.2456733</v>
      </c>
      <c r="AA189">
        <v>1.5072345</v>
      </c>
      <c r="AB189">
        <v>1.6892932000000001</v>
      </c>
      <c r="AC189">
        <v>1.7891942999999999</v>
      </c>
      <c r="AD189">
        <v>1.8537349999999999</v>
      </c>
      <c r="AE189">
        <v>1.9630186000000001</v>
      </c>
      <c r="AF189">
        <v>1.9996955999999999</v>
      </c>
      <c r="AG189">
        <v>1.9837990000000001</v>
      </c>
      <c r="AH189">
        <v>1.86521</v>
      </c>
      <c r="AI189">
        <v>1.5089710000000001</v>
      </c>
      <c r="AJ189">
        <v>1.2789410000000001</v>
      </c>
      <c r="AK189">
        <v>1.175746</v>
      </c>
      <c r="AL189">
        <v>1.1346050000000001</v>
      </c>
      <c r="AM189">
        <v>1.0306519999999999</v>
      </c>
      <c r="AN189">
        <v>0.94488780000000006</v>
      </c>
      <c r="AO189">
        <v>0.87925180000000003</v>
      </c>
      <c r="AP189">
        <v>73.114919999999998</v>
      </c>
      <c r="AQ189">
        <v>71.907300000000006</v>
      </c>
      <c r="AR189">
        <v>70.380769999999998</v>
      </c>
      <c r="AS189">
        <v>69.088009999999997</v>
      </c>
      <c r="AT189">
        <v>68.264600000000002</v>
      </c>
      <c r="AU189">
        <v>67.016559999999998</v>
      </c>
      <c r="AV189">
        <v>66.417069999999995</v>
      </c>
      <c r="AW189">
        <v>67.305570000000003</v>
      </c>
      <c r="AX189">
        <v>70.784689999999998</v>
      </c>
      <c r="AY189">
        <v>74.272829999999999</v>
      </c>
      <c r="AZ189">
        <v>78.761920000000003</v>
      </c>
      <c r="BA189">
        <v>82.175719999999998</v>
      </c>
      <c r="BB189">
        <v>85.886080000000007</v>
      </c>
      <c r="BC189">
        <v>89.292839999999998</v>
      </c>
      <c r="BD189">
        <v>91.171319999999994</v>
      </c>
      <c r="BE189">
        <v>91.787769999999995</v>
      </c>
      <c r="BF189">
        <v>91.030190000000005</v>
      </c>
      <c r="BG189">
        <v>90.968299999999999</v>
      </c>
      <c r="BH189">
        <v>88.784049999999993</v>
      </c>
      <c r="BI189">
        <v>85.226140000000001</v>
      </c>
      <c r="BJ189">
        <v>81.286600000000007</v>
      </c>
      <c r="BK189">
        <v>78.368679999999998</v>
      </c>
      <c r="BL189">
        <v>76.571330000000003</v>
      </c>
      <c r="BM189">
        <v>74.59545</v>
      </c>
      <c r="BN189">
        <v>-3.5926E-3</v>
      </c>
      <c r="BO189">
        <v>-2.5609000000000001E-3</v>
      </c>
      <c r="BP189">
        <v>-1.9365000000000001E-3</v>
      </c>
      <c r="BQ189">
        <v>-7.3030000000000002E-4</v>
      </c>
      <c r="BR189">
        <v>-7.9500000000000003E-4</v>
      </c>
      <c r="BS189">
        <v>-1.054E-3</v>
      </c>
      <c r="BT189">
        <v>-2.8097E-3</v>
      </c>
      <c r="BU189">
        <v>9.0180999999999994E-3</v>
      </c>
      <c r="BV189">
        <v>2.4298000000000002E-3</v>
      </c>
      <c r="BW189">
        <v>-8.5137000000000008E-3</v>
      </c>
      <c r="BX189">
        <v>-1.8747900000000001E-2</v>
      </c>
      <c r="BY189">
        <v>-2.0192499999999999E-2</v>
      </c>
      <c r="BZ189">
        <v>-1.9792899999999999E-2</v>
      </c>
      <c r="CA189">
        <v>-2.37437E-2</v>
      </c>
      <c r="CB189">
        <v>-4.0880999999999999E-3</v>
      </c>
      <c r="CC189">
        <v>2.7434E-3</v>
      </c>
      <c r="CD189">
        <v>5.0702000000000004E-3</v>
      </c>
      <c r="CE189">
        <v>1.6008000000000001E-3</v>
      </c>
      <c r="CF189">
        <v>-1.1401E-2</v>
      </c>
      <c r="CG189">
        <v>-1.8668500000000001E-2</v>
      </c>
      <c r="CH189">
        <v>-1.9542500000000001E-2</v>
      </c>
      <c r="CI189">
        <v>-9.7189000000000008E-3</v>
      </c>
      <c r="CJ189">
        <v>-6.2580999999999999E-3</v>
      </c>
      <c r="CK189">
        <v>-7.3055000000000004E-3</v>
      </c>
      <c r="CL189" s="76">
        <v>9.0499999999999997E-6</v>
      </c>
      <c r="CM189" s="76">
        <v>8.7900000000000005E-6</v>
      </c>
      <c r="CN189" s="76">
        <v>7.8499999999999994E-6</v>
      </c>
      <c r="CO189" s="76">
        <v>7.6699999999999994E-6</v>
      </c>
      <c r="CP189" s="76">
        <v>7.1999999999999997E-6</v>
      </c>
      <c r="CQ189" s="76">
        <v>7.9400000000000002E-6</v>
      </c>
      <c r="CR189" s="76">
        <v>9.02E-6</v>
      </c>
      <c r="CS189" s="76">
        <v>1.33E-5</v>
      </c>
      <c r="CT189" s="76">
        <v>1.77E-5</v>
      </c>
      <c r="CU189" s="76">
        <v>1.91E-5</v>
      </c>
      <c r="CV189" s="76">
        <v>1.8600000000000001E-5</v>
      </c>
      <c r="CW189" s="76">
        <v>1.7099999999999999E-5</v>
      </c>
      <c r="CX189" s="76">
        <v>1.43E-5</v>
      </c>
      <c r="CY189" s="76">
        <v>1.38E-5</v>
      </c>
      <c r="CZ189" s="76">
        <v>1.5099999999999999E-5</v>
      </c>
      <c r="DA189" s="76">
        <v>1.98E-5</v>
      </c>
      <c r="DB189" s="76">
        <v>2.5599999999999999E-5</v>
      </c>
      <c r="DC189" s="76">
        <v>3.2100000000000001E-5</v>
      </c>
      <c r="DD189" s="76">
        <v>3.0199999999999999E-5</v>
      </c>
      <c r="DE189" s="76">
        <v>2.5400000000000001E-5</v>
      </c>
      <c r="DF189" s="76">
        <v>2.05E-5</v>
      </c>
      <c r="DG189" s="76">
        <v>1.59E-5</v>
      </c>
      <c r="DH189" s="76">
        <v>1.3200000000000001E-5</v>
      </c>
      <c r="DI189" s="76">
        <v>1.17E-5</v>
      </c>
    </row>
    <row r="190" spans="1:113" x14ac:dyDescent="0.25">
      <c r="A190" t="str">
        <f t="shared" si="3"/>
        <v>Other_All_All_All_All_0 to 20 kW_43704</v>
      </c>
      <c r="B190" t="s">
        <v>177</v>
      </c>
      <c r="C190" t="s">
        <v>224</v>
      </c>
      <c r="D190" t="s">
        <v>225</v>
      </c>
      <c r="E190" t="s">
        <v>19</v>
      </c>
      <c r="F190" t="s">
        <v>19</v>
      </c>
      <c r="G190" t="s">
        <v>19</v>
      </c>
      <c r="H190" t="s">
        <v>19</v>
      </c>
      <c r="I190" t="s">
        <v>41</v>
      </c>
      <c r="J190" s="11">
        <v>43704</v>
      </c>
      <c r="K190">
        <v>15</v>
      </c>
      <c r="L190">
        <v>18</v>
      </c>
      <c r="M190">
        <v>19995</v>
      </c>
      <c r="N190">
        <v>0</v>
      </c>
      <c r="O190">
        <v>0</v>
      </c>
      <c r="P190">
        <v>0</v>
      </c>
      <c r="Q190">
        <v>0</v>
      </c>
      <c r="R190">
        <v>0.83884643000000003</v>
      </c>
      <c r="S190">
        <v>0.81323224999999999</v>
      </c>
      <c r="T190">
        <v>0.78166433999999996</v>
      </c>
      <c r="U190">
        <v>0.76720034999999998</v>
      </c>
      <c r="V190">
        <v>0.77197273</v>
      </c>
      <c r="W190">
        <v>0.81470944000000001</v>
      </c>
      <c r="X190">
        <v>0.87945280999999997</v>
      </c>
      <c r="Y190">
        <v>0.98932604999999996</v>
      </c>
      <c r="Z190">
        <v>1.2648299999999999</v>
      </c>
      <c r="AA190">
        <v>1.5094460000000001</v>
      </c>
      <c r="AB190">
        <v>1.7140082000000001</v>
      </c>
      <c r="AC190">
        <v>1.8449717999999999</v>
      </c>
      <c r="AD190">
        <v>1.9141349999999999</v>
      </c>
      <c r="AE190">
        <v>2.0067417999999999</v>
      </c>
      <c r="AF190">
        <v>2.0529156999999998</v>
      </c>
      <c r="AG190">
        <v>2.039266</v>
      </c>
      <c r="AH190">
        <v>1.9025890000000001</v>
      </c>
      <c r="AI190">
        <v>1.5341959999999999</v>
      </c>
      <c r="AJ190">
        <v>1.304246</v>
      </c>
      <c r="AK190">
        <v>1.1961219999999999</v>
      </c>
      <c r="AL190">
        <v>1.151945</v>
      </c>
      <c r="AM190">
        <v>1.043066</v>
      </c>
      <c r="AN190">
        <v>0.9532813</v>
      </c>
      <c r="AO190">
        <v>0.88409079999999995</v>
      </c>
      <c r="AP190">
        <v>73.335499999999996</v>
      </c>
      <c r="AQ190">
        <v>72.246110000000002</v>
      </c>
      <c r="AR190">
        <v>71.332599999999999</v>
      </c>
      <c r="AS190">
        <v>70.065389999999994</v>
      </c>
      <c r="AT190">
        <v>68.97739</v>
      </c>
      <c r="AU190">
        <v>68.356059999999999</v>
      </c>
      <c r="AV190">
        <v>67.017910000000001</v>
      </c>
      <c r="AW190">
        <v>67.612200000000001</v>
      </c>
      <c r="AX190">
        <v>70.57047</v>
      </c>
      <c r="AY190">
        <v>74.393479999999997</v>
      </c>
      <c r="AZ190">
        <v>79.256659999999997</v>
      </c>
      <c r="BA190">
        <v>83.728350000000006</v>
      </c>
      <c r="BB190">
        <v>87.586799999999997</v>
      </c>
      <c r="BC190">
        <v>89.225859999999997</v>
      </c>
      <c r="BD190">
        <v>90.485200000000006</v>
      </c>
      <c r="BE190">
        <v>91.154979999999995</v>
      </c>
      <c r="BF190">
        <v>90.607759999999999</v>
      </c>
      <c r="BG190">
        <v>89.95138</v>
      </c>
      <c r="BH190">
        <v>88.061000000000007</v>
      </c>
      <c r="BI190">
        <v>84.651929999999993</v>
      </c>
      <c r="BJ190">
        <v>80.459069999999997</v>
      </c>
      <c r="BK190">
        <v>77.990790000000004</v>
      </c>
      <c r="BL190">
        <v>76.147319999999993</v>
      </c>
      <c r="BM190">
        <v>74.796350000000004</v>
      </c>
      <c r="BN190">
        <v>-8.4784999999999999E-3</v>
      </c>
      <c r="BO190">
        <v>-5.8510999999999997E-3</v>
      </c>
      <c r="BP190">
        <v>-5.1586999999999996E-3</v>
      </c>
      <c r="BQ190">
        <v>-4.7384999999999997E-3</v>
      </c>
      <c r="BR190">
        <v>-5.0841999999999997E-3</v>
      </c>
      <c r="BS190">
        <v>-3.3774E-3</v>
      </c>
      <c r="BT190">
        <v>-1.01025E-2</v>
      </c>
      <c r="BU190">
        <v>9.3071000000000004E-3</v>
      </c>
      <c r="BV190">
        <v>9.5048000000000007E-3</v>
      </c>
      <c r="BW190">
        <v>2.8069000000000002E-3</v>
      </c>
      <c r="BX190">
        <v>-2.3402000000000002E-3</v>
      </c>
      <c r="BY190">
        <v>-6.845E-4</v>
      </c>
      <c r="BZ190">
        <v>-3.9677999999999996E-3</v>
      </c>
      <c r="CA190">
        <v>-5.0109999999999998E-3</v>
      </c>
      <c r="CB190">
        <v>1.37584E-2</v>
      </c>
      <c r="CC190">
        <v>1.6381699999999999E-2</v>
      </c>
      <c r="CD190">
        <v>1.7654300000000001E-2</v>
      </c>
      <c r="CE190">
        <v>1.4342199999999999E-2</v>
      </c>
      <c r="CF190">
        <v>2.0244999999999998E-3</v>
      </c>
      <c r="CG190">
        <v>-1.2375799999999999E-2</v>
      </c>
      <c r="CH190">
        <v>-1.74155E-2</v>
      </c>
      <c r="CI190">
        <v>-5.6246000000000004E-3</v>
      </c>
      <c r="CJ190">
        <v>-4.0829000000000004E-3</v>
      </c>
      <c r="CK190">
        <v>-5.8079999999999998E-3</v>
      </c>
      <c r="CL190" s="76">
        <v>9.5300000000000002E-6</v>
      </c>
      <c r="CM190" s="76">
        <v>9.0999999999999993E-6</v>
      </c>
      <c r="CN190" s="76">
        <v>8.0600000000000008E-6</v>
      </c>
      <c r="CO190" s="76">
        <v>7.9100000000000005E-6</v>
      </c>
      <c r="CP190" s="76">
        <v>7.5499999999999997E-6</v>
      </c>
      <c r="CQ190" s="76">
        <v>8.0900000000000005E-6</v>
      </c>
      <c r="CR190" s="76">
        <v>9.5899999999999997E-6</v>
      </c>
      <c r="CS190" s="76">
        <v>1.2300000000000001E-5</v>
      </c>
      <c r="CT190" s="76">
        <v>1.7E-5</v>
      </c>
      <c r="CU190" s="76">
        <v>1.9599999999999999E-5</v>
      </c>
      <c r="CV190" s="76">
        <v>2.0000000000000002E-5</v>
      </c>
      <c r="CW190" s="76">
        <v>1.7900000000000001E-5</v>
      </c>
      <c r="CX190" s="76">
        <v>1.4800000000000001E-5</v>
      </c>
      <c r="CY190" s="76">
        <v>1.36E-5</v>
      </c>
      <c r="CZ190" s="76">
        <v>1.5E-5</v>
      </c>
      <c r="DA190" s="76">
        <v>1.9199999999999999E-5</v>
      </c>
      <c r="DB190" s="76">
        <v>2.76E-5</v>
      </c>
      <c r="DC190" s="76">
        <v>3.4900000000000001E-5</v>
      </c>
      <c r="DD190" s="76">
        <v>3.43E-5</v>
      </c>
      <c r="DE190" s="76">
        <v>3.1000000000000001E-5</v>
      </c>
      <c r="DF190" s="76">
        <v>2.5000000000000001E-5</v>
      </c>
      <c r="DG190" s="76">
        <v>1.8300000000000001E-5</v>
      </c>
      <c r="DH190" s="76">
        <v>1.4600000000000001E-5</v>
      </c>
      <c r="DI190" s="76">
        <v>1.2999999999999999E-5</v>
      </c>
    </row>
    <row r="191" spans="1:113" x14ac:dyDescent="0.25">
      <c r="A191" t="str">
        <f t="shared" si="3"/>
        <v>Other_All_All_All_All_0 to 20 kW_43721</v>
      </c>
      <c r="B191" t="s">
        <v>177</v>
      </c>
      <c r="C191" t="s">
        <v>224</v>
      </c>
      <c r="D191" t="s">
        <v>225</v>
      </c>
      <c r="E191" t="s">
        <v>19</v>
      </c>
      <c r="F191" t="s">
        <v>19</v>
      </c>
      <c r="G191" t="s">
        <v>19</v>
      </c>
      <c r="H191" t="s">
        <v>19</v>
      </c>
      <c r="I191" t="s">
        <v>41</v>
      </c>
      <c r="J191" s="11">
        <v>43721</v>
      </c>
      <c r="K191">
        <v>15</v>
      </c>
      <c r="L191">
        <v>18</v>
      </c>
      <c r="M191">
        <v>19814</v>
      </c>
      <c r="N191">
        <v>0</v>
      </c>
      <c r="O191">
        <v>0</v>
      </c>
      <c r="P191">
        <v>0</v>
      </c>
      <c r="Q191">
        <v>0</v>
      </c>
      <c r="R191">
        <v>0.75782015999999996</v>
      </c>
      <c r="S191">
        <v>0.73705845000000003</v>
      </c>
      <c r="T191">
        <v>0.71264857000000004</v>
      </c>
      <c r="U191">
        <v>0.70349634999999999</v>
      </c>
      <c r="V191">
        <v>0.71337284999999995</v>
      </c>
      <c r="W191">
        <v>0.74673016000000003</v>
      </c>
      <c r="X191">
        <v>0.79507835999999998</v>
      </c>
      <c r="Y191">
        <v>0.84146567999999999</v>
      </c>
      <c r="Z191">
        <v>1.0698634</v>
      </c>
      <c r="AA191">
        <v>1.3133493999999999</v>
      </c>
      <c r="AB191">
        <v>1.5287303999999999</v>
      </c>
      <c r="AC191">
        <v>1.6792811999999999</v>
      </c>
      <c r="AD191">
        <v>1.7413372</v>
      </c>
      <c r="AE191">
        <v>1.8378060000000001</v>
      </c>
      <c r="AF191">
        <v>1.8882890999999999</v>
      </c>
      <c r="AG191">
        <v>1.8740509999999999</v>
      </c>
      <c r="AH191">
        <v>1.746427</v>
      </c>
      <c r="AI191">
        <v>1.4487939999999999</v>
      </c>
      <c r="AJ191">
        <v>1.2231989999999999</v>
      </c>
      <c r="AK191">
        <v>1.1392899999999999</v>
      </c>
      <c r="AL191">
        <v>1.0579099999999999</v>
      </c>
      <c r="AM191">
        <v>0.95352400000000004</v>
      </c>
      <c r="AN191">
        <v>0.87923660000000003</v>
      </c>
      <c r="AO191">
        <v>0.81802019999999998</v>
      </c>
      <c r="AP191">
        <v>70.027990000000003</v>
      </c>
      <c r="AQ191">
        <v>67.413740000000004</v>
      </c>
      <c r="AR191">
        <v>66.122489999999999</v>
      </c>
      <c r="AS191">
        <v>64.373530000000002</v>
      </c>
      <c r="AT191">
        <v>63.430340000000001</v>
      </c>
      <c r="AU191">
        <v>62.619309999999999</v>
      </c>
      <c r="AV191">
        <v>61.960769999999997</v>
      </c>
      <c r="AW191">
        <v>62.028770000000002</v>
      </c>
      <c r="AX191">
        <v>67.711659999999995</v>
      </c>
      <c r="AY191">
        <v>75.209639999999993</v>
      </c>
      <c r="AZ191">
        <v>80.20599</v>
      </c>
      <c r="BA191">
        <v>85.761480000000006</v>
      </c>
      <c r="BB191">
        <v>90.186499999999995</v>
      </c>
      <c r="BC191">
        <v>91.620840000000001</v>
      </c>
      <c r="BD191">
        <v>92.682689999999994</v>
      </c>
      <c r="BE191">
        <v>93.814089999999993</v>
      </c>
      <c r="BF191">
        <v>93.890050000000002</v>
      </c>
      <c r="BG191">
        <v>92.832229999999996</v>
      </c>
      <c r="BH191">
        <v>91.010249999999999</v>
      </c>
      <c r="BI191">
        <v>86.718379999999996</v>
      </c>
      <c r="BJ191">
        <v>81.935199999999995</v>
      </c>
      <c r="BK191">
        <v>78.382249999999999</v>
      </c>
      <c r="BL191">
        <v>75.495059999999995</v>
      </c>
      <c r="BM191">
        <v>73.258510000000001</v>
      </c>
      <c r="BN191">
        <v>-5.9121E-3</v>
      </c>
      <c r="BO191">
        <v>-3.1443E-3</v>
      </c>
      <c r="BP191">
        <v>-3.79E-4</v>
      </c>
      <c r="BQ191">
        <v>-1.5604E-3</v>
      </c>
      <c r="BR191">
        <v>3.1960000000000002E-4</v>
      </c>
      <c r="BS191">
        <v>4.7445999999999999E-3</v>
      </c>
      <c r="BT191">
        <v>9.9054E-3</v>
      </c>
      <c r="BU191">
        <v>2.6957800000000001E-2</v>
      </c>
      <c r="BV191">
        <v>3.5561799999999998E-2</v>
      </c>
      <c r="BW191">
        <v>1.54375E-2</v>
      </c>
      <c r="BX191">
        <v>5.0673000000000003E-3</v>
      </c>
      <c r="BY191">
        <v>-5.7045999999999998E-3</v>
      </c>
      <c r="BZ191">
        <v>-8.3221000000000007E-3</v>
      </c>
      <c r="CA191">
        <v>-1.2679899999999999E-2</v>
      </c>
      <c r="CB191">
        <v>1.6494999999999999E-3</v>
      </c>
      <c r="CC191">
        <v>1.0597799999999999E-2</v>
      </c>
      <c r="CD191">
        <v>1.53706E-2</v>
      </c>
      <c r="CE191">
        <v>2.1091200000000001E-2</v>
      </c>
      <c r="CF191">
        <v>1.8769399999999999E-2</v>
      </c>
      <c r="CG191">
        <v>7.2978000000000001E-3</v>
      </c>
      <c r="CH191">
        <v>-3.2875999999999999E-3</v>
      </c>
      <c r="CI191">
        <v>-4.7047E-3</v>
      </c>
      <c r="CJ191">
        <v>-1.4007800000000001E-2</v>
      </c>
      <c r="CK191">
        <v>-1.2445899999999999E-2</v>
      </c>
      <c r="CL191" s="76">
        <v>9.1900000000000001E-6</v>
      </c>
      <c r="CM191" s="76">
        <v>9.0599999999999997E-6</v>
      </c>
      <c r="CN191" s="76">
        <v>7.9300000000000003E-6</v>
      </c>
      <c r="CO191" s="76">
        <v>7.5599999999999996E-6</v>
      </c>
      <c r="CP191" s="76">
        <v>7.0999999999999998E-6</v>
      </c>
      <c r="CQ191" s="76">
        <v>7.0099999999999998E-6</v>
      </c>
      <c r="CR191" s="76">
        <v>1.17E-5</v>
      </c>
      <c r="CS191" s="76">
        <v>1.1800000000000001E-5</v>
      </c>
      <c r="CT191" s="76">
        <v>1.7799999999999999E-5</v>
      </c>
      <c r="CU191" s="76">
        <v>2.4700000000000001E-5</v>
      </c>
      <c r="CV191" s="76">
        <v>2.3200000000000001E-5</v>
      </c>
      <c r="CW191" s="76">
        <v>2.2799999999999999E-5</v>
      </c>
      <c r="CX191" s="76">
        <v>1.8499999999999999E-5</v>
      </c>
      <c r="CY191" s="76">
        <v>1.5999999999999999E-5</v>
      </c>
      <c r="CZ191" s="76">
        <v>1.6500000000000001E-5</v>
      </c>
      <c r="DA191" s="76">
        <v>2.1699999999999999E-5</v>
      </c>
      <c r="DB191" s="76">
        <v>3.1000000000000001E-5</v>
      </c>
      <c r="DC191" s="76">
        <v>3.7599999999999999E-5</v>
      </c>
      <c r="DD191" s="76">
        <v>3.7799999999999997E-5</v>
      </c>
      <c r="DE191" s="76">
        <v>3.7100000000000001E-5</v>
      </c>
      <c r="DF191" s="76">
        <v>2.7500000000000001E-5</v>
      </c>
      <c r="DG191" s="76">
        <v>2.0100000000000001E-5</v>
      </c>
      <c r="DH191" s="76">
        <v>1.6900000000000001E-5</v>
      </c>
      <c r="DI191" s="76">
        <v>1.43E-5</v>
      </c>
    </row>
    <row r="192" spans="1:113" x14ac:dyDescent="0.25">
      <c r="A192" t="str">
        <f t="shared" si="3"/>
        <v>Other_All_All_All_All_0 to 20 kW_2958465</v>
      </c>
      <c r="B192" t="s">
        <v>204</v>
      </c>
      <c r="C192" t="s">
        <v>224</v>
      </c>
      <c r="D192" t="s">
        <v>225</v>
      </c>
      <c r="E192" t="s">
        <v>19</v>
      </c>
      <c r="F192" t="s">
        <v>19</v>
      </c>
      <c r="G192" t="s">
        <v>19</v>
      </c>
      <c r="H192" t="s">
        <v>19</v>
      </c>
      <c r="I192" t="s">
        <v>41</v>
      </c>
      <c r="J192" s="11">
        <v>2958465</v>
      </c>
      <c r="K192">
        <v>15</v>
      </c>
      <c r="L192">
        <v>18</v>
      </c>
      <c r="M192">
        <v>20209</v>
      </c>
      <c r="N192">
        <v>0</v>
      </c>
      <c r="O192">
        <v>0</v>
      </c>
      <c r="P192">
        <v>0</v>
      </c>
      <c r="Q192">
        <v>0</v>
      </c>
      <c r="R192">
        <v>0.81433745000000002</v>
      </c>
      <c r="S192">
        <v>0.78694843999999997</v>
      </c>
      <c r="T192">
        <v>0.76439402999999995</v>
      </c>
      <c r="U192">
        <v>0.75038209</v>
      </c>
      <c r="V192">
        <v>0.76061869000000004</v>
      </c>
      <c r="W192">
        <v>0.79362213999999998</v>
      </c>
      <c r="X192">
        <v>0.82593048999999996</v>
      </c>
      <c r="Y192">
        <v>0.94555153999999997</v>
      </c>
      <c r="Z192">
        <v>1.2077251</v>
      </c>
      <c r="AA192">
        <v>1.4549155</v>
      </c>
      <c r="AB192">
        <v>1.6562079000000001</v>
      </c>
      <c r="AC192">
        <v>1.7853380999999999</v>
      </c>
      <c r="AD192">
        <v>1.8467738</v>
      </c>
      <c r="AE192">
        <v>1.9400793999999999</v>
      </c>
      <c r="AF192">
        <v>1.9834266</v>
      </c>
      <c r="AG192">
        <v>1.9704090000000001</v>
      </c>
      <c r="AH192">
        <v>1.837453</v>
      </c>
      <c r="AI192">
        <v>1.5171539999999999</v>
      </c>
      <c r="AJ192">
        <v>1.302996</v>
      </c>
      <c r="AK192">
        <v>1.1825909999999999</v>
      </c>
      <c r="AL192">
        <v>1.126309</v>
      </c>
      <c r="AM192">
        <v>1.034157</v>
      </c>
      <c r="AN192">
        <v>0.94151099999999999</v>
      </c>
      <c r="AO192">
        <v>0.87497460000000005</v>
      </c>
      <c r="AP192">
        <v>72.565839999999994</v>
      </c>
      <c r="AQ192">
        <v>71.048680000000004</v>
      </c>
      <c r="AR192">
        <v>69.615979999999993</v>
      </c>
      <c r="AS192">
        <v>68.257230000000007</v>
      </c>
      <c r="AT192">
        <v>67.198009999999996</v>
      </c>
      <c r="AU192">
        <v>66.335419999999999</v>
      </c>
      <c r="AV192">
        <v>65.458259999999996</v>
      </c>
      <c r="AW192">
        <v>66.627849999999995</v>
      </c>
      <c r="AX192">
        <v>70.56729</v>
      </c>
      <c r="AY192">
        <v>75.436490000000006</v>
      </c>
      <c r="AZ192">
        <v>80.421899999999994</v>
      </c>
      <c r="BA192">
        <v>84.727729999999994</v>
      </c>
      <c r="BB192">
        <v>87.997169999999997</v>
      </c>
      <c r="BC192">
        <v>90.149780000000007</v>
      </c>
      <c r="BD192">
        <v>91.762039999999999</v>
      </c>
      <c r="BE192">
        <v>92.651730000000001</v>
      </c>
      <c r="BF192">
        <v>92.586560000000006</v>
      </c>
      <c r="BG192">
        <v>91.806139999999999</v>
      </c>
      <c r="BH192">
        <v>90.047160000000005</v>
      </c>
      <c r="BI192">
        <v>86.74248</v>
      </c>
      <c r="BJ192">
        <v>82.293589999999995</v>
      </c>
      <c r="BK192">
        <v>78.780670000000001</v>
      </c>
      <c r="BL192">
        <v>76.299840000000003</v>
      </c>
      <c r="BM192">
        <v>74.363209999999995</v>
      </c>
      <c r="BN192">
        <v>-6.0926000000000001E-3</v>
      </c>
      <c r="BO192">
        <v>-4.7505000000000004E-3</v>
      </c>
      <c r="BP192">
        <v>-3.9408000000000004E-3</v>
      </c>
      <c r="BQ192">
        <v>-3.7050999999999998E-3</v>
      </c>
      <c r="BR192">
        <v>-3.3811000000000002E-3</v>
      </c>
      <c r="BS192">
        <v>-3.6941999999999999E-3</v>
      </c>
      <c r="BT192">
        <v>-2.9597999999999998E-3</v>
      </c>
      <c r="BU192">
        <v>1.19784E-2</v>
      </c>
      <c r="BV192">
        <v>1.28889E-2</v>
      </c>
      <c r="BW192">
        <v>-3.8890000000000002E-4</v>
      </c>
      <c r="BX192">
        <v>-1.1778E-2</v>
      </c>
      <c r="BY192">
        <v>-1.42078E-2</v>
      </c>
      <c r="BZ192">
        <v>-1.37576E-2</v>
      </c>
      <c r="CA192">
        <v>-1.49053E-2</v>
      </c>
      <c r="CB192">
        <v>3.2139999999999998E-3</v>
      </c>
      <c r="CC192">
        <v>1.1111599999999999E-2</v>
      </c>
      <c r="CD192">
        <v>1.36048E-2</v>
      </c>
      <c r="CE192">
        <v>8.1956000000000008E-3</v>
      </c>
      <c r="CF192">
        <v>-6.4059E-3</v>
      </c>
      <c r="CG192">
        <v>-1.62793E-2</v>
      </c>
      <c r="CH192">
        <v>-1.88351E-2</v>
      </c>
      <c r="CI192">
        <v>-1.14947E-2</v>
      </c>
      <c r="CJ192">
        <v>-1.0828900000000001E-2</v>
      </c>
      <c r="CK192">
        <v>-1.08045E-2</v>
      </c>
      <c r="CL192" s="76">
        <v>1.0499999999999999E-6</v>
      </c>
      <c r="CM192" s="76">
        <v>1.02E-6</v>
      </c>
      <c r="CN192" s="76">
        <v>8.9700000000000005E-7</v>
      </c>
      <c r="CO192" s="76">
        <v>8.6700000000000002E-7</v>
      </c>
      <c r="CP192" s="76">
        <v>8.0699999999999996E-7</v>
      </c>
      <c r="CQ192" s="76">
        <v>8.54E-7</v>
      </c>
      <c r="CR192" s="76">
        <v>1.0699999999999999E-6</v>
      </c>
      <c r="CS192" s="76">
        <v>1.39E-6</v>
      </c>
      <c r="CT192" s="76">
        <v>1.9599999999999999E-6</v>
      </c>
      <c r="CU192" s="76">
        <v>2.2199999999999999E-6</v>
      </c>
      <c r="CV192" s="76">
        <v>2.3099999999999999E-6</v>
      </c>
      <c r="CW192" s="76">
        <v>2.17E-6</v>
      </c>
      <c r="CX192" s="76">
        <v>1.7600000000000001E-6</v>
      </c>
      <c r="CY192" s="76">
        <v>1.5600000000000001E-6</v>
      </c>
      <c r="CZ192" s="76">
        <v>1.6700000000000001E-6</v>
      </c>
      <c r="DA192" s="76">
        <v>2.1600000000000001E-6</v>
      </c>
      <c r="DB192" s="76">
        <v>3.0699999999999998E-6</v>
      </c>
      <c r="DC192" s="76">
        <v>3.8600000000000003E-6</v>
      </c>
      <c r="DD192" s="76">
        <v>3.98E-6</v>
      </c>
      <c r="DE192" s="76">
        <v>3.7000000000000002E-6</v>
      </c>
      <c r="DF192" s="76">
        <v>2.8600000000000001E-6</v>
      </c>
      <c r="DG192" s="76">
        <v>2.1299999999999999E-6</v>
      </c>
      <c r="DH192" s="76">
        <v>1.73E-6</v>
      </c>
      <c r="DI192" s="76">
        <v>1.4899999999999999E-6</v>
      </c>
    </row>
    <row r="193" spans="1:113" x14ac:dyDescent="0.25">
      <c r="A193" t="str">
        <f t="shared" si="3"/>
        <v>All_All_All_No_All_0 to 20 kW_43627</v>
      </c>
      <c r="B193" t="s">
        <v>177</v>
      </c>
      <c r="C193" t="s">
        <v>226</v>
      </c>
      <c r="D193" t="s">
        <v>19</v>
      </c>
      <c r="E193" t="s">
        <v>19</v>
      </c>
      <c r="F193" t="s">
        <v>19</v>
      </c>
      <c r="G193" t="s">
        <v>308</v>
      </c>
      <c r="H193" t="s">
        <v>19</v>
      </c>
      <c r="I193" t="s">
        <v>41</v>
      </c>
      <c r="J193" s="11">
        <v>43627</v>
      </c>
      <c r="K193">
        <v>15</v>
      </c>
      <c r="L193">
        <v>18</v>
      </c>
      <c r="M193">
        <v>96896</v>
      </c>
      <c r="N193">
        <v>0</v>
      </c>
      <c r="O193">
        <v>0</v>
      </c>
      <c r="P193">
        <v>0</v>
      </c>
      <c r="Q193">
        <v>0</v>
      </c>
      <c r="R193">
        <v>0.88244710999999998</v>
      </c>
      <c r="S193">
        <v>0.85015403</v>
      </c>
      <c r="T193">
        <v>0.82883125999999996</v>
      </c>
      <c r="U193">
        <v>0.81410481999999995</v>
      </c>
      <c r="V193">
        <v>0.81776101000000001</v>
      </c>
      <c r="W193">
        <v>0.81861366999999996</v>
      </c>
      <c r="X193">
        <v>0.82321213000000004</v>
      </c>
      <c r="Y193">
        <v>1.0308591</v>
      </c>
      <c r="Z193">
        <v>1.3732405999999999</v>
      </c>
      <c r="AA193">
        <v>1.6695329999999999</v>
      </c>
      <c r="AB193">
        <v>1.884015</v>
      </c>
      <c r="AC193">
        <v>2.0132067</v>
      </c>
      <c r="AD193">
        <v>2.0703429</v>
      </c>
      <c r="AE193">
        <v>2.1579557</v>
      </c>
      <c r="AF193">
        <v>2.1968315999999999</v>
      </c>
      <c r="AG193">
        <v>2.182833</v>
      </c>
      <c r="AH193">
        <v>2.0506160000000002</v>
      </c>
      <c r="AI193">
        <v>1.687819</v>
      </c>
      <c r="AJ193">
        <v>1.434161</v>
      </c>
      <c r="AK193">
        <v>1.2815430000000001</v>
      </c>
      <c r="AL193">
        <v>1.2263949999999999</v>
      </c>
      <c r="AM193">
        <v>1.1500520000000001</v>
      </c>
      <c r="AN193">
        <v>1.0421339999999999</v>
      </c>
      <c r="AO193">
        <v>0.96702739999999998</v>
      </c>
      <c r="AP193">
        <v>77.225999999999999</v>
      </c>
      <c r="AQ193">
        <v>74.396900000000002</v>
      </c>
      <c r="AR193">
        <v>72.69041</v>
      </c>
      <c r="AS193">
        <v>71.707340000000002</v>
      </c>
      <c r="AT193">
        <v>70.054599999999994</v>
      </c>
      <c r="AU193">
        <v>69.485960000000006</v>
      </c>
      <c r="AV193">
        <v>69.171729999999997</v>
      </c>
      <c r="AW193">
        <v>71.867549999999994</v>
      </c>
      <c r="AX193">
        <v>76.614429999999999</v>
      </c>
      <c r="AY193">
        <v>81.420299999999997</v>
      </c>
      <c r="AZ193">
        <v>85.519909999999996</v>
      </c>
      <c r="BA193">
        <v>89.752849999999995</v>
      </c>
      <c r="BB193">
        <v>93.054400000000001</v>
      </c>
      <c r="BC193">
        <v>95.289580000000001</v>
      </c>
      <c r="BD193">
        <v>97.187280000000001</v>
      </c>
      <c r="BE193">
        <v>98.318979999999996</v>
      </c>
      <c r="BF193">
        <v>99.159630000000007</v>
      </c>
      <c r="BG193">
        <v>98.438400000000001</v>
      </c>
      <c r="BH193">
        <v>97.053370000000001</v>
      </c>
      <c r="BI193">
        <v>94.551509999999993</v>
      </c>
      <c r="BJ193">
        <v>90.836519999999993</v>
      </c>
      <c r="BK193">
        <v>85.709689999999995</v>
      </c>
      <c r="BL193">
        <v>82.358990000000006</v>
      </c>
      <c r="BM193">
        <v>80.258899999999997</v>
      </c>
      <c r="BN193">
        <v>-3.8964E-3</v>
      </c>
      <c r="BO193">
        <v>-1.2874E-3</v>
      </c>
      <c r="BP193">
        <v>8.7330000000000003E-4</v>
      </c>
      <c r="BQ193">
        <v>-7.1549999999999999E-4</v>
      </c>
      <c r="BR193">
        <v>5.2499999999999997E-4</v>
      </c>
      <c r="BS193">
        <v>5.1314000000000004E-3</v>
      </c>
      <c r="BT193">
        <v>1.04712E-2</v>
      </c>
      <c r="BU193">
        <v>2.6030000000000001E-2</v>
      </c>
      <c r="BV193">
        <v>3.5103099999999998E-2</v>
      </c>
      <c r="BW193">
        <v>1.51491E-2</v>
      </c>
      <c r="BX193">
        <v>3.3241E-3</v>
      </c>
      <c r="BY193">
        <v>-7.5630000000000003E-3</v>
      </c>
      <c r="BZ193">
        <v>-1.1412500000000001E-2</v>
      </c>
      <c r="CA193">
        <v>-1.9224100000000001E-2</v>
      </c>
      <c r="CB193">
        <v>-1.0903E-3</v>
      </c>
      <c r="CC193">
        <v>9.2005000000000003E-3</v>
      </c>
      <c r="CD193">
        <v>1.14219E-2</v>
      </c>
      <c r="CE193">
        <v>1.69616E-2</v>
      </c>
      <c r="CF193">
        <v>7.6626999999999997E-3</v>
      </c>
      <c r="CG193">
        <v>-8.7779999999999998E-4</v>
      </c>
      <c r="CH193">
        <v>-4.9163999999999996E-3</v>
      </c>
      <c r="CI193">
        <v>-2.1561000000000002E-3</v>
      </c>
      <c r="CJ193">
        <v>-1.09549E-2</v>
      </c>
      <c r="CK193">
        <v>-8.6578000000000002E-3</v>
      </c>
      <c r="CL193" s="76">
        <v>2.9299999999999999E-6</v>
      </c>
      <c r="CM193" s="76">
        <v>2.7300000000000001E-6</v>
      </c>
      <c r="CN193" s="76">
        <v>2.4200000000000001E-6</v>
      </c>
      <c r="CO193" s="76">
        <v>2.2800000000000002E-6</v>
      </c>
      <c r="CP193" s="76">
        <v>2.2199999999999999E-6</v>
      </c>
      <c r="CQ193" s="76">
        <v>2.2000000000000001E-6</v>
      </c>
      <c r="CR193" s="76">
        <v>2.7300000000000001E-6</v>
      </c>
      <c r="CS193" s="76">
        <v>4.07E-6</v>
      </c>
      <c r="CT193" s="76">
        <v>5.6099999999999997E-6</v>
      </c>
      <c r="CU193" s="76">
        <v>6.2500000000000003E-6</v>
      </c>
      <c r="CV193" s="76">
        <v>5.7400000000000001E-6</v>
      </c>
      <c r="CW193" s="76">
        <v>4.8500000000000002E-6</v>
      </c>
      <c r="CX193" s="76">
        <v>4.1300000000000003E-6</v>
      </c>
      <c r="CY193" s="76">
        <v>3.6100000000000002E-6</v>
      </c>
      <c r="CZ193" s="76">
        <v>3.8E-6</v>
      </c>
      <c r="DA193" s="76">
        <v>4.7999999999999998E-6</v>
      </c>
      <c r="DB193" s="76">
        <v>7.4200000000000001E-6</v>
      </c>
      <c r="DC193" s="76">
        <v>9.8400000000000007E-6</v>
      </c>
      <c r="DD193" s="76">
        <v>1.04E-5</v>
      </c>
      <c r="DE193" s="76">
        <v>1.04E-5</v>
      </c>
      <c r="DF193" s="76">
        <v>8.6400000000000003E-6</v>
      </c>
      <c r="DG193" s="76">
        <v>5.8900000000000004E-6</v>
      </c>
      <c r="DH193" s="76">
        <v>5.04E-6</v>
      </c>
      <c r="DI193" s="76">
        <v>4.5299999999999998E-6</v>
      </c>
    </row>
    <row r="194" spans="1:113" x14ac:dyDescent="0.25">
      <c r="A194" t="str">
        <f t="shared" si="3"/>
        <v>All_All_All_No_All_0 to 20 kW_43670</v>
      </c>
      <c r="B194" t="s">
        <v>177</v>
      </c>
      <c r="C194" t="s">
        <v>226</v>
      </c>
      <c r="D194" t="s">
        <v>19</v>
      </c>
      <c r="E194" t="s">
        <v>19</v>
      </c>
      <c r="F194" t="s">
        <v>19</v>
      </c>
      <c r="G194" t="s">
        <v>308</v>
      </c>
      <c r="H194" t="s">
        <v>19</v>
      </c>
      <c r="I194" t="s">
        <v>41</v>
      </c>
      <c r="J194" s="11">
        <v>43670</v>
      </c>
      <c r="K194">
        <v>15</v>
      </c>
      <c r="L194">
        <v>18</v>
      </c>
      <c r="M194">
        <v>91888</v>
      </c>
      <c r="N194">
        <v>0</v>
      </c>
      <c r="O194">
        <v>0</v>
      </c>
      <c r="P194">
        <v>0</v>
      </c>
      <c r="Q194">
        <v>0</v>
      </c>
      <c r="R194">
        <v>0.8932544</v>
      </c>
      <c r="S194">
        <v>0.86057832999999995</v>
      </c>
      <c r="T194">
        <v>0.83845899999999995</v>
      </c>
      <c r="U194">
        <v>0.82420819999999995</v>
      </c>
      <c r="V194">
        <v>0.83342105</v>
      </c>
      <c r="W194">
        <v>0.86357556999999996</v>
      </c>
      <c r="X194">
        <v>0.85291669999999997</v>
      </c>
      <c r="Y194">
        <v>1.0330655</v>
      </c>
      <c r="Z194">
        <v>1.3480748</v>
      </c>
      <c r="AA194">
        <v>1.6251324</v>
      </c>
      <c r="AB194">
        <v>1.8373527000000001</v>
      </c>
      <c r="AC194">
        <v>1.9769616000000001</v>
      </c>
      <c r="AD194">
        <v>2.049248</v>
      </c>
      <c r="AE194">
        <v>2.1440708000000002</v>
      </c>
      <c r="AF194">
        <v>2.2026827</v>
      </c>
      <c r="AG194">
        <v>2.1896849999999999</v>
      </c>
      <c r="AH194">
        <v>2.0541969999999998</v>
      </c>
      <c r="AI194">
        <v>1.72075</v>
      </c>
      <c r="AJ194">
        <v>1.5040640000000001</v>
      </c>
      <c r="AK194">
        <v>1.3566009999999999</v>
      </c>
      <c r="AL194">
        <v>1.2696959999999999</v>
      </c>
      <c r="AM194">
        <v>1.171735</v>
      </c>
      <c r="AN194">
        <v>1.0600350000000001</v>
      </c>
      <c r="AO194">
        <v>0.98800759999999999</v>
      </c>
      <c r="AP194">
        <v>74.926209999999998</v>
      </c>
      <c r="AQ194">
        <v>72.20805</v>
      </c>
      <c r="AR194">
        <v>70.334760000000003</v>
      </c>
      <c r="AS194">
        <v>69.152699999999996</v>
      </c>
      <c r="AT194">
        <v>68.422200000000004</v>
      </c>
      <c r="AU194">
        <v>67.573750000000004</v>
      </c>
      <c r="AV194">
        <v>66.614080000000001</v>
      </c>
      <c r="AW194">
        <v>68.22269</v>
      </c>
      <c r="AX194">
        <v>72.38888</v>
      </c>
      <c r="AY194">
        <v>77.193740000000005</v>
      </c>
      <c r="AZ194">
        <v>81.928780000000003</v>
      </c>
      <c r="BA194">
        <v>85.586200000000005</v>
      </c>
      <c r="BB194">
        <v>88.41525</v>
      </c>
      <c r="BC194">
        <v>91.878270000000001</v>
      </c>
      <c r="BD194">
        <v>94.477099999999993</v>
      </c>
      <c r="BE194">
        <v>95.712680000000006</v>
      </c>
      <c r="BF194">
        <v>95.819760000000002</v>
      </c>
      <c r="BG194">
        <v>95.640339999999995</v>
      </c>
      <c r="BH194">
        <v>94.795069999999996</v>
      </c>
      <c r="BI194">
        <v>92.54007</v>
      </c>
      <c r="BJ194">
        <v>88.271720000000002</v>
      </c>
      <c r="BK194">
        <v>83.777990000000003</v>
      </c>
      <c r="BL194">
        <v>80.651960000000003</v>
      </c>
      <c r="BM194">
        <v>78.128699999999995</v>
      </c>
      <c r="BN194">
        <v>-9.3018000000000007E-3</v>
      </c>
      <c r="BO194">
        <v>-9.7073999999999997E-3</v>
      </c>
      <c r="BP194">
        <v>-1.04902E-2</v>
      </c>
      <c r="BQ194">
        <v>-1.0589299999999999E-2</v>
      </c>
      <c r="BR194">
        <v>-1.06433E-2</v>
      </c>
      <c r="BS194">
        <v>-1.69055E-2</v>
      </c>
      <c r="BT194">
        <v>-1.13293E-2</v>
      </c>
      <c r="BU194">
        <v>4.1669999999999997E-3</v>
      </c>
      <c r="BV194">
        <v>1.13886E-2</v>
      </c>
      <c r="BW194">
        <v>-3.1275000000000001E-3</v>
      </c>
      <c r="BX194">
        <v>-2.09131E-2</v>
      </c>
      <c r="BY194">
        <v>-1.9106000000000001E-2</v>
      </c>
      <c r="BZ194">
        <v>-1.35798E-2</v>
      </c>
      <c r="CA194">
        <v>-6.8932999999999998E-3</v>
      </c>
      <c r="CB194">
        <v>9.6083000000000002E-3</v>
      </c>
      <c r="CC194">
        <v>2.1008499999999999E-2</v>
      </c>
      <c r="CD194">
        <v>2.2546900000000002E-2</v>
      </c>
      <c r="CE194">
        <v>1.4846E-3</v>
      </c>
      <c r="CF194">
        <v>-2.78605E-2</v>
      </c>
      <c r="CG194">
        <v>-3.6041999999999998E-2</v>
      </c>
      <c r="CH194">
        <v>-3.3261100000000002E-2</v>
      </c>
      <c r="CI194">
        <v>-2.4957799999999999E-2</v>
      </c>
      <c r="CJ194">
        <v>-2.01338E-2</v>
      </c>
      <c r="CK194">
        <v>-2.0665900000000001E-2</v>
      </c>
      <c r="CL194" s="76">
        <v>3.6600000000000001E-6</v>
      </c>
      <c r="CM194" s="76">
        <v>3.19E-6</v>
      </c>
      <c r="CN194" s="76">
        <v>2.7E-6</v>
      </c>
      <c r="CO194" s="76">
        <v>2.57E-6</v>
      </c>
      <c r="CP194" s="76">
        <v>2.43E-6</v>
      </c>
      <c r="CQ194" s="76">
        <v>2.5900000000000002E-6</v>
      </c>
      <c r="CR194" s="76">
        <v>3.4300000000000002E-6</v>
      </c>
      <c r="CS194" s="76">
        <v>4.4100000000000001E-6</v>
      </c>
      <c r="CT194" s="76">
        <v>5.6200000000000004E-6</v>
      </c>
      <c r="CU194" s="76">
        <v>5.7100000000000004E-6</v>
      </c>
      <c r="CV194" s="76">
        <v>5.84E-6</v>
      </c>
      <c r="CW194" s="76">
        <v>5.0000000000000004E-6</v>
      </c>
      <c r="CX194" s="76">
        <v>4.07E-6</v>
      </c>
      <c r="CY194" s="76">
        <v>3.6500000000000002E-6</v>
      </c>
      <c r="CZ194" s="76">
        <v>4.0400000000000003E-6</v>
      </c>
      <c r="DA194" s="76">
        <v>5.2399999999999998E-6</v>
      </c>
      <c r="DB194" s="76">
        <v>8.0499999999999992E-6</v>
      </c>
      <c r="DC194" s="76">
        <v>1.1199999999999999E-5</v>
      </c>
      <c r="DD194" s="76">
        <v>1.3200000000000001E-5</v>
      </c>
      <c r="DE194" s="76">
        <v>1.2999999999999999E-5</v>
      </c>
      <c r="DF194" s="76">
        <v>1.0000000000000001E-5</v>
      </c>
      <c r="DG194" s="76">
        <v>7.5599999999999996E-6</v>
      </c>
      <c r="DH194" s="76">
        <v>6.0800000000000002E-6</v>
      </c>
      <c r="DI194" s="76">
        <v>6.0700000000000003E-6</v>
      </c>
    </row>
    <row r="195" spans="1:113" x14ac:dyDescent="0.25">
      <c r="A195" t="str">
        <f t="shared" si="3"/>
        <v>All_All_All_No_All_0 to 20 kW_43672</v>
      </c>
      <c r="B195" t="s">
        <v>177</v>
      </c>
      <c r="C195" t="s">
        <v>226</v>
      </c>
      <c r="D195" t="s">
        <v>19</v>
      </c>
      <c r="E195" t="s">
        <v>19</v>
      </c>
      <c r="F195" t="s">
        <v>19</v>
      </c>
      <c r="G195" t="s">
        <v>308</v>
      </c>
      <c r="H195" t="s">
        <v>19</v>
      </c>
      <c r="I195" t="s">
        <v>41</v>
      </c>
      <c r="J195" s="11">
        <v>43672</v>
      </c>
      <c r="K195">
        <v>15</v>
      </c>
      <c r="L195">
        <v>18</v>
      </c>
      <c r="M195">
        <v>91855</v>
      </c>
      <c r="N195">
        <v>0</v>
      </c>
      <c r="O195">
        <v>0</v>
      </c>
      <c r="P195">
        <v>0</v>
      </c>
      <c r="Q195">
        <v>0</v>
      </c>
      <c r="R195">
        <v>0.92451119999999998</v>
      </c>
      <c r="S195">
        <v>0.89151910999999995</v>
      </c>
      <c r="T195">
        <v>0.87128883999999995</v>
      </c>
      <c r="U195">
        <v>0.85728519000000003</v>
      </c>
      <c r="V195">
        <v>0.86657870000000004</v>
      </c>
      <c r="W195">
        <v>0.89860399999999996</v>
      </c>
      <c r="X195">
        <v>0.89394465999999995</v>
      </c>
      <c r="Y195">
        <v>1.0476156000000001</v>
      </c>
      <c r="Z195">
        <v>1.3357957</v>
      </c>
      <c r="AA195">
        <v>1.5950914</v>
      </c>
      <c r="AB195">
        <v>1.7891615999999999</v>
      </c>
      <c r="AC195">
        <v>1.9043091000000001</v>
      </c>
      <c r="AD195">
        <v>1.9486659</v>
      </c>
      <c r="AE195">
        <v>2.0141681999999999</v>
      </c>
      <c r="AF195">
        <v>2.0491581000000001</v>
      </c>
      <c r="AG195">
        <v>2.016969</v>
      </c>
      <c r="AH195">
        <v>1.876279</v>
      </c>
      <c r="AI195">
        <v>1.589426</v>
      </c>
      <c r="AJ195">
        <v>1.389969</v>
      </c>
      <c r="AK195">
        <v>1.249328</v>
      </c>
      <c r="AL195">
        <v>1.21173</v>
      </c>
      <c r="AM195">
        <v>1.1416269999999999</v>
      </c>
      <c r="AN195">
        <v>1.0305249999999999</v>
      </c>
      <c r="AO195">
        <v>0.95699319999999999</v>
      </c>
      <c r="AP195">
        <v>74.036209999999997</v>
      </c>
      <c r="AQ195">
        <v>73.923770000000005</v>
      </c>
      <c r="AR195">
        <v>72.598699999999994</v>
      </c>
      <c r="AS195">
        <v>70.924160000000001</v>
      </c>
      <c r="AT195">
        <v>69.339129999999997</v>
      </c>
      <c r="AU195">
        <v>68.123559999999998</v>
      </c>
      <c r="AV195">
        <v>67.233909999999995</v>
      </c>
      <c r="AW195">
        <v>68.464259999999996</v>
      </c>
      <c r="AX195">
        <v>71.231719999999996</v>
      </c>
      <c r="AY195">
        <v>75.099040000000002</v>
      </c>
      <c r="AZ195">
        <v>79.59657</v>
      </c>
      <c r="BA195">
        <v>83.537779999999998</v>
      </c>
      <c r="BB195">
        <v>86.855540000000005</v>
      </c>
      <c r="BC195">
        <v>89.16216</v>
      </c>
      <c r="BD195">
        <v>91.274749999999997</v>
      </c>
      <c r="BE195">
        <v>92.628140000000002</v>
      </c>
      <c r="BF195">
        <v>92.858500000000006</v>
      </c>
      <c r="BG195">
        <v>92.292469999999994</v>
      </c>
      <c r="BH195">
        <v>90.862300000000005</v>
      </c>
      <c r="BI195">
        <v>88.280119999999997</v>
      </c>
      <c r="BJ195">
        <v>84.079179999999994</v>
      </c>
      <c r="BK195">
        <v>79.801230000000004</v>
      </c>
      <c r="BL195">
        <v>77.014520000000005</v>
      </c>
      <c r="BM195">
        <v>74.677120000000002</v>
      </c>
      <c r="BN195">
        <v>-9.5525000000000002E-3</v>
      </c>
      <c r="BO195">
        <v>-9.0846E-3</v>
      </c>
      <c r="BP195">
        <v>-9.7826000000000007E-3</v>
      </c>
      <c r="BQ195">
        <v>-1.0158500000000001E-2</v>
      </c>
      <c r="BR195">
        <v>-1.0520099999999999E-2</v>
      </c>
      <c r="BS195">
        <v>-1.68308E-2</v>
      </c>
      <c r="BT195">
        <v>-1.1216E-2</v>
      </c>
      <c r="BU195">
        <v>3.8899E-3</v>
      </c>
      <c r="BV195">
        <v>1.1421000000000001E-2</v>
      </c>
      <c r="BW195">
        <v>-2.9956000000000002E-3</v>
      </c>
      <c r="BX195">
        <v>-2.17141E-2</v>
      </c>
      <c r="BY195">
        <v>-2.0410999999999999E-2</v>
      </c>
      <c r="BZ195">
        <v>-1.44005E-2</v>
      </c>
      <c r="CA195">
        <v>-7.2066999999999999E-3</v>
      </c>
      <c r="CB195">
        <v>1.0067599999999999E-2</v>
      </c>
      <c r="CC195">
        <v>2.1389200000000001E-2</v>
      </c>
      <c r="CD195">
        <v>2.3437300000000001E-2</v>
      </c>
      <c r="CE195">
        <v>2.7282000000000001E-3</v>
      </c>
      <c r="CF195">
        <v>-2.4597999999999998E-2</v>
      </c>
      <c r="CG195">
        <v>-3.3266299999999999E-2</v>
      </c>
      <c r="CH195">
        <v>-3.3072600000000001E-2</v>
      </c>
      <c r="CI195">
        <v>-2.58754E-2</v>
      </c>
      <c r="CJ195">
        <v>-2.1478199999999999E-2</v>
      </c>
      <c r="CK195">
        <v>-1.9301100000000002E-2</v>
      </c>
      <c r="CL195" s="76">
        <v>4.3000000000000003E-6</v>
      </c>
      <c r="CM195" s="76">
        <v>3.8399999999999997E-6</v>
      </c>
      <c r="CN195" s="76">
        <v>3.7000000000000002E-6</v>
      </c>
      <c r="CO195" s="76">
        <v>3.7299999999999999E-6</v>
      </c>
      <c r="CP195" s="76">
        <v>3.5700000000000001E-6</v>
      </c>
      <c r="CQ195" s="76">
        <v>3.8399999999999997E-6</v>
      </c>
      <c r="CR195" s="76">
        <v>4.4100000000000001E-6</v>
      </c>
      <c r="CS195" s="76">
        <v>5.75E-6</v>
      </c>
      <c r="CT195" s="76">
        <v>7.1999999999999997E-6</v>
      </c>
      <c r="CU195" s="76">
        <v>6.4699999999999999E-6</v>
      </c>
      <c r="CV195" s="76">
        <v>6.3600000000000001E-6</v>
      </c>
      <c r="CW195" s="76">
        <v>5.7200000000000003E-6</v>
      </c>
      <c r="CX195" s="76">
        <v>4.4800000000000003E-6</v>
      </c>
      <c r="CY195" s="76">
        <v>3.8700000000000002E-6</v>
      </c>
      <c r="CZ195" s="76">
        <v>4.1500000000000001E-6</v>
      </c>
      <c r="DA195" s="76">
        <v>5.3900000000000001E-6</v>
      </c>
      <c r="DB195" s="76">
        <v>8.0900000000000005E-6</v>
      </c>
      <c r="DC195" s="76">
        <v>1.03E-5</v>
      </c>
      <c r="DD195" s="76">
        <v>1.1199999999999999E-5</v>
      </c>
      <c r="DE195" s="76">
        <v>1.0900000000000001E-5</v>
      </c>
      <c r="DF195" s="76">
        <v>9.5200000000000003E-6</v>
      </c>
      <c r="DG195" s="76">
        <v>7.8299999999999996E-6</v>
      </c>
      <c r="DH195" s="76">
        <v>6.1299999999999998E-6</v>
      </c>
      <c r="DI195" s="76">
        <v>5.1000000000000003E-6</v>
      </c>
    </row>
    <row r="196" spans="1:113" x14ac:dyDescent="0.25">
      <c r="A196" t="str">
        <f t="shared" si="3"/>
        <v>All_All_All_No_All_0 to 20 kW_43690</v>
      </c>
      <c r="B196" t="s">
        <v>177</v>
      </c>
      <c r="C196" t="s">
        <v>226</v>
      </c>
      <c r="D196" t="s">
        <v>19</v>
      </c>
      <c r="E196" t="s">
        <v>19</v>
      </c>
      <c r="F196" t="s">
        <v>19</v>
      </c>
      <c r="G196" t="s">
        <v>308</v>
      </c>
      <c r="H196" t="s">
        <v>19</v>
      </c>
      <c r="I196" t="s">
        <v>41</v>
      </c>
      <c r="J196" s="11">
        <v>43690</v>
      </c>
      <c r="K196">
        <v>15</v>
      </c>
      <c r="L196">
        <v>18</v>
      </c>
      <c r="M196">
        <v>90809</v>
      </c>
      <c r="N196">
        <v>0</v>
      </c>
      <c r="O196">
        <v>0</v>
      </c>
      <c r="P196">
        <v>0</v>
      </c>
      <c r="Q196">
        <v>0</v>
      </c>
      <c r="R196">
        <v>0.84716460000000005</v>
      </c>
      <c r="S196">
        <v>0.82297558999999998</v>
      </c>
      <c r="T196">
        <v>0.80289752999999997</v>
      </c>
      <c r="U196">
        <v>0.79145677999999997</v>
      </c>
      <c r="V196">
        <v>0.79908685000000002</v>
      </c>
      <c r="W196">
        <v>0.83563904</v>
      </c>
      <c r="X196">
        <v>0.83837116</v>
      </c>
      <c r="Y196">
        <v>0.97638153000000005</v>
      </c>
      <c r="Z196">
        <v>1.2745500999999999</v>
      </c>
      <c r="AA196">
        <v>1.5355099000000001</v>
      </c>
      <c r="AB196">
        <v>1.7343055999999999</v>
      </c>
      <c r="AC196">
        <v>1.8700813000000001</v>
      </c>
      <c r="AD196">
        <v>1.9506235999999999</v>
      </c>
      <c r="AE196">
        <v>2.0552022999999999</v>
      </c>
      <c r="AF196">
        <v>2.1155574000000001</v>
      </c>
      <c r="AG196">
        <v>2.1147990000000001</v>
      </c>
      <c r="AH196">
        <v>1.9951239999999999</v>
      </c>
      <c r="AI196">
        <v>1.6524099999999999</v>
      </c>
      <c r="AJ196">
        <v>1.4071089999999999</v>
      </c>
      <c r="AK196">
        <v>1.2549159999999999</v>
      </c>
      <c r="AL196">
        <v>1.2238720000000001</v>
      </c>
      <c r="AM196">
        <v>1.100193</v>
      </c>
      <c r="AN196">
        <v>0.99961540000000004</v>
      </c>
      <c r="AO196">
        <v>0.92638310000000001</v>
      </c>
      <c r="AP196">
        <v>72.757289999999998</v>
      </c>
      <c r="AQ196">
        <v>70.508219999999994</v>
      </c>
      <c r="AR196">
        <v>69.062399999999997</v>
      </c>
      <c r="AS196">
        <v>67.872839999999997</v>
      </c>
      <c r="AT196">
        <v>66.983509999999995</v>
      </c>
      <c r="AU196">
        <v>65.688770000000005</v>
      </c>
      <c r="AV196">
        <v>64.98133</v>
      </c>
      <c r="AW196">
        <v>65.832369999999997</v>
      </c>
      <c r="AX196">
        <v>70.051699999999997</v>
      </c>
      <c r="AY196">
        <v>75.018829999999994</v>
      </c>
      <c r="AZ196">
        <v>79.558419999999998</v>
      </c>
      <c r="BA196">
        <v>83.943529999999996</v>
      </c>
      <c r="BB196">
        <v>87.717860000000002</v>
      </c>
      <c r="BC196">
        <v>90.483540000000005</v>
      </c>
      <c r="BD196">
        <v>92.224999999999994</v>
      </c>
      <c r="BE196">
        <v>93.514179999999996</v>
      </c>
      <c r="BF196">
        <v>94.145610000000005</v>
      </c>
      <c r="BG196">
        <v>93.877099999999999</v>
      </c>
      <c r="BH196">
        <v>92.866209999999995</v>
      </c>
      <c r="BI196">
        <v>90.012219999999999</v>
      </c>
      <c r="BJ196">
        <v>85.856409999999997</v>
      </c>
      <c r="BK196">
        <v>82.058390000000003</v>
      </c>
      <c r="BL196">
        <v>78.611059999999995</v>
      </c>
      <c r="BM196">
        <v>75.90016</v>
      </c>
      <c r="BN196">
        <v>-4.2411000000000003E-3</v>
      </c>
      <c r="BO196">
        <v>-3.3403999999999999E-3</v>
      </c>
      <c r="BP196">
        <v>-2.5200000000000001E-3</v>
      </c>
      <c r="BQ196">
        <v>-1.5322000000000001E-3</v>
      </c>
      <c r="BR196">
        <v>-1.3592999999999999E-3</v>
      </c>
      <c r="BS196">
        <v>-1.5273999999999999E-3</v>
      </c>
      <c r="BT196">
        <v>-4.1243E-3</v>
      </c>
      <c r="BU196">
        <v>9.3693000000000005E-3</v>
      </c>
      <c r="BV196">
        <v>3.8587000000000001E-3</v>
      </c>
      <c r="BW196">
        <v>-6.5954999999999998E-3</v>
      </c>
      <c r="BX196">
        <v>-1.60631E-2</v>
      </c>
      <c r="BY196">
        <v>-1.7008200000000001E-2</v>
      </c>
      <c r="BZ196">
        <v>-1.6730700000000001E-2</v>
      </c>
      <c r="CA196">
        <v>-1.85541E-2</v>
      </c>
      <c r="CB196">
        <v>-1.7210000000000001E-3</v>
      </c>
      <c r="CC196">
        <v>3.3944999999999999E-3</v>
      </c>
      <c r="CD196">
        <v>5.9515999999999996E-3</v>
      </c>
      <c r="CE196">
        <v>2.1191000000000001E-3</v>
      </c>
      <c r="CF196">
        <v>-8.9808000000000006E-3</v>
      </c>
      <c r="CG196">
        <v>-1.78736E-2</v>
      </c>
      <c r="CH196">
        <v>-1.95234E-2</v>
      </c>
      <c r="CI196">
        <v>-8.6726000000000008E-3</v>
      </c>
      <c r="CJ196">
        <v>-5.4584000000000004E-3</v>
      </c>
      <c r="CK196">
        <v>-6.7558999999999996E-3</v>
      </c>
      <c r="CL196" s="76">
        <v>2.2299999999999998E-6</v>
      </c>
      <c r="CM196" s="76">
        <v>2.0099999999999998E-6</v>
      </c>
      <c r="CN196" s="76">
        <v>1.75E-6</v>
      </c>
      <c r="CO196" s="76">
        <v>1.64E-6</v>
      </c>
      <c r="CP196" s="76">
        <v>1.5099999999999999E-6</v>
      </c>
      <c r="CQ196" s="76">
        <v>1.6899999999999999E-6</v>
      </c>
      <c r="CR196" s="76">
        <v>1.84E-6</v>
      </c>
      <c r="CS196" s="76">
        <v>2.5900000000000002E-6</v>
      </c>
      <c r="CT196" s="76">
        <v>3.7299999999999999E-6</v>
      </c>
      <c r="CU196" s="76">
        <v>3.98E-6</v>
      </c>
      <c r="CV196" s="76">
        <v>3.7699999999999999E-6</v>
      </c>
      <c r="CW196" s="76">
        <v>3.4300000000000002E-6</v>
      </c>
      <c r="CX196" s="76">
        <v>3.0000000000000001E-6</v>
      </c>
      <c r="CY196" s="76">
        <v>2.7700000000000002E-6</v>
      </c>
      <c r="CZ196" s="76">
        <v>3.0000000000000001E-6</v>
      </c>
      <c r="DA196" s="76">
        <v>3.9999999999999998E-6</v>
      </c>
      <c r="DB196" s="76">
        <v>5.8799999999999996E-6</v>
      </c>
      <c r="DC196" s="76">
        <v>7.7999999999999999E-6</v>
      </c>
      <c r="DD196" s="76">
        <v>8.3799999999999994E-6</v>
      </c>
      <c r="DE196" s="76">
        <v>7.5900000000000002E-6</v>
      </c>
      <c r="DF196" s="76">
        <v>6.4999999999999996E-6</v>
      </c>
      <c r="DG196" s="76">
        <v>4.95E-6</v>
      </c>
      <c r="DH196" s="76">
        <v>3.8500000000000004E-6</v>
      </c>
      <c r="DI196" s="76">
        <v>3.18E-6</v>
      </c>
    </row>
    <row r="197" spans="1:113" x14ac:dyDescent="0.25">
      <c r="A197" t="str">
        <f t="shared" si="3"/>
        <v>All_All_All_No_All_0 to 20 kW_43691</v>
      </c>
      <c r="B197" t="s">
        <v>177</v>
      </c>
      <c r="C197" t="s">
        <v>226</v>
      </c>
      <c r="D197" t="s">
        <v>19</v>
      </c>
      <c r="E197" t="s">
        <v>19</v>
      </c>
      <c r="F197" t="s">
        <v>19</v>
      </c>
      <c r="G197" t="s">
        <v>308</v>
      </c>
      <c r="H197" t="s">
        <v>19</v>
      </c>
      <c r="I197" t="s">
        <v>41</v>
      </c>
      <c r="J197" s="11">
        <v>43691</v>
      </c>
      <c r="K197">
        <v>15</v>
      </c>
      <c r="L197">
        <v>18</v>
      </c>
      <c r="M197">
        <v>90706</v>
      </c>
      <c r="N197">
        <v>0</v>
      </c>
      <c r="O197">
        <v>0</v>
      </c>
      <c r="P197">
        <v>0</v>
      </c>
      <c r="Q197">
        <v>0</v>
      </c>
      <c r="R197">
        <v>0.88009271</v>
      </c>
      <c r="S197">
        <v>0.85137253999999996</v>
      </c>
      <c r="T197">
        <v>0.82949214000000004</v>
      </c>
      <c r="U197">
        <v>0.81806719000000006</v>
      </c>
      <c r="V197">
        <v>0.82399560999999999</v>
      </c>
      <c r="W197">
        <v>0.86259364999999999</v>
      </c>
      <c r="X197">
        <v>0.87916278999999997</v>
      </c>
      <c r="Y197">
        <v>1.0202625999999999</v>
      </c>
      <c r="Z197">
        <v>1.3380558</v>
      </c>
      <c r="AA197">
        <v>1.6216132000000001</v>
      </c>
      <c r="AB197">
        <v>1.8355892</v>
      </c>
      <c r="AC197">
        <v>1.9937579999999999</v>
      </c>
      <c r="AD197">
        <v>2.0800692000000001</v>
      </c>
      <c r="AE197">
        <v>2.1948175999999999</v>
      </c>
      <c r="AF197">
        <v>2.2563108000000001</v>
      </c>
      <c r="AG197">
        <v>2.2591760000000001</v>
      </c>
      <c r="AH197">
        <v>2.1165729999999998</v>
      </c>
      <c r="AI197">
        <v>1.7673680000000001</v>
      </c>
      <c r="AJ197">
        <v>1.524553</v>
      </c>
      <c r="AK197">
        <v>1.3701970000000001</v>
      </c>
      <c r="AL197">
        <v>1.30755</v>
      </c>
      <c r="AM197">
        <v>1.1645099999999999</v>
      </c>
      <c r="AN197">
        <v>1.0468550000000001</v>
      </c>
      <c r="AO197">
        <v>0.97574620000000001</v>
      </c>
      <c r="AP197">
        <v>75.463130000000007</v>
      </c>
      <c r="AQ197">
        <v>72.289060000000006</v>
      </c>
      <c r="AR197">
        <v>71.187259999999995</v>
      </c>
      <c r="AS197">
        <v>69.422910000000002</v>
      </c>
      <c r="AT197">
        <v>68.172039999999996</v>
      </c>
      <c r="AU197">
        <v>67.429469999999995</v>
      </c>
      <c r="AV197">
        <v>66.583609999999993</v>
      </c>
      <c r="AW197">
        <v>67.097999999999999</v>
      </c>
      <c r="AX197">
        <v>71.709829999999997</v>
      </c>
      <c r="AY197">
        <v>76.923299999999998</v>
      </c>
      <c r="AZ197">
        <v>82.154439999999994</v>
      </c>
      <c r="BA197">
        <v>86.839349999999996</v>
      </c>
      <c r="BB197">
        <v>90.61591</v>
      </c>
      <c r="BC197">
        <v>93.89734</v>
      </c>
      <c r="BD197">
        <v>95.896550000000005</v>
      </c>
      <c r="BE197">
        <v>97.148769999999999</v>
      </c>
      <c r="BF197">
        <v>97.581190000000007</v>
      </c>
      <c r="BG197">
        <v>97.448089999999993</v>
      </c>
      <c r="BH197">
        <v>96.32347</v>
      </c>
      <c r="BI197">
        <v>93.733249999999998</v>
      </c>
      <c r="BJ197">
        <v>88.857089999999999</v>
      </c>
      <c r="BK197">
        <v>84.627759999999995</v>
      </c>
      <c r="BL197">
        <v>81.341620000000006</v>
      </c>
      <c r="BM197">
        <v>78.669629999999998</v>
      </c>
      <c r="BN197">
        <v>-3.5390999999999999E-3</v>
      </c>
      <c r="BO197">
        <v>-2.7526999999999999E-3</v>
      </c>
      <c r="BP197">
        <v>-1.9215E-3</v>
      </c>
      <c r="BQ197" s="76">
        <v>-1.2109E-3</v>
      </c>
      <c r="BR197">
        <v>-1.2555000000000001E-3</v>
      </c>
      <c r="BS197">
        <v>-1.348E-3</v>
      </c>
      <c r="BT197">
        <v>-3.7923000000000002E-3</v>
      </c>
      <c r="BU197">
        <v>9.0633999999999992E-3</v>
      </c>
      <c r="BV197">
        <v>3.4937000000000002E-3</v>
      </c>
      <c r="BW197">
        <v>-6.9759000000000002E-3</v>
      </c>
      <c r="BX197">
        <v>-1.6830700000000001E-2</v>
      </c>
      <c r="BY197">
        <v>-1.8235000000000001E-2</v>
      </c>
      <c r="BZ197">
        <v>-1.9957099999999998E-2</v>
      </c>
      <c r="CA197">
        <v>-2.3656099999999999E-2</v>
      </c>
      <c r="CB197">
        <v>-3.5382E-3</v>
      </c>
      <c r="CC197">
        <v>2.6559999999999999E-3</v>
      </c>
      <c r="CD197">
        <v>3.5555999999999999E-3</v>
      </c>
      <c r="CE197">
        <v>-5.5979999999999995E-4</v>
      </c>
      <c r="CF197">
        <v>-1.55237E-2</v>
      </c>
      <c r="CG197">
        <v>-2.2854200000000002E-2</v>
      </c>
      <c r="CH197">
        <v>-2.0234100000000001E-2</v>
      </c>
      <c r="CI197">
        <v>-8.0563000000000006E-3</v>
      </c>
      <c r="CJ197">
        <v>-5.2055000000000001E-3</v>
      </c>
      <c r="CK197">
        <v>-6.2164999999999998E-3</v>
      </c>
      <c r="CL197" s="76">
        <v>2.9399999999999998E-6</v>
      </c>
      <c r="CM197" s="76">
        <v>2.6199999999999999E-6</v>
      </c>
      <c r="CN197" s="76">
        <v>2.3E-6</v>
      </c>
      <c r="CO197" s="76">
        <v>2.2299999999999998E-6</v>
      </c>
      <c r="CP197" s="76">
        <v>1.9400000000000001E-6</v>
      </c>
      <c r="CQ197" s="76">
        <v>1.9800000000000001E-6</v>
      </c>
      <c r="CR197" s="76">
        <v>2.21E-6</v>
      </c>
      <c r="CS197" s="76">
        <v>3.5899999999999999E-6</v>
      </c>
      <c r="CT197" s="76">
        <v>4.6299999999999997E-6</v>
      </c>
      <c r="CU197" s="76">
        <v>4.7999999999999998E-6</v>
      </c>
      <c r="CV197" s="76">
        <v>4.5900000000000001E-6</v>
      </c>
      <c r="CW197" s="76">
        <v>4.0899999999999998E-6</v>
      </c>
      <c r="CX197" s="76">
        <v>3.58E-6</v>
      </c>
      <c r="CY197" s="76">
        <v>3.3900000000000002E-6</v>
      </c>
      <c r="CZ197" s="76">
        <v>3.72E-6</v>
      </c>
      <c r="DA197" s="76">
        <v>4.7899999999999999E-6</v>
      </c>
      <c r="DB197" s="76">
        <v>7.1099999999999997E-6</v>
      </c>
      <c r="DC197" s="76">
        <v>1.0000000000000001E-5</v>
      </c>
      <c r="DD197" s="76">
        <v>1.17E-5</v>
      </c>
      <c r="DE197" s="76">
        <v>1.1E-5</v>
      </c>
      <c r="DF197" s="76">
        <v>8.5099999999999998E-6</v>
      </c>
      <c r="DG197" s="76">
        <v>6.2400000000000004E-6</v>
      </c>
      <c r="DH197" s="76">
        <v>4.9599999999999999E-6</v>
      </c>
      <c r="DI197" s="76">
        <v>4.1999999999999996E-6</v>
      </c>
    </row>
    <row r="198" spans="1:113" x14ac:dyDescent="0.25">
      <c r="A198" t="str">
        <f t="shared" si="3"/>
        <v>All_All_All_No_All_0 to 20 kW_43693</v>
      </c>
      <c r="B198" t="s">
        <v>177</v>
      </c>
      <c r="C198" t="s">
        <v>226</v>
      </c>
      <c r="D198" t="s">
        <v>19</v>
      </c>
      <c r="E198" t="s">
        <v>19</v>
      </c>
      <c r="F198" t="s">
        <v>19</v>
      </c>
      <c r="G198" t="s">
        <v>308</v>
      </c>
      <c r="H198" t="s">
        <v>19</v>
      </c>
      <c r="I198" t="s">
        <v>41</v>
      </c>
      <c r="J198" s="11">
        <v>43693</v>
      </c>
      <c r="K198">
        <v>15</v>
      </c>
      <c r="L198">
        <v>18</v>
      </c>
      <c r="M198">
        <v>90444</v>
      </c>
      <c r="N198">
        <v>0</v>
      </c>
      <c r="O198">
        <v>0</v>
      </c>
      <c r="P198">
        <v>0</v>
      </c>
      <c r="Q198">
        <v>0</v>
      </c>
      <c r="R198">
        <v>0.95352610000000004</v>
      </c>
      <c r="S198">
        <v>0.91719757999999996</v>
      </c>
      <c r="T198">
        <v>0.89077804000000005</v>
      </c>
      <c r="U198">
        <v>0.87012730999999999</v>
      </c>
      <c r="V198">
        <v>0.87746619000000003</v>
      </c>
      <c r="W198">
        <v>0.91435938000000005</v>
      </c>
      <c r="X198">
        <v>0.93026772999999996</v>
      </c>
      <c r="Y198">
        <v>1.0709915999999999</v>
      </c>
      <c r="Z198">
        <v>1.4019075999999999</v>
      </c>
      <c r="AA198">
        <v>1.6939725999999999</v>
      </c>
      <c r="AB198">
        <v>1.9145297999999999</v>
      </c>
      <c r="AC198">
        <v>2.0438097000000002</v>
      </c>
      <c r="AD198">
        <v>2.1022623999999999</v>
      </c>
      <c r="AE198">
        <v>2.1839841</v>
      </c>
      <c r="AF198">
        <v>2.2065283999999998</v>
      </c>
      <c r="AG198">
        <v>2.164523</v>
      </c>
      <c r="AH198">
        <v>2.0146739999999999</v>
      </c>
      <c r="AI198">
        <v>1.6954100000000001</v>
      </c>
      <c r="AJ198">
        <v>1.4693769999999999</v>
      </c>
      <c r="AK198">
        <v>1.3221080000000001</v>
      </c>
      <c r="AL198">
        <v>1.2923709999999999</v>
      </c>
      <c r="AM198">
        <v>1.1676679999999999</v>
      </c>
      <c r="AN198">
        <v>1.0534129999999999</v>
      </c>
      <c r="AO198">
        <v>0.9784775</v>
      </c>
      <c r="AP198">
        <v>76.314639999999997</v>
      </c>
      <c r="AQ198">
        <v>76.271640000000005</v>
      </c>
      <c r="AR198">
        <v>74.379059999999996</v>
      </c>
      <c r="AS198">
        <v>72.741519999999994</v>
      </c>
      <c r="AT198">
        <v>71.578469999999996</v>
      </c>
      <c r="AU198">
        <v>70.445310000000006</v>
      </c>
      <c r="AV198">
        <v>69.298820000000006</v>
      </c>
      <c r="AW198">
        <v>69.669089999999997</v>
      </c>
      <c r="AX198">
        <v>73.665409999999994</v>
      </c>
      <c r="AY198">
        <v>79.155950000000004</v>
      </c>
      <c r="AZ198">
        <v>84.364729999999994</v>
      </c>
      <c r="BA198">
        <v>88.540859999999995</v>
      </c>
      <c r="BB198">
        <v>91.336320000000001</v>
      </c>
      <c r="BC198">
        <v>93.465810000000005</v>
      </c>
      <c r="BD198">
        <v>95.81541</v>
      </c>
      <c r="BE198">
        <v>96.667400000000001</v>
      </c>
      <c r="BF198">
        <v>96.914779999999993</v>
      </c>
      <c r="BG198">
        <v>96.117590000000007</v>
      </c>
      <c r="BH198">
        <v>94.318889999999996</v>
      </c>
      <c r="BI198">
        <v>90.768940000000001</v>
      </c>
      <c r="BJ198">
        <v>85.599279999999993</v>
      </c>
      <c r="BK198">
        <v>81.763919999999999</v>
      </c>
      <c r="BL198">
        <v>78.885289999999998</v>
      </c>
      <c r="BM198">
        <v>76.640119999999996</v>
      </c>
      <c r="BN198">
        <v>-2.8885999999999998E-3</v>
      </c>
      <c r="BO198">
        <v>-1.2837E-3</v>
      </c>
      <c r="BP198">
        <v>-8.5470000000000001E-4</v>
      </c>
      <c r="BQ198" s="76">
        <v>-5.3299999999999998E-6</v>
      </c>
      <c r="BR198">
        <v>-4.5219999999999999E-4</v>
      </c>
      <c r="BS198">
        <v>-7.4019999999999999E-4</v>
      </c>
      <c r="BT198">
        <v>-2.7753999999999999E-3</v>
      </c>
      <c r="BU198">
        <v>8.5681999999999998E-3</v>
      </c>
      <c r="BV198">
        <v>2.5293E-3</v>
      </c>
      <c r="BW198">
        <v>-8.2282999999999992E-3</v>
      </c>
      <c r="BX198">
        <v>-1.9429800000000001E-2</v>
      </c>
      <c r="BY198">
        <v>-2.1946799999999999E-2</v>
      </c>
      <c r="BZ198">
        <v>-2.27288E-2</v>
      </c>
      <c r="CA198">
        <v>-2.60161E-2</v>
      </c>
      <c r="CB198">
        <v>-5.1739000000000004E-3</v>
      </c>
      <c r="CC198">
        <v>1.6741E-3</v>
      </c>
      <c r="CD198">
        <v>2.1354999999999998E-3</v>
      </c>
      <c r="CE198">
        <v>-1.3867E-3</v>
      </c>
      <c r="CF198">
        <v>-1.6268899999999999E-2</v>
      </c>
      <c r="CG198">
        <v>-2.2170200000000001E-2</v>
      </c>
      <c r="CH198">
        <v>-2.0486299999999999E-2</v>
      </c>
      <c r="CI198">
        <v>-8.9543000000000001E-3</v>
      </c>
      <c r="CJ198">
        <v>-6.1869000000000004E-3</v>
      </c>
      <c r="CK198">
        <v>-6.3856E-3</v>
      </c>
      <c r="CL198" s="76">
        <v>4.0300000000000004E-6</v>
      </c>
      <c r="CM198" s="76">
        <v>3.6899999999999998E-6</v>
      </c>
      <c r="CN198" s="76">
        <v>3.2399999999999999E-6</v>
      </c>
      <c r="CO198" s="76">
        <v>3.1499999999999999E-6</v>
      </c>
      <c r="CP198" s="76">
        <v>2.9799999999999998E-6</v>
      </c>
      <c r="CQ198" s="76">
        <v>3.3400000000000002E-6</v>
      </c>
      <c r="CR198" s="76">
        <v>3.98E-6</v>
      </c>
      <c r="CS198" s="76">
        <v>5.2499999999999997E-6</v>
      </c>
      <c r="CT198" s="76">
        <v>5.7300000000000002E-6</v>
      </c>
      <c r="CU198" s="76">
        <v>5.8000000000000004E-6</v>
      </c>
      <c r="CV198" s="76">
        <v>5.75E-6</v>
      </c>
      <c r="CW198" s="76">
        <v>5.0000000000000004E-6</v>
      </c>
      <c r="CX198" s="76">
        <v>4.2200000000000003E-6</v>
      </c>
      <c r="CY198" s="76">
        <v>3.9199999999999997E-6</v>
      </c>
      <c r="CZ198" s="76">
        <v>4.3900000000000003E-6</v>
      </c>
      <c r="DA198" s="76">
        <v>5.6699999999999999E-6</v>
      </c>
      <c r="DB198" s="76">
        <v>7.9799999999999998E-6</v>
      </c>
      <c r="DC198" s="76">
        <v>1.04E-5</v>
      </c>
      <c r="DD198" s="76">
        <v>1.15E-5</v>
      </c>
      <c r="DE198" s="76">
        <v>1.0499999999999999E-5</v>
      </c>
      <c r="DF198" s="76">
        <v>8.7900000000000005E-6</v>
      </c>
      <c r="DG198" s="76">
        <v>6.8800000000000002E-6</v>
      </c>
      <c r="DH198" s="76">
        <v>5.1800000000000004E-6</v>
      </c>
      <c r="DI198" s="76">
        <v>4.34E-6</v>
      </c>
    </row>
    <row r="199" spans="1:113" x14ac:dyDescent="0.25">
      <c r="A199" t="str">
        <f t="shared" si="3"/>
        <v>All_All_All_No_All_0 to 20 kW_43703</v>
      </c>
      <c r="B199" t="s">
        <v>177</v>
      </c>
      <c r="C199" t="s">
        <v>226</v>
      </c>
      <c r="D199" t="s">
        <v>19</v>
      </c>
      <c r="E199" t="s">
        <v>19</v>
      </c>
      <c r="F199" t="s">
        <v>19</v>
      </c>
      <c r="G199" t="s">
        <v>308</v>
      </c>
      <c r="H199" t="s">
        <v>19</v>
      </c>
      <c r="I199" t="s">
        <v>41</v>
      </c>
      <c r="J199" s="11">
        <v>43703</v>
      </c>
      <c r="K199">
        <v>15</v>
      </c>
      <c r="L199">
        <v>18</v>
      </c>
      <c r="M199">
        <v>89665</v>
      </c>
      <c r="N199">
        <v>0</v>
      </c>
      <c r="O199">
        <v>0</v>
      </c>
      <c r="P199">
        <v>0</v>
      </c>
      <c r="Q199">
        <v>0</v>
      </c>
      <c r="R199">
        <v>0.89335956999999999</v>
      </c>
      <c r="S199">
        <v>0.86254531999999995</v>
      </c>
      <c r="T199">
        <v>0.84511256999999995</v>
      </c>
      <c r="U199">
        <v>0.83294128999999995</v>
      </c>
      <c r="V199">
        <v>0.84294862999999998</v>
      </c>
      <c r="W199">
        <v>0.88424323999999999</v>
      </c>
      <c r="X199">
        <v>0.92852579999999996</v>
      </c>
      <c r="Y199">
        <v>1.0665121</v>
      </c>
      <c r="Z199">
        <v>1.3927727000000001</v>
      </c>
      <c r="AA199">
        <v>1.6618055</v>
      </c>
      <c r="AB199">
        <v>1.8471899000000001</v>
      </c>
      <c r="AC199">
        <v>1.9581976000000001</v>
      </c>
      <c r="AD199">
        <v>2.0286726000000002</v>
      </c>
      <c r="AE199">
        <v>2.1325083999999999</v>
      </c>
      <c r="AF199">
        <v>2.1771976999999998</v>
      </c>
      <c r="AG199">
        <v>2.157518</v>
      </c>
      <c r="AH199">
        <v>2.02433</v>
      </c>
      <c r="AI199">
        <v>1.666811</v>
      </c>
      <c r="AJ199">
        <v>1.410811</v>
      </c>
      <c r="AK199">
        <v>1.281906</v>
      </c>
      <c r="AL199">
        <v>1.246467</v>
      </c>
      <c r="AM199">
        <v>1.1165780000000001</v>
      </c>
      <c r="AN199">
        <v>1.0240419999999999</v>
      </c>
      <c r="AO199">
        <v>0.9590495</v>
      </c>
      <c r="AP199">
        <v>74.487459999999999</v>
      </c>
      <c r="AQ199">
        <v>72.936099999999996</v>
      </c>
      <c r="AR199">
        <v>71.629180000000005</v>
      </c>
      <c r="AS199">
        <v>70.203729999999993</v>
      </c>
      <c r="AT199">
        <v>69.115080000000006</v>
      </c>
      <c r="AU199">
        <v>68.026169999999993</v>
      </c>
      <c r="AV199">
        <v>67.281930000000003</v>
      </c>
      <c r="AW199">
        <v>67.732029999999995</v>
      </c>
      <c r="AX199">
        <v>71.885189999999994</v>
      </c>
      <c r="AY199">
        <v>76.221789999999999</v>
      </c>
      <c r="AZ199">
        <v>80.874790000000004</v>
      </c>
      <c r="BA199">
        <v>84.732650000000007</v>
      </c>
      <c r="BB199">
        <v>88.585530000000006</v>
      </c>
      <c r="BC199">
        <v>91.902670000000001</v>
      </c>
      <c r="BD199">
        <v>94.098370000000003</v>
      </c>
      <c r="BE199">
        <v>95.451639999999998</v>
      </c>
      <c r="BF199">
        <v>95.552189999999996</v>
      </c>
      <c r="BG199">
        <v>95.326030000000003</v>
      </c>
      <c r="BH199">
        <v>93.490200000000002</v>
      </c>
      <c r="BI199">
        <v>89.869609999999994</v>
      </c>
      <c r="BJ199">
        <v>85.341840000000005</v>
      </c>
      <c r="BK199">
        <v>81.862759999999994</v>
      </c>
      <c r="BL199">
        <v>79.188789999999997</v>
      </c>
      <c r="BM199">
        <v>76.816239999999993</v>
      </c>
      <c r="BN199">
        <v>-3.0921999999999998E-3</v>
      </c>
      <c r="BO199">
        <v>-2.1359999999999999E-3</v>
      </c>
      <c r="BP199">
        <v>-1.3535999999999999E-3</v>
      </c>
      <c r="BQ199">
        <v>-3.7139999999999997E-4</v>
      </c>
      <c r="BR199">
        <v>-5.777E-4</v>
      </c>
      <c r="BS199">
        <v>-9.2770000000000005E-4</v>
      </c>
      <c r="BT199">
        <v>-2.6597999999999999E-3</v>
      </c>
      <c r="BU199">
        <v>8.8090000000000009E-3</v>
      </c>
      <c r="BV199">
        <v>2.5431999999999998E-3</v>
      </c>
      <c r="BW199">
        <v>-8.2237000000000005E-3</v>
      </c>
      <c r="BX199">
        <v>-1.8488000000000001E-2</v>
      </c>
      <c r="BY199">
        <v>-1.9878799999999999E-2</v>
      </c>
      <c r="BZ199">
        <v>-2.0030800000000001E-2</v>
      </c>
      <c r="CA199">
        <v>-2.32769E-2</v>
      </c>
      <c r="CB199">
        <v>-4.7219000000000002E-3</v>
      </c>
      <c r="CC199">
        <v>1.3833999999999999E-3</v>
      </c>
      <c r="CD199">
        <v>3.2206000000000001E-3</v>
      </c>
      <c r="CE199">
        <v>-4.8779999999999998E-4</v>
      </c>
      <c r="CF199">
        <v>-1.2748300000000001E-2</v>
      </c>
      <c r="CG199">
        <v>-1.93341E-2</v>
      </c>
      <c r="CH199">
        <v>-2.0009699999999998E-2</v>
      </c>
      <c r="CI199">
        <v>-9.2000999999999993E-3</v>
      </c>
      <c r="CJ199">
        <v>-6.2183999999999998E-3</v>
      </c>
      <c r="CK199">
        <v>-7.0016999999999996E-3</v>
      </c>
      <c r="CL199" s="76">
        <v>3.2799999999999999E-6</v>
      </c>
      <c r="CM199" s="76">
        <v>2.8700000000000001E-6</v>
      </c>
      <c r="CN199" s="76">
        <v>2.6800000000000002E-6</v>
      </c>
      <c r="CO199" s="76">
        <v>2.6599999999999999E-6</v>
      </c>
      <c r="CP199" s="76">
        <v>2.52E-6</v>
      </c>
      <c r="CQ199" s="76">
        <v>2.79E-6</v>
      </c>
      <c r="CR199" s="76">
        <v>3.1E-6</v>
      </c>
      <c r="CS199" s="76">
        <v>5.0799999999999996E-6</v>
      </c>
      <c r="CT199" s="76">
        <v>5.9000000000000003E-6</v>
      </c>
      <c r="CU199" s="76">
        <v>5.6200000000000004E-6</v>
      </c>
      <c r="CV199" s="76">
        <v>5.0200000000000002E-6</v>
      </c>
      <c r="CW199" s="76">
        <v>4.2599999999999999E-6</v>
      </c>
      <c r="CX199" s="76">
        <v>3.7299999999999999E-6</v>
      </c>
      <c r="CY199" s="76">
        <v>3.5599999999999998E-6</v>
      </c>
      <c r="CZ199" s="76">
        <v>3.8700000000000002E-6</v>
      </c>
      <c r="DA199" s="76">
        <v>5.0900000000000004E-6</v>
      </c>
      <c r="DB199" s="76">
        <v>7.34E-6</v>
      </c>
      <c r="DC199" s="76">
        <v>9.6900000000000004E-6</v>
      </c>
      <c r="DD199" s="76">
        <v>9.9299999999999998E-6</v>
      </c>
      <c r="DE199" s="76">
        <v>8.7199999999999995E-6</v>
      </c>
      <c r="DF199" s="76">
        <v>7.6199999999999999E-6</v>
      </c>
      <c r="DG199" s="76">
        <v>6.2099999999999998E-6</v>
      </c>
      <c r="DH199" s="76">
        <v>5.1599999999999997E-6</v>
      </c>
      <c r="DI199" s="76">
        <v>4.3699999999999997E-6</v>
      </c>
    </row>
    <row r="200" spans="1:113" x14ac:dyDescent="0.25">
      <c r="A200" t="str">
        <f t="shared" si="3"/>
        <v>All_All_All_No_All_0 to 20 kW_43704</v>
      </c>
      <c r="B200" t="s">
        <v>177</v>
      </c>
      <c r="C200" t="s">
        <v>226</v>
      </c>
      <c r="D200" t="s">
        <v>19</v>
      </c>
      <c r="E200" t="s">
        <v>19</v>
      </c>
      <c r="F200" t="s">
        <v>19</v>
      </c>
      <c r="G200" t="s">
        <v>308</v>
      </c>
      <c r="H200" t="s">
        <v>19</v>
      </c>
      <c r="I200" t="s">
        <v>41</v>
      </c>
      <c r="J200" s="11">
        <v>43704</v>
      </c>
      <c r="K200">
        <v>15</v>
      </c>
      <c r="L200">
        <v>18</v>
      </c>
      <c r="M200">
        <v>89541</v>
      </c>
      <c r="N200">
        <v>0</v>
      </c>
      <c r="O200">
        <v>0</v>
      </c>
      <c r="P200">
        <v>0</v>
      </c>
      <c r="Q200">
        <v>0</v>
      </c>
      <c r="R200">
        <v>0.91731291000000004</v>
      </c>
      <c r="S200">
        <v>0.88503304000000005</v>
      </c>
      <c r="T200">
        <v>0.86341509999999999</v>
      </c>
      <c r="U200">
        <v>0.84910355999999998</v>
      </c>
      <c r="V200">
        <v>0.85638106999999997</v>
      </c>
      <c r="W200">
        <v>0.89851605999999995</v>
      </c>
      <c r="X200">
        <v>0.94509102</v>
      </c>
      <c r="Y200">
        <v>1.0766507999999999</v>
      </c>
      <c r="Z200">
        <v>1.4111400999999999</v>
      </c>
      <c r="AA200">
        <v>1.6897388</v>
      </c>
      <c r="AB200">
        <v>1.9015801999999999</v>
      </c>
      <c r="AC200">
        <v>2.0356793999999998</v>
      </c>
      <c r="AD200">
        <v>2.1040226</v>
      </c>
      <c r="AE200">
        <v>2.1971229000000001</v>
      </c>
      <c r="AF200">
        <v>2.2457172999999999</v>
      </c>
      <c r="AG200">
        <v>2.2356389999999999</v>
      </c>
      <c r="AH200">
        <v>2.0863209999999999</v>
      </c>
      <c r="AI200">
        <v>1.703522</v>
      </c>
      <c r="AJ200">
        <v>1.4414929999999999</v>
      </c>
      <c r="AK200">
        <v>1.3102910000000001</v>
      </c>
      <c r="AL200">
        <v>1.2683880000000001</v>
      </c>
      <c r="AM200">
        <v>1.1311869999999999</v>
      </c>
      <c r="AN200">
        <v>1.0289809999999999</v>
      </c>
      <c r="AO200">
        <v>0.95832039999999996</v>
      </c>
      <c r="AP200">
        <v>75.015649999999994</v>
      </c>
      <c r="AQ200">
        <v>73.642330000000001</v>
      </c>
      <c r="AR200">
        <v>72.638660000000002</v>
      </c>
      <c r="AS200">
        <v>71.333709999999996</v>
      </c>
      <c r="AT200">
        <v>70.062560000000005</v>
      </c>
      <c r="AU200">
        <v>69.32226</v>
      </c>
      <c r="AV200">
        <v>68.132930000000002</v>
      </c>
      <c r="AW200">
        <v>68.555660000000003</v>
      </c>
      <c r="AX200">
        <v>72.076899999999995</v>
      </c>
      <c r="AY200">
        <v>76.361930000000001</v>
      </c>
      <c r="AZ200">
        <v>81.239530000000002</v>
      </c>
      <c r="BA200">
        <v>85.295389999999998</v>
      </c>
      <c r="BB200">
        <v>89.003910000000005</v>
      </c>
      <c r="BC200">
        <v>91.733069999999998</v>
      </c>
      <c r="BD200">
        <v>93.703670000000002</v>
      </c>
      <c r="BE200">
        <v>94.831779999999995</v>
      </c>
      <c r="BF200">
        <v>94.865620000000007</v>
      </c>
      <c r="BG200">
        <v>94.162450000000007</v>
      </c>
      <c r="BH200">
        <v>92.017510000000001</v>
      </c>
      <c r="BI200">
        <v>88.741870000000006</v>
      </c>
      <c r="BJ200">
        <v>84.426320000000004</v>
      </c>
      <c r="BK200">
        <v>81.33466</v>
      </c>
      <c r="BL200">
        <v>78.905839999999998</v>
      </c>
      <c r="BM200">
        <v>76.790539999999993</v>
      </c>
      <c r="BN200">
        <v>-7.7501999999999996E-3</v>
      </c>
      <c r="BO200">
        <v>-5.0082E-3</v>
      </c>
      <c r="BP200">
        <v>-4.3712999999999998E-3</v>
      </c>
      <c r="BQ200">
        <v>-4.1609999999999998E-3</v>
      </c>
      <c r="BR200">
        <v>-4.7033999999999999E-3</v>
      </c>
      <c r="BS200">
        <v>-3.0049E-3</v>
      </c>
      <c r="BT200">
        <v>-9.8746000000000007E-3</v>
      </c>
      <c r="BU200">
        <v>9.0376999999999992E-3</v>
      </c>
      <c r="BV200">
        <v>9.4798E-3</v>
      </c>
      <c r="BW200">
        <v>2.8419000000000001E-3</v>
      </c>
      <c r="BX200">
        <v>-2.5631E-3</v>
      </c>
      <c r="BY200">
        <v>-1.6505000000000001E-3</v>
      </c>
      <c r="BZ200">
        <v>-5.1818000000000003E-3</v>
      </c>
      <c r="CA200">
        <v>-6.4818999999999996E-3</v>
      </c>
      <c r="CB200">
        <v>1.20191E-2</v>
      </c>
      <c r="CC200">
        <v>1.46052E-2</v>
      </c>
      <c r="CD200">
        <v>1.48294E-2</v>
      </c>
      <c r="CE200">
        <v>1.09616E-2</v>
      </c>
      <c r="CF200">
        <v>-8.2969999999999995E-4</v>
      </c>
      <c r="CG200">
        <v>-1.3924799999999999E-2</v>
      </c>
      <c r="CH200">
        <v>-1.82592E-2</v>
      </c>
      <c r="CI200">
        <v>-5.1704999999999997E-3</v>
      </c>
      <c r="CJ200">
        <v>-4.0404000000000004E-3</v>
      </c>
      <c r="CK200">
        <v>-5.6214999999999998E-3</v>
      </c>
      <c r="CL200" s="76">
        <v>3.76E-6</v>
      </c>
      <c r="CM200" s="76">
        <v>3.45E-6</v>
      </c>
      <c r="CN200" s="76">
        <v>3.1599999999999998E-6</v>
      </c>
      <c r="CO200" s="76">
        <v>3.05E-6</v>
      </c>
      <c r="CP200" s="76">
        <v>2.9000000000000002E-6</v>
      </c>
      <c r="CQ200" s="76">
        <v>3.0299999999999998E-6</v>
      </c>
      <c r="CR200" s="76">
        <v>3.41E-6</v>
      </c>
      <c r="CS200" s="76">
        <v>5.0200000000000002E-6</v>
      </c>
      <c r="CT200" s="76">
        <v>6.0399999999999998E-6</v>
      </c>
      <c r="CU200" s="76">
        <v>6.1700000000000002E-6</v>
      </c>
      <c r="CV200" s="76">
        <v>5.6999999999999996E-6</v>
      </c>
      <c r="CW200" s="76">
        <v>4.87E-6</v>
      </c>
      <c r="CX200" s="76">
        <v>4.2100000000000003E-6</v>
      </c>
      <c r="CY200" s="76">
        <v>3.9999999999999998E-6</v>
      </c>
      <c r="CZ200" s="76">
        <v>4.3499999999999999E-6</v>
      </c>
      <c r="DA200" s="76">
        <v>5.6699999999999999E-6</v>
      </c>
      <c r="DB200" s="76">
        <v>8.5499999999999995E-6</v>
      </c>
      <c r="DC200" s="76">
        <v>1.1199999999999999E-5</v>
      </c>
      <c r="DD200" s="76">
        <v>1.17E-5</v>
      </c>
      <c r="DE200" s="76">
        <v>1.08E-5</v>
      </c>
      <c r="DF200" s="76">
        <v>9.0399999999999998E-6</v>
      </c>
      <c r="DG200" s="76">
        <v>6.8399999999999997E-6</v>
      </c>
      <c r="DH200" s="76">
        <v>5.8599999999999998E-6</v>
      </c>
      <c r="DI200" s="76">
        <v>4.9599999999999999E-6</v>
      </c>
    </row>
    <row r="201" spans="1:113" x14ac:dyDescent="0.25">
      <c r="A201" t="str">
        <f t="shared" si="3"/>
        <v>All_All_All_No_All_0 to 20 kW_43721</v>
      </c>
      <c r="B201" t="s">
        <v>177</v>
      </c>
      <c r="C201" t="s">
        <v>226</v>
      </c>
      <c r="D201" t="s">
        <v>19</v>
      </c>
      <c r="E201" t="s">
        <v>19</v>
      </c>
      <c r="F201" t="s">
        <v>19</v>
      </c>
      <c r="G201" t="s">
        <v>308</v>
      </c>
      <c r="H201" t="s">
        <v>19</v>
      </c>
      <c r="I201" t="s">
        <v>41</v>
      </c>
      <c r="J201" s="11">
        <v>43721</v>
      </c>
      <c r="K201">
        <v>15</v>
      </c>
      <c r="L201">
        <v>18</v>
      </c>
      <c r="M201">
        <v>88577</v>
      </c>
      <c r="N201">
        <v>0</v>
      </c>
      <c r="O201">
        <v>0</v>
      </c>
      <c r="P201">
        <v>0</v>
      </c>
      <c r="Q201">
        <v>0</v>
      </c>
      <c r="R201">
        <v>0.82361899999999999</v>
      </c>
      <c r="S201">
        <v>0.79934886999999999</v>
      </c>
      <c r="T201">
        <v>0.78136786000000003</v>
      </c>
      <c r="U201">
        <v>0.77264723999999996</v>
      </c>
      <c r="V201">
        <v>0.78123629000000006</v>
      </c>
      <c r="W201">
        <v>0.81578337000000001</v>
      </c>
      <c r="X201">
        <v>0.85917787999999995</v>
      </c>
      <c r="Y201">
        <v>0.89550863999999997</v>
      </c>
      <c r="Z201">
        <v>1.13209</v>
      </c>
      <c r="AA201">
        <v>1.3750024000000001</v>
      </c>
      <c r="AB201">
        <v>1.5766471</v>
      </c>
      <c r="AC201">
        <v>1.7286421000000001</v>
      </c>
      <c r="AD201">
        <v>1.8186046</v>
      </c>
      <c r="AE201">
        <v>1.9186947000000001</v>
      </c>
      <c r="AF201">
        <v>1.9742531000000001</v>
      </c>
      <c r="AG201">
        <v>1.9605030000000001</v>
      </c>
      <c r="AH201">
        <v>1.830247</v>
      </c>
      <c r="AI201">
        <v>1.5225409999999999</v>
      </c>
      <c r="AJ201">
        <v>1.3036829999999999</v>
      </c>
      <c r="AK201">
        <v>1.237546</v>
      </c>
      <c r="AL201">
        <v>1.15526</v>
      </c>
      <c r="AM201">
        <v>1.036924</v>
      </c>
      <c r="AN201">
        <v>0.94928559999999995</v>
      </c>
      <c r="AO201">
        <v>0.88502519999999996</v>
      </c>
      <c r="AP201">
        <v>70.88203</v>
      </c>
      <c r="AQ201">
        <v>68.517430000000004</v>
      </c>
      <c r="AR201">
        <v>67.101759999999999</v>
      </c>
      <c r="AS201">
        <v>65.423050000000003</v>
      </c>
      <c r="AT201">
        <v>64.498230000000007</v>
      </c>
      <c r="AU201">
        <v>63.513579999999997</v>
      </c>
      <c r="AV201">
        <v>62.875039999999998</v>
      </c>
      <c r="AW201">
        <v>62.930010000000003</v>
      </c>
      <c r="AX201">
        <v>66.995019999999997</v>
      </c>
      <c r="AY201">
        <v>73.168270000000007</v>
      </c>
      <c r="AZ201">
        <v>78.643230000000003</v>
      </c>
      <c r="BA201">
        <v>83.956599999999995</v>
      </c>
      <c r="BB201">
        <v>88.076400000000007</v>
      </c>
      <c r="BC201">
        <v>90.786919999999995</v>
      </c>
      <c r="BD201">
        <v>92.860370000000003</v>
      </c>
      <c r="BE201">
        <v>94.47766</v>
      </c>
      <c r="BF201">
        <v>94.935590000000005</v>
      </c>
      <c r="BG201">
        <v>94.182220000000001</v>
      </c>
      <c r="BH201">
        <v>92.282709999999994</v>
      </c>
      <c r="BI201">
        <v>88.244720000000001</v>
      </c>
      <c r="BJ201">
        <v>83.437820000000002</v>
      </c>
      <c r="BK201">
        <v>79.485810000000001</v>
      </c>
      <c r="BL201">
        <v>76.596310000000003</v>
      </c>
      <c r="BM201">
        <v>74.172849999999997</v>
      </c>
      <c r="BN201">
        <v>-5.7213999999999997E-3</v>
      </c>
      <c r="BO201">
        <v>-3.0844000000000002E-3</v>
      </c>
      <c r="BP201">
        <v>-5.5670000000000003E-4</v>
      </c>
      <c r="BQ201">
        <v>-1.8978000000000001E-3</v>
      </c>
      <c r="BR201">
        <v>4.1699999999999997E-5</v>
      </c>
      <c r="BS201">
        <v>4.5437999999999997E-3</v>
      </c>
      <c r="BT201">
        <v>9.7485999999999996E-3</v>
      </c>
      <c r="BU201">
        <v>2.6369199999999999E-2</v>
      </c>
      <c r="BV201">
        <v>3.5117000000000002E-2</v>
      </c>
      <c r="BW201">
        <v>1.52833E-2</v>
      </c>
      <c r="BX201">
        <v>4.8002000000000001E-3</v>
      </c>
      <c r="BY201">
        <v>-5.5315E-3</v>
      </c>
      <c r="BZ201">
        <v>-6.7862E-3</v>
      </c>
      <c r="CA201">
        <v>-1.3145499999999999E-2</v>
      </c>
      <c r="CB201">
        <v>1.5359999999999999E-4</v>
      </c>
      <c r="CC201">
        <v>9.0646000000000008E-3</v>
      </c>
      <c r="CD201">
        <v>1.3139100000000001E-2</v>
      </c>
      <c r="CE201">
        <v>1.88276E-2</v>
      </c>
      <c r="CF201">
        <v>1.5762399999999999E-2</v>
      </c>
      <c r="CG201">
        <v>6.0356000000000003E-3</v>
      </c>
      <c r="CH201">
        <v>-3.1040999999999998E-3</v>
      </c>
      <c r="CI201">
        <v>-4.1086999999999999E-3</v>
      </c>
      <c r="CJ201">
        <v>-1.2833900000000001E-2</v>
      </c>
      <c r="CK201">
        <v>-1.15105E-2</v>
      </c>
      <c r="CL201" s="76">
        <v>2.3E-6</v>
      </c>
      <c r="CM201" s="76">
        <v>2.2299999999999998E-6</v>
      </c>
      <c r="CN201" s="76">
        <v>1.9800000000000001E-6</v>
      </c>
      <c r="CO201" s="76">
        <v>1.9099999999999999E-6</v>
      </c>
      <c r="CP201" s="76">
        <v>1.77E-6</v>
      </c>
      <c r="CQ201" s="76">
        <v>1.61E-6</v>
      </c>
      <c r="CR201" s="76">
        <v>2.3700000000000002E-6</v>
      </c>
      <c r="CS201" s="76">
        <v>2.5600000000000001E-6</v>
      </c>
      <c r="CT201" s="76">
        <v>3.9899999999999999E-6</v>
      </c>
      <c r="CU201" s="76">
        <v>4.8799999999999999E-6</v>
      </c>
      <c r="CV201" s="76">
        <v>5.0000000000000004E-6</v>
      </c>
      <c r="CW201" s="76">
        <v>4.4499999999999997E-6</v>
      </c>
      <c r="CX201" s="76">
        <v>3.63E-6</v>
      </c>
      <c r="CY201" s="76">
        <v>3.1999999999999999E-6</v>
      </c>
      <c r="CZ201" s="76">
        <v>3.3500000000000001E-6</v>
      </c>
      <c r="DA201" s="76">
        <v>4.4700000000000004E-6</v>
      </c>
      <c r="DB201" s="76">
        <v>6.4500000000000001E-6</v>
      </c>
      <c r="DC201" s="76">
        <v>8.0099999999999995E-6</v>
      </c>
      <c r="DD201" s="76">
        <v>8.2400000000000007E-6</v>
      </c>
      <c r="DE201" s="76">
        <v>8.1599999999999998E-6</v>
      </c>
      <c r="DF201" s="76">
        <v>6.5599999999999999E-6</v>
      </c>
      <c r="DG201" s="76">
        <v>5.0699999999999997E-6</v>
      </c>
      <c r="DH201" s="76">
        <v>4.1400000000000002E-6</v>
      </c>
      <c r="DI201" s="76">
        <v>3.6500000000000002E-6</v>
      </c>
    </row>
    <row r="202" spans="1:113" x14ac:dyDescent="0.25">
      <c r="A202" t="str">
        <f t="shared" si="3"/>
        <v>All_All_All_No_All_0 to 20 kW_2958465</v>
      </c>
      <c r="B202" t="s">
        <v>204</v>
      </c>
      <c r="C202" t="s">
        <v>226</v>
      </c>
      <c r="D202" t="s">
        <v>19</v>
      </c>
      <c r="E202" t="s">
        <v>19</v>
      </c>
      <c r="F202" t="s">
        <v>19</v>
      </c>
      <c r="G202" t="s">
        <v>308</v>
      </c>
      <c r="H202" t="s">
        <v>19</v>
      </c>
      <c r="I202" t="s">
        <v>41</v>
      </c>
      <c r="J202" s="11">
        <v>2958465</v>
      </c>
      <c r="K202">
        <v>15</v>
      </c>
      <c r="L202">
        <v>18</v>
      </c>
      <c r="M202">
        <v>91153.44</v>
      </c>
      <c r="N202">
        <v>0</v>
      </c>
      <c r="O202">
        <v>0</v>
      </c>
      <c r="P202">
        <v>0</v>
      </c>
      <c r="Q202">
        <v>0</v>
      </c>
      <c r="R202">
        <v>0.89068422000000003</v>
      </c>
      <c r="S202">
        <v>0.86014648999999999</v>
      </c>
      <c r="T202">
        <v>0.8391248</v>
      </c>
      <c r="U202">
        <v>0.82558116999999998</v>
      </c>
      <c r="V202">
        <v>0.83321005999999997</v>
      </c>
      <c r="W202">
        <v>0.86549726999999999</v>
      </c>
      <c r="X202">
        <v>0.88282181000000004</v>
      </c>
      <c r="Y202">
        <v>1.0244858999999999</v>
      </c>
      <c r="Z202">
        <v>1.3348095</v>
      </c>
      <c r="AA202">
        <v>1.6083460000000001</v>
      </c>
      <c r="AB202">
        <v>1.8143122</v>
      </c>
      <c r="AC202">
        <v>1.9480508000000001</v>
      </c>
      <c r="AD202">
        <v>2.0176402000000002</v>
      </c>
      <c r="AE202">
        <v>2.1115328999999998</v>
      </c>
      <c r="AF202">
        <v>2.1587594000000001</v>
      </c>
      <c r="AG202">
        <v>2.1429119999999999</v>
      </c>
      <c r="AH202">
        <v>2.005916</v>
      </c>
      <c r="AI202">
        <v>1.6677759999999999</v>
      </c>
      <c r="AJ202">
        <v>1.4320850000000001</v>
      </c>
      <c r="AK202">
        <v>1.2960970000000001</v>
      </c>
      <c r="AL202">
        <v>1.244667</v>
      </c>
      <c r="AM202">
        <v>1.1316269999999999</v>
      </c>
      <c r="AN202">
        <v>1.0264599999999999</v>
      </c>
      <c r="AO202">
        <v>0.95530510000000002</v>
      </c>
      <c r="AP202">
        <v>74.567629999999994</v>
      </c>
      <c r="AQ202">
        <v>72.743719999999996</v>
      </c>
      <c r="AR202">
        <v>71.291359999999997</v>
      </c>
      <c r="AS202">
        <v>69.864660000000001</v>
      </c>
      <c r="AT202">
        <v>68.691760000000002</v>
      </c>
      <c r="AU202">
        <v>67.734309999999994</v>
      </c>
      <c r="AV202">
        <v>66.908159999999995</v>
      </c>
      <c r="AW202">
        <v>67.81908</v>
      </c>
      <c r="AX202">
        <v>71.84657</v>
      </c>
      <c r="AY202">
        <v>76.729240000000004</v>
      </c>
      <c r="AZ202">
        <v>81.542270000000002</v>
      </c>
      <c r="BA202">
        <v>85.798360000000002</v>
      </c>
      <c r="BB202">
        <v>89.295680000000004</v>
      </c>
      <c r="BC202">
        <v>92.066599999999994</v>
      </c>
      <c r="BD202">
        <v>94.170940000000002</v>
      </c>
      <c r="BE202">
        <v>95.416799999999995</v>
      </c>
      <c r="BF202">
        <v>95.759209999999996</v>
      </c>
      <c r="BG202">
        <v>95.276079999999993</v>
      </c>
      <c r="BH202">
        <v>93.778859999999995</v>
      </c>
      <c r="BI202">
        <v>90.74915</v>
      </c>
      <c r="BJ202">
        <v>86.300690000000003</v>
      </c>
      <c r="BK202">
        <v>82.269130000000004</v>
      </c>
      <c r="BL202">
        <v>79.283820000000006</v>
      </c>
      <c r="BM202">
        <v>76.894919999999999</v>
      </c>
      <c r="BN202">
        <v>-5.5523999999999999E-3</v>
      </c>
      <c r="BO202">
        <v>-4.1853000000000003E-3</v>
      </c>
      <c r="BP202">
        <v>-3.4378999999999998E-3</v>
      </c>
      <c r="BQ202">
        <v>-3.4117000000000001E-3</v>
      </c>
      <c r="BR202">
        <v>-3.2190999999999999E-3</v>
      </c>
      <c r="BS202">
        <v>-3.5103999999999999E-3</v>
      </c>
      <c r="BT202">
        <v>-2.7856999999999999E-3</v>
      </c>
      <c r="BU202">
        <v>1.17568E-2</v>
      </c>
      <c r="BV202">
        <v>1.2896899999999999E-2</v>
      </c>
      <c r="BW202">
        <v>-2.4340000000000001E-4</v>
      </c>
      <c r="BX202">
        <v>-1.19442E-2</v>
      </c>
      <c r="BY202">
        <v>-1.45871E-2</v>
      </c>
      <c r="BZ202">
        <v>-1.45332E-2</v>
      </c>
      <c r="CA202">
        <v>-1.6057999999999999E-2</v>
      </c>
      <c r="CB202">
        <v>1.7348999999999999E-3</v>
      </c>
      <c r="CC202">
        <v>9.4126000000000001E-3</v>
      </c>
      <c r="CD202">
        <v>1.11752E-2</v>
      </c>
      <c r="CE202">
        <v>5.6708000000000001E-3</v>
      </c>
      <c r="CF202">
        <v>-9.2557000000000004E-3</v>
      </c>
      <c r="CG202">
        <v>-1.7796200000000002E-2</v>
      </c>
      <c r="CH202">
        <v>-1.9181E-2</v>
      </c>
      <c r="CI202">
        <v>-1.07987E-2</v>
      </c>
      <c r="CJ202">
        <v>-1.0322E-2</v>
      </c>
      <c r="CK202">
        <v>-1.02591E-2</v>
      </c>
      <c r="CL202" s="76">
        <v>3.6399999999999998E-7</v>
      </c>
      <c r="CM202" s="76">
        <v>3.2899999999999999E-7</v>
      </c>
      <c r="CN202" s="76">
        <v>2.96E-7</v>
      </c>
      <c r="CO202" s="76">
        <v>2.8700000000000002E-7</v>
      </c>
      <c r="CP202" s="76">
        <v>2.7000000000000001E-7</v>
      </c>
      <c r="CQ202" s="76">
        <v>2.8500000000000002E-7</v>
      </c>
      <c r="CR202" s="76">
        <v>3.3999999999999997E-7</v>
      </c>
      <c r="CS202" s="76">
        <v>4.7399999999999998E-7</v>
      </c>
      <c r="CT202" s="76">
        <v>5.9999999999999997E-7</v>
      </c>
      <c r="CU202" s="76">
        <v>6.1500000000000004E-7</v>
      </c>
      <c r="CV202" s="76">
        <v>5.9100000000000004E-7</v>
      </c>
      <c r="CW202" s="76">
        <v>5.1600000000000001E-7</v>
      </c>
      <c r="CX202" s="76">
        <v>4.34E-7</v>
      </c>
      <c r="CY202" s="76">
        <v>3.9499999999999998E-7</v>
      </c>
      <c r="CZ202" s="76">
        <v>4.2800000000000002E-7</v>
      </c>
      <c r="DA202" s="76">
        <v>5.5700000000000002E-7</v>
      </c>
      <c r="DB202" s="76">
        <v>8.2600000000000001E-7</v>
      </c>
      <c r="DC202" s="76">
        <v>1.1000000000000001E-6</v>
      </c>
      <c r="DD202" s="76">
        <v>1.19E-6</v>
      </c>
      <c r="DE202" s="76">
        <v>1.13E-6</v>
      </c>
      <c r="DF202" s="76">
        <v>9.3099999999999996E-7</v>
      </c>
      <c r="DG202" s="76">
        <v>7.0999999999999998E-7</v>
      </c>
      <c r="DH202" s="76">
        <v>5.7400000000000003E-7</v>
      </c>
      <c r="DI202" s="76">
        <v>4.9999999999999998E-7</v>
      </c>
    </row>
    <row r="203" spans="1:113" x14ac:dyDescent="0.25">
      <c r="A203" t="str">
        <f t="shared" si="3"/>
        <v>All_All_All_Yes_All_0 to 20 kW_43627</v>
      </c>
      <c r="B203" t="s">
        <v>177</v>
      </c>
      <c r="C203" t="s">
        <v>227</v>
      </c>
      <c r="D203" t="s">
        <v>19</v>
      </c>
      <c r="E203" t="s">
        <v>19</v>
      </c>
      <c r="F203" t="s">
        <v>19</v>
      </c>
      <c r="G203" t="s">
        <v>309</v>
      </c>
      <c r="H203" t="s">
        <v>19</v>
      </c>
      <c r="I203" t="s">
        <v>41</v>
      </c>
      <c r="J203" s="11">
        <v>43627</v>
      </c>
      <c r="K203">
        <v>15</v>
      </c>
      <c r="L203">
        <v>18</v>
      </c>
      <c r="M203">
        <v>3</v>
      </c>
      <c r="N203">
        <v>1</v>
      </c>
      <c r="O203">
        <v>1</v>
      </c>
      <c r="P203">
        <v>1</v>
      </c>
      <c r="Q203">
        <v>0</v>
      </c>
      <c r="AP203">
        <v>85</v>
      </c>
      <c r="AQ203">
        <v>83</v>
      </c>
      <c r="AR203">
        <v>81.5</v>
      </c>
      <c r="AS203">
        <v>79</v>
      </c>
      <c r="AT203">
        <v>76.5</v>
      </c>
      <c r="AU203">
        <v>75</v>
      </c>
      <c r="AV203">
        <v>74.5</v>
      </c>
      <c r="AW203">
        <v>76</v>
      </c>
      <c r="AX203">
        <v>80.5</v>
      </c>
      <c r="AY203">
        <v>83.5</v>
      </c>
      <c r="AZ203">
        <v>86</v>
      </c>
      <c r="BA203">
        <v>90.5</v>
      </c>
      <c r="BB203">
        <v>94</v>
      </c>
      <c r="BC203">
        <v>96.5</v>
      </c>
      <c r="BD203">
        <v>99</v>
      </c>
      <c r="BE203">
        <v>100</v>
      </c>
      <c r="BF203">
        <v>101.5</v>
      </c>
      <c r="BG203">
        <v>102</v>
      </c>
      <c r="BH203">
        <v>101</v>
      </c>
      <c r="BI203">
        <v>100</v>
      </c>
      <c r="BJ203">
        <v>98</v>
      </c>
      <c r="BK203">
        <v>93</v>
      </c>
      <c r="BL203">
        <v>91.5</v>
      </c>
      <c r="BM203">
        <v>90</v>
      </c>
      <c r="CV203" s="76"/>
      <c r="CW203" s="76"/>
      <c r="CX203" s="76"/>
    </row>
    <row r="204" spans="1:113" x14ac:dyDescent="0.25">
      <c r="A204" t="str">
        <f t="shared" si="3"/>
        <v>All_All_All_Yes_All_0 to 20 kW_43670</v>
      </c>
      <c r="B204" t="s">
        <v>177</v>
      </c>
      <c r="C204" t="s">
        <v>227</v>
      </c>
      <c r="D204" t="s">
        <v>19</v>
      </c>
      <c r="E204" t="s">
        <v>19</v>
      </c>
      <c r="F204" t="s">
        <v>19</v>
      </c>
      <c r="G204" t="s">
        <v>309</v>
      </c>
      <c r="H204" t="s">
        <v>19</v>
      </c>
      <c r="I204" t="s">
        <v>41</v>
      </c>
      <c r="J204" s="11">
        <v>43670</v>
      </c>
      <c r="K204">
        <v>15</v>
      </c>
      <c r="L204">
        <v>18</v>
      </c>
      <c r="M204">
        <v>3</v>
      </c>
      <c r="N204">
        <v>1</v>
      </c>
      <c r="O204">
        <v>1</v>
      </c>
      <c r="P204">
        <v>1</v>
      </c>
      <c r="Q204">
        <v>0</v>
      </c>
      <c r="AP204">
        <v>88.5</v>
      </c>
      <c r="AQ204">
        <v>84.5</v>
      </c>
      <c r="AR204">
        <v>81</v>
      </c>
      <c r="AS204">
        <v>80</v>
      </c>
      <c r="AT204">
        <v>79</v>
      </c>
      <c r="AU204">
        <v>78.5</v>
      </c>
      <c r="AV204">
        <v>76.5</v>
      </c>
      <c r="AW204">
        <v>76.5</v>
      </c>
      <c r="AX204">
        <v>80</v>
      </c>
      <c r="AY204">
        <v>84.5</v>
      </c>
      <c r="AZ204">
        <v>89</v>
      </c>
      <c r="BA204">
        <v>92.5</v>
      </c>
      <c r="BB204">
        <v>93.5</v>
      </c>
      <c r="BC204">
        <v>96.5</v>
      </c>
      <c r="BD204">
        <v>100</v>
      </c>
      <c r="BE204">
        <v>103</v>
      </c>
      <c r="BF204">
        <v>104.5</v>
      </c>
      <c r="BG204">
        <v>105</v>
      </c>
      <c r="BH204">
        <v>104.5</v>
      </c>
      <c r="BI204">
        <v>102</v>
      </c>
      <c r="BJ204">
        <v>98.5</v>
      </c>
      <c r="BK204">
        <v>95</v>
      </c>
      <c r="BL204">
        <v>93</v>
      </c>
      <c r="BM204">
        <v>92.5</v>
      </c>
      <c r="CV204" s="76"/>
      <c r="CW204" s="76"/>
      <c r="CX204" s="76"/>
    </row>
    <row r="205" spans="1:113" x14ac:dyDescent="0.25">
      <c r="A205" t="str">
        <f t="shared" si="3"/>
        <v>All_All_All_Yes_All_0 to 20 kW_43672</v>
      </c>
      <c r="B205" t="s">
        <v>177</v>
      </c>
      <c r="C205" t="s">
        <v>227</v>
      </c>
      <c r="D205" t="s">
        <v>19</v>
      </c>
      <c r="E205" t="s">
        <v>19</v>
      </c>
      <c r="F205" t="s">
        <v>19</v>
      </c>
      <c r="G205" t="s">
        <v>309</v>
      </c>
      <c r="H205" t="s">
        <v>19</v>
      </c>
      <c r="I205" t="s">
        <v>41</v>
      </c>
      <c r="J205" s="11">
        <v>43672</v>
      </c>
      <c r="K205">
        <v>15</v>
      </c>
      <c r="L205">
        <v>18</v>
      </c>
      <c r="M205">
        <v>3</v>
      </c>
      <c r="N205">
        <v>1</v>
      </c>
      <c r="O205">
        <v>1</v>
      </c>
      <c r="P205">
        <v>1</v>
      </c>
      <c r="Q205">
        <v>0</v>
      </c>
      <c r="AP205">
        <v>87.5</v>
      </c>
      <c r="AQ205">
        <v>88</v>
      </c>
      <c r="AR205">
        <v>87</v>
      </c>
      <c r="AS205">
        <v>85.5</v>
      </c>
      <c r="AT205">
        <v>84.5</v>
      </c>
      <c r="AU205">
        <v>82</v>
      </c>
      <c r="AV205">
        <v>80</v>
      </c>
      <c r="AW205">
        <v>81</v>
      </c>
      <c r="AX205">
        <v>83.5</v>
      </c>
      <c r="AY205">
        <v>87</v>
      </c>
      <c r="AZ205">
        <v>92.5</v>
      </c>
      <c r="BA205">
        <v>96</v>
      </c>
      <c r="BB205">
        <v>98.5</v>
      </c>
      <c r="BC205">
        <v>100.5</v>
      </c>
      <c r="BD205">
        <v>102.5</v>
      </c>
      <c r="BE205">
        <v>104.5</v>
      </c>
      <c r="BF205">
        <v>105.5</v>
      </c>
      <c r="BG205">
        <v>105</v>
      </c>
      <c r="BH205">
        <v>104</v>
      </c>
      <c r="BI205">
        <v>101.5</v>
      </c>
      <c r="BJ205">
        <v>99</v>
      </c>
      <c r="BK205">
        <v>96</v>
      </c>
      <c r="BL205">
        <v>93</v>
      </c>
      <c r="BM205">
        <v>90</v>
      </c>
      <c r="CV205" s="76"/>
      <c r="CW205" s="76"/>
      <c r="CX205" s="76"/>
    </row>
    <row r="206" spans="1:113" x14ac:dyDescent="0.25">
      <c r="A206" t="str">
        <f t="shared" si="3"/>
        <v>All_All_All_Yes_All_0 to 20 kW_43690</v>
      </c>
      <c r="B206" t="s">
        <v>177</v>
      </c>
      <c r="C206" t="s">
        <v>227</v>
      </c>
      <c r="D206" t="s">
        <v>19</v>
      </c>
      <c r="E206" t="s">
        <v>19</v>
      </c>
      <c r="F206" t="s">
        <v>19</v>
      </c>
      <c r="G206" t="s">
        <v>309</v>
      </c>
      <c r="H206" t="s">
        <v>19</v>
      </c>
      <c r="I206" t="s">
        <v>41</v>
      </c>
      <c r="J206" s="11">
        <v>43690</v>
      </c>
      <c r="K206">
        <v>15</v>
      </c>
      <c r="L206">
        <v>18</v>
      </c>
      <c r="M206">
        <v>3</v>
      </c>
      <c r="N206">
        <v>1</v>
      </c>
      <c r="O206">
        <v>1</v>
      </c>
      <c r="P206">
        <v>1</v>
      </c>
      <c r="Q206">
        <v>0</v>
      </c>
      <c r="AP206">
        <v>84</v>
      </c>
      <c r="AQ206">
        <v>81</v>
      </c>
      <c r="AR206">
        <v>79</v>
      </c>
      <c r="AS206">
        <v>76.5</v>
      </c>
      <c r="AT206">
        <v>75.5</v>
      </c>
      <c r="AU206">
        <v>73.5</v>
      </c>
      <c r="AV206">
        <v>71.5</v>
      </c>
      <c r="AW206">
        <v>72</v>
      </c>
      <c r="AX206">
        <v>76</v>
      </c>
      <c r="AY206">
        <v>80</v>
      </c>
      <c r="AZ206">
        <v>83.5</v>
      </c>
      <c r="BA206">
        <v>88</v>
      </c>
      <c r="BB206">
        <v>92</v>
      </c>
      <c r="BC206">
        <v>95</v>
      </c>
      <c r="BD206">
        <v>97.5</v>
      </c>
      <c r="BE206">
        <v>99.5</v>
      </c>
      <c r="BF206">
        <v>101</v>
      </c>
      <c r="BG206">
        <v>101</v>
      </c>
      <c r="BH206">
        <v>100.5</v>
      </c>
      <c r="BI206">
        <v>98.5</v>
      </c>
      <c r="BJ206">
        <v>96</v>
      </c>
      <c r="BK206">
        <v>93.5</v>
      </c>
      <c r="BL206">
        <v>91</v>
      </c>
      <c r="BM206">
        <v>88</v>
      </c>
      <c r="CV206" s="76"/>
      <c r="CW206" s="76"/>
      <c r="CX206" s="76"/>
    </row>
    <row r="207" spans="1:113" x14ac:dyDescent="0.25">
      <c r="A207" t="str">
        <f t="shared" si="3"/>
        <v>All_All_All_Yes_All_0 to 20 kW_43691</v>
      </c>
      <c r="B207" t="s">
        <v>177</v>
      </c>
      <c r="C207" t="s">
        <v>227</v>
      </c>
      <c r="D207" t="s">
        <v>19</v>
      </c>
      <c r="E207" t="s">
        <v>19</v>
      </c>
      <c r="F207" t="s">
        <v>19</v>
      </c>
      <c r="G207" t="s">
        <v>309</v>
      </c>
      <c r="H207" t="s">
        <v>19</v>
      </c>
      <c r="I207" t="s">
        <v>41</v>
      </c>
      <c r="J207" s="11">
        <v>43691</v>
      </c>
      <c r="K207">
        <v>15</v>
      </c>
      <c r="L207">
        <v>18</v>
      </c>
      <c r="M207">
        <v>3</v>
      </c>
      <c r="N207">
        <v>1</v>
      </c>
      <c r="O207">
        <v>1</v>
      </c>
      <c r="P207">
        <v>1</v>
      </c>
      <c r="Q207">
        <v>0</v>
      </c>
      <c r="AP207">
        <v>87</v>
      </c>
      <c r="AQ207">
        <v>82.5</v>
      </c>
      <c r="AR207">
        <v>81.5</v>
      </c>
      <c r="AS207">
        <v>78.5</v>
      </c>
      <c r="AT207">
        <v>76.5</v>
      </c>
      <c r="AU207">
        <v>75.5</v>
      </c>
      <c r="AV207">
        <v>75</v>
      </c>
      <c r="AW207">
        <v>74.5</v>
      </c>
      <c r="AX207">
        <v>78.5</v>
      </c>
      <c r="AY207">
        <v>82</v>
      </c>
      <c r="AZ207">
        <v>86.5</v>
      </c>
      <c r="BA207">
        <v>91.5</v>
      </c>
      <c r="BB207">
        <v>95.5</v>
      </c>
      <c r="BC207">
        <v>99</v>
      </c>
      <c r="BD207">
        <v>101.5</v>
      </c>
      <c r="BE207">
        <v>102.5</v>
      </c>
      <c r="BF207">
        <v>103.5</v>
      </c>
      <c r="BG207">
        <v>104</v>
      </c>
      <c r="BH207">
        <v>103.5</v>
      </c>
      <c r="BI207">
        <v>102</v>
      </c>
      <c r="BJ207">
        <v>99</v>
      </c>
      <c r="BK207">
        <v>96</v>
      </c>
      <c r="BL207">
        <v>93.5</v>
      </c>
      <c r="BM207">
        <v>90.5</v>
      </c>
      <c r="CV207" s="76"/>
      <c r="CW207" s="76"/>
      <c r="CX207" s="76"/>
    </row>
    <row r="208" spans="1:113" x14ac:dyDescent="0.25">
      <c r="A208" t="str">
        <f t="shared" si="3"/>
        <v>All_All_All_Yes_All_0 to 20 kW_43693</v>
      </c>
      <c r="B208" t="s">
        <v>177</v>
      </c>
      <c r="C208" t="s">
        <v>227</v>
      </c>
      <c r="D208" t="s">
        <v>19</v>
      </c>
      <c r="E208" t="s">
        <v>19</v>
      </c>
      <c r="F208" t="s">
        <v>19</v>
      </c>
      <c r="G208" t="s">
        <v>309</v>
      </c>
      <c r="H208" t="s">
        <v>19</v>
      </c>
      <c r="I208" t="s">
        <v>41</v>
      </c>
      <c r="J208" s="11">
        <v>43693</v>
      </c>
      <c r="K208">
        <v>15</v>
      </c>
      <c r="L208">
        <v>18</v>
      </c>
      <c r="M208">
        <v>3</v>
      </c>
      <c r="N208">
        <v>1</v>
      </c>
      <c r="O208">
        <v>1</v>
      </c>
      <c r="P208">
        <v>1</v>
      </c>
      <c r="Q208">
        <v>0</v>
      </c>
      <c r="AP208">
        <v>88</v>
      </c>
      <c r="AQ208">
        <v>86</v>
      </c>
      <c r="AR208">
        <v>83.5</v>
      </c>
      <c r="AS208">
        <v>82.5</v>
      </c>
      <c r="AT208">
        <v>80.5</v>
      </c>
      <c r="AU208">
        <v>79.5</v>
      </c>
      <c r="AV208">
        <v>76.5</v>
      </c>
      <c r="AW208">
        <v>74.5</v>
      </c>
      <c r="AX208">
        <v>78</v>
      </c>
      <c r="AY208">
        <v>83.5</v>
      </c>
      <c r="AZ208">
        <v>88</v>
      </c>
      <c r="BA208">
        <v>92</v>
      </c>
      <c r="BB208">
        <v>96.5</v>
      </c>
      <c r="BC208">
        <v>101</v>
      </c>
      <c r="BD208">
        <v>104</v>
      </c>
      <c r="BE208">
        <v>106</v>
      </c>
      <c r="BF208">
        <v>107</v>
      </c>
      <c r="BG208">
        <v>107</v>
      </c>
      <c r="BH208">
        <v>106.5</v>
      </c>
      <c r="BI208">
        <v>104.5</v>
      </c>
      <c r="BJ208">
        <v>101</v>
      </c>
      <c r="BK208">
        <v>97.5</v>
      </c>
      <c r="BL208">
        <v>93</v>
      </c>
      <c r="BM208">
        <v>89</v>
      </c>
      <c r="CV208" s="76"/>
      <c r="CW208" s="76"/>
      <c r="CX208" s="76"/>
    </row>
    <row r="209" spans="1:113" x14ac:dyDescent="0.25">
      <c r="A209" t="str">
        <f t="shared" si="3"/>
        <v>All_All_All_Yes_All_0 to 20 kW_43703</v>
      </c>
      <c r="B209" t="s">
        <v>177</v>
      </c>
      <c r="C209" t="s">
        <v>227</v>
      </c>
      <c r="D209" t="s">
        <v>19</v>
      </c>
      <c r="E209" t="s">
        <v>19</v>
      </c>
      <c r="F209" t="s">
        <v>19</v>
      </c>
      <c r="G209" t="s">
        <v>309</v>
      </c>
      <c r="H209" t="s">
        <v>19</v>
      </c>
      <c r="I209" t="s">
        <v>41</v>
      </c>
      <c r="J209" s="11">
        <v>43703</v>
      </c>
      <c r="K209">
        <v>15</v>
      </c>
      <c r="L209">
        <v>18</v>
      </c>
      <c r="M209">
        <v>3</v>
      </c>
      <c r="N209">
        <v>1</v>
      </c>
      <c r="O209">
        <v>1</v>
      </c>
      <c r="P209">
        <v>1</v>
      </c>
      <c r="Q209">
        <v>0</v>
      </c>
      <c r="AP209">
        <v>86</v>
      </c>
      <c r="AQ209">
        <v>82</v>
      </c>
      <c r="AR209">
        <v>82</v>
      </c>
      <c r="AS209">
        <v>81</v>
      </c>
      <c r="AT209">
        <v>80</v>
      </c>
      <c r="AU209">
        <v>78.5</v>
      </c>
      <c r="AV209">
        <v>78</v>
      </c>
      <c r="AW209">
        <v>77.5</v>
      </c>
      <c r="AX209">
        <v>81</v>
      </c>
      <c r="AY209">
        <v>84</v>
      </c>
      <c r="AZ209">
        <v>87.5</v>
      </c>
      <c r="BA209">
        <v>90.5</v>
      </c>
      <c r="BB209">
        <v>93.5</v>
      </c>
      <c r="BC209">
        <v>97</v>
      </c>
      <c r="BD209">
        <v>99</v>
      </c>
      <c r="BE209">
        <v>100.5</v>
      </c>
      <c r="BF209">
        <v>102</v>
      </c>
      <c r="BG209">
        <v>102</v>
      </c>
      <c r="BH209">
        <v>102</v>
      </c>
      <c r="BI209">
        <v>101</v>
      </c>
      <c r="BJ209">
        <v>98.5</v>
      </c>
      <c r="BK209">
        <v>96.5</v>
      </c>
      <c r="BL209">
        <v>93.5</v>
      </c>
      <c r="BM209">
        <v>90.5</v>
      </c>
      <c r="CW209" s="76"/>
      <c r="CX209" s="76"/>
    </row>
    <row r="210" spans="1:113" x14ac:dyDescent="0.25">
      <c r="A210" t="str">
        <f t="shared" si="3"/>
        <v>All_All_All_Yes_All_0 to 20 kW_43704</v>
      </c>
      <c r="B210" t="s">
        <v>177</v>
      </c>
      <c r="C210" t="s">
        <v>227</v>
      </c>
      <c r="D210" t="s">
        <v>19</v>
      </c>
      <c r="E210" t="s">
        <v>19</v>
      </c>
      <c r="F210" t="s">
        <v>19</v>
      </c>
      <c r="G210" t="s">
        <v>309</v>
      </c>
      <c r="H210" t="s">
        <v>19</v>
      </c>
      <c r="I210" t="s">
        <v>41</v>
      </c>
      <c r="J210" s="11">
        <v>43704</v>
      </c>
      <c r="K210">
        <v>15</v>
      </c>
      <c r="L210">
        <v>18</v>
      </c>
      <c r="M210">
        <v>3</v>
      </c>
      <c r="N210">
        <v>1</v>
      </c>
      <c r="O210">
        <v>1</v>
      </c>
      <c r="P210">
        <v>1</v>
      </c>
      <c r="Q210">
        <v>0</v>
      </c>
      <c r="AP210">
        <v>88</v>
      </c>
      <c r="AQ210">
        <v>86.5</v>
      </c>
      <c r="AR210">
        <v>84.5</v>
      </c>
      <c r="AS210">
        <v>82.5</v>
      </c>
      <c r="AT210">
        <v>80.5</v>
      </c>
      <c r="AU210">
        <v>79</v>
      </c>
      <c r="AV210">
        <v>78</v>
      </c>
      <c r="AW210">
        <v>77.5</v>
      </c>
      <c r="AX210">
        <v>81</v>
      </c>
      <c r="AY210">
        <v>84.5</v>
      </c>
      <c r="AZ210">
        <v>89.5</v>
      </c>
      <c r="BA210">
        <v>93</v>
      </c>
      <c r="BB210">
        <v>96.5</v>
      </c>
      <c r="BC210">
        <v>100</v>
      </c>
      <c r="BD210">
        <v>102</v>
      </c>
      <c r="BE210">
        <v>104</v>
      </c>
      <c r="BF210">
        <v>105</v>
      </c>
      <c r="BG210">
        <v>105</v>
      </c>
      <c r="BH210">
        <v>104</v>
      </c>
      <c r="BI210">
        <v>102</v>
      </c>
      <c r="BJ210">
        <v>99</v>
      </c>
      <c r="BK210">
        <v>95.5</v>
      </c>
      <c r="BL210">
        <v>93.5</v>
      </c>
      <c r="BM210">
        <v>90.5</v>
      </c>
    </row>
    <row r="211" spans="1:113" x14ac:dyDescent="0.25">
      <c r="A211" t="str">
        <f t="shared" si="3"/>
        <v>All_All_All_Yes_All_0 to 20 kW_43721</v>
      </c>
      <c r="B211" t="s">
        <v>177</v>
      </c>
      <c r="C211" t="s">
        <v>227</v>
      </c>
      <c r="D211" t="s">
        <v>19</v>
      </c>
      <c r="E211" t="s">
        <v>19</v>
      </c>
      <c r="F211" t="s">
        <v>19</v>
      </c>
      <c r="G211" t="s">
        <v>309</v>
      </c>
      <c r="H211" t="s">
        <v>19</v>
      </c>
      <c r="I211" t="s">
        <v>41</v>
      </c>
      <c r="J211" s="11">
        <v>43721</v>
      </c>
      <c r="K211">
        <v>15</v>
      </c>
      <c r="L211">
        <v>18</v>
      </c>
      <c r="M211">
        <v>3</v>
      </c>
      <c r="N211">
        <v>1</v>
      </c>
      <c r="O211">
        <v>1</v>
      </c>
      <c r="P211">
        <v>1</v>
      </c>
      <c r="Q211">
        <v>0</v>
      </c>
      <c r="AP211">
        <v>79</v>
      </c>
      <c r="AQ211">
        <v>76.5</v>
      </c>
      <c r="AR211">
        <v>73.5</v>
      </c>
      <c r="AS211">
        <v>71.5</v>
      </c>
      <c r="AT211">
        <v>70</v>
      </c>
      <c r="AU211">
        <v>67.5</v>
      </c>
      <c r="AV211">
        <v>67.5</v>
      </c>
      <c r="AW211">
        <v>68</v>
      </c>
      <c r="AX211">
        <v>69.5</v>
      </c>
      <c r="AY211">
        <v>73.5</v>
      </c>
      <c r="AZ211">
        <v>79.5</v>
      </c>
      <c r="BA211">
        <v>84</v>
      </c>
      <c r="BB211">
        <v>88</v>
      </c>
      <c r="BC211">
        <v>92</v>
      </c>
      <c r="BD211">
        <v>95</v>
      </c>
      <c r="BE211">
        <v>97.5</v>
      </c>
      <c r="BF211">
        <v>98.5</v>
      </c>
      <c r="BG211">
        <v>99</v>
      </c>
      <c r="BH211">
        <v>97.5</v>
      </c>
      <c r="BI211">
        <v>95.5</v>
      </c>
      <c r="BJ211">
        <v>91.5</v>
      </c>
      <c r="BK211">
        <v>89.5</v>
      </c>
      <c r="BL211">
        <v>87</v>
      </c>
      <c r="BM211">
        <v>84</v>
      </c>
    </row>
    <row r="212" spans="1:113" x14ac:dyDescent="0.25">
      <c r="A212" t="str">
        <f t="shared" si="3"/>
        <v>All_All_All_Yes_All_0 to 20 kW_2958465</v>
      </c>
      <c r="B212" t="s">
        <v>204</v>
      </c>
      <c r="C212" t="s">
        <v>227</v>
      </c>
      <c r="D212" t="s">
        <v>19</v>
      </c>
      <c r="E212" t="s">
        <v>19</v>
      </c>
      <c r="F212" t="s">
        <v>19</v>
      </c>
      <c r="G212" t="s">
        <v>309</v>
      </c>
      <c r="H212" t="s">
        <v>19</v>
      </c>
      <c r="I212" t="s">
        <v>41</v>
      </c>
      <c r="J212" s="11">
        <v>2958465</v>
      </c>
      <c r="K212">
        <v>15</v>
      </c>
      <c r="L212">
        <v>18</v>
      </c>
      <c r="M212">
        <v>3</v>
      </c>
      <c r="N212">
        <v>1</v>
      </c>
      <c r="O212">
        <v>1</v>
      </c>
      <c r="P212">
        <v>1</v>
      </c>
      <c r="Q212">
        <v>0</v>
      </c>
      <c r="AP212">
        <v>85.888890000000004</v>
      </c>
      <c r="AQ212">
        <v>83.333340000000007</v>
      </c>
      <c r="AR212">
        <v>81.5</v>
      </c>
      <c r="AS212">
        <v>79.666659999999993</v>
      </c>
      <c r="AT212">
        <v>78.111109999999996</v>
      </c>
      <c r="AU212">
        <v>76.55556</v>
      </c>
      <c r="AV212">
        <v>75.277780000000007</v>
      </c>
      <c r="AW212">
        <v>75.277780000000007</v>
      </c>
      <c r="AX212">
        <v>78.666659999999993</v>
      </c>
      <c r="AY212">
        <v>82.5</v>
      </c>
      <c r="AZ212">
        <v>86.888890000000004</v>
      </c>
      <c r="BA212">
        <v>90.888890000000004</v>
      </c>
      <c r="BB212">
        <v>94.222219999999993</v>
      </c>
      <c r="BC212">
        <v>97.5</v>
      </c>
      <c r="BD212">
        <v>100.0556</v>
      </c>
      <c r="BE212">
        <v>101.9444</v>
      </c>
      <c r="BF212">
        <v>103.16670000000001</v>
      </c>
      <c r="BG212">
        <v>103.33329999999999</v>
      </c>
      <c r="BH212">
        <v>102.61109999999999</v>
      </c>
      <c r="BI212">
        <v>100.7778</v>
      </c>
      <c r="BJ212">
        <v>97.833340000000007</v>
      </c>
      <c r="BK212">
        <v>94.722219999999993</v>
      </c>
      <c r="BL212">
        <v>92.111109999999996</v>
      </c>
      <c r="BM212">
        <v>89.44444</v>
      </c>
      <c r="CL212" s="76"/>
      <c r="CM212" s="76"/>
      <c r="CN212" s="76"/>
      <c r="CO212" s="76"/>
      <c r="CP212" s="76"/>
      <c r="CQ212" s="76"/>
      <c r="CR212" s="76"/>
      <c r="CS212" s="76"/>
      <c r="CT212" s="76"/>
      <c r="CU212" s="76"/>
      <c r="CV212" s="76"/>
      <c r="CW212" s="76"/>
      <c r="CX212" s="76"/>
      <c r="CY212" s="76"/>
      <c r="CZ212" s="76"/>
      <c r="DA212" s="76"/>
      <c r="DB212" s="76"/>
      <c r="DC212" s="76"/>
      <c r="DD212" s="76"/>
      <c r="DE212" s="76"/>
      <c r="DF212" s="76"/>
      <c r="DG212" s="76"/>
      <c r="DH212" s="76"/>
      <c r="DI212" s="76"/>
    </row>
    <row r="213" spans="1:113" x14ac:dyDescent="0.25">
      <c r="A213" t="str">
        <f t="shared" si="3"/>
        <v>Sierra_All_All_All_All_0 to 20 kW_43627</v>
      </c>
      <c r="B213" t="s">
        <v>177</v>
      </c>
      <c r="C213" t="s">
        <v>228</v>
      </c>
      <c r="D213" t="s">
        <v>194</v>
      </c>
      <c r="E213" t="s">
        <v>19</v>
      </c>
      <c r="F213" t="s">
        <v>19</v>
      </c>
      <c r="G213" t="s">
        <v>19</v>
      </c>
      <c r="H213" t="s">
        <v>19</v>
      </c>
      <c r="I213" t="s">
        <v>41</v>
      </c>
      <c r="J213" s="11">
        <v>43627</v>
      </c>
      <c r="K213">
        <v>15</v>
      </c>
      <c r="L213">
        <v>18</v>
      </c>
      <c r="M213">
        <v>15427</v>
      </c>
      <c r="N213">
        <v>0</v>
      </c>
      <c r="O213">
        <v>0</v>
      </c>
      <c r="P213">
        <v>0</v>
      </c>
      <c r="Q213">
        <v>0</v>
      </c>
      <c r="R213">
        <v>0.80975611999999997</v>
      </c>
      <c r="S213">
        <v>0.78115975999999998</v>
      </c>
      <c r="T213">
        <v>0.75238928000000005</v>
      </c>
      <c r="U213">
        <v>0.74662839999999997</v>
      </c>
      <c r="V213">
        <v>0.75552041000000003</v>
      </c>
      <c r="W213">
        <v>0.74907718000000001</v>
      </c>
      <c r="X213">
        <v>0.76485102000000005</v>
      </c>
      <c r="Y213">
        <v>0.94998176000000001</v>
      </c>
      <c r="Z213">
        <v>1.2362947</v>
      </c>
      <c r="AA213">
        <v>1.4709931999999999</v>
      </c>
      <c r="AB213">
        <v>1.6669807999999999</v>
      </c>
      <c r="AC213">
        <v>1.7929744999999999</v>
      </c>
      <c r="AD213">
        <v>1.8675621</v>
      </c>
      <c r="AE213">
        <v>1.9389867999999999</v>
      </c>
      <c r="AF213">
        <v>1.9727832000000001</v>
      </c>
      <c r="AG213">
        <v>1.969568</v>
      </c>
      <c r="AH213">
        <v>1.848946</v>
      </c>
      <c r="AI213">
        <v>1.526756</v>
      </c>
      <c r="AJ213">
        <v>1.301056</v>
      </c>
      <c r="AK213">
        <v>1.170631</v>
      </c>
      <c r="AL213">
        <v>1.113515</v>
      </c>
      <c r="AM213">
        <v>1.0635680000000001</v>
      </c>
      <c r="AN213">
        <v>0.97247669999999997</v>
      </c>
      <c r="AO213">
        <v>0.88760669999999997</v>
      </c>
      <c r="AP213">
        <v>74.979010000000002</v>
      </c>
      <c r="AQ213">
        <v>72.325000000000003</v>
      </c>
      <c r="AR213">
        <v>70.560789999999997</v>
      </c>
      <c r="AS213">
        <v>70.090130000000002</v>
      </c>
      <c r="AT213">
        <v>68.86542</v>
      </c>
      <c r="AU213">
        <v>68.676349999999999</v>
      </c>
      <c r="AV213">
        <v>68.055549999999997</v>
      </c>
      <c r="AW213">
        <v>71.578710000000001</v>
      </c>
      <c r="AX213">
        <v>76.30265</v>
      </c>
      <c r="AY213">
        <v>81.736149999999995</v>
      </c>
      <c r="AZ213">
        <v>86.081710000000001</v>
      </c>
      <c r="BA213">
        <v>89.372659999999996</v>
      </c>
      <c r="BB213">
        <v>92.008740000000003</v>
      </c>
      <c r="BC213">
        <v>94.001660000000001</v>
      </c>
      <c r="BD213">
        <v>96.017189999999999</v>
      </c>
      <c r="BE213">
        <v>97.229510000000005</v>
      </c>
      <c r="BF213">
        <v>98.117360000000005</v>
      </c>
      <c r="BG213">
        <v>98.262659999999997</v>
      </c>
      <c r="BH213">
        <v>97.229810000000001</v>
      </c>
      <c r="BI213">
        <v>93.098169999999996</v>
      </c>
      <c r="BJ213">
        <v>87.808549999999997</v>
      </c>
      <c r="BK213">
        <v>82.059119999999993</v>
      </c>
      <c r="BL213">
        <v>79.368139999999997</v>
      </c>
      <c r="BM213">
        <v>77.631069999999994</v>
      </c>
      <c r="BN213">
        <v>-5.0273999999999996E-3</v>
      </c>
      <c r="BO213">
        <v>-2.4922999999999998E-3</v>
      </c>
      <c r="BP213">
        <v>-3.4459999999999997E-4</v>
      </c>
      <c r="BQ213">
        <v>-1.6846000000000001E-3</v>
      </c>
      <c r="BR213">
        <v>1.182E-4</v>
      </c>
      <c r="BS213">
        <v>4.5053999999999997E-3</v>
      </c>
      <c r="BT213">
        <v>9.7056999999999994E-3</v>
      </c>
      <c r="BU213">
        <v>2.6428E-2</v>
      </c>
      <c r="BV213">
        <v>3.4894300000000003E-2</v>
      </c>
      <c r="BW213">
        <v>1.4999999999999999E-2</v>
      </c>
      <c r="BX213">
        <v>4.0860000000000002E-3</v>
      </c>
      <c r="BY213">
        <v>-5.2193999999999999E-3</v>
      </c>
      <c r="BZ213">
        <v>-8.4258000000000007E-3</v>
      </c>
      <c r="CA213">
        <v>-1.57962E-2</v>
      </c>
      <c r="CB213">
        <v>2.0880000000000001E-4</v>
      </c>
      <c r="CC213">
        <v>9.9384E-3</v>
      </c>
      <c r="CD213">
        <v>1.3241599999999999E-2</v>
      </c>
      <c r="CE213">
        <v>1.80979E-2</v>
      </c>
      <c r="CF213">
        <v>9.7780999999999996E-3</v>
      </c>
      <c r="CG213">
        <v>3.2736000000000002E-3</v>
      </c>
      <c r="CH213">
        <v>-3.9851000000000001E-3</v>
      </c>
      <c r="CI213">
        <v>-3.6695E-3</v>
      </c>
      <c r="CJ213">
        <v>-1.2922299999999999E-2</v>
      </c>
      <c r="CK213">
        <v>-1.06106E-2</v>
      </c>
      <c r="CL213" s="76">
        <v>1.1199999999999999E-5</v>
      </c>
      <c r="CM213" s="76">
        <v>1.0699999999999999E-5</v>
      </c>
      <c r="CN213" s="76">
        <v>1.0000000000000001E-5</v>
      </c>
      <c r="CO213" s="76">
        <v>9.0699999999999996E-6</v>
      </c>
      <c r="CP213" s="76">
        <v>8.3399999999999998E-6</v>
      </c>
      <c r="CQ213" s="76">
        <v>8.8100000000000004E-6</v>
      </c>
      <c r="CR213" s="76">
        <v>1.1E-5</v>
      </c>
      <c r="CS213" s="76">
        <v>1.52E-5</v>
      </c>
      <c r="CT213" s="76">
        <v>2.19E-5</v>
      </c>
      <c r="CU213" s="76">
        <v>2.62E-5</v>
      </c>
      <c r="CV213" s="76">
        <v>2.7800000000000001E-5</v>
      </c>
      <c r="CW213" s="76">
        <v>2.4899999999999999E-5</v>
      </c>
      <c r="CX213" s="76">
        <v>1.9000000000000001E-5</v>
      </c>
      <c r="CY213" s="76">
        <v>1.5299999999999999E-5</v>
      </c>
      <c r="CZ213" s="76">
        <v>1.6099999999999998E-5</v>
      </c>
      <c r="DA213" s="76">
        <v>2.12E-5</v>
      </c>
      <c r="DB213" s="76">
        <v>3.2100000000000001E-5</v>
      </c>
      <c r="DC213" s="76">
        <v>4.3600000000000003E-5</v>
      </c>
      <c r="DD213" s="76">
        <v>4.7599999999999998E-5</v>
      </c>
      <c r="DE213" s="76">
        <v>4.5599999999999997E-5</v>
      </c>
      <c r="DF213" s="76">
        <v>3.4900000000000001E-5</v>
      </c>
      <c r="DG213" s="76">
        <v>2.5299999999999998E-5</v>
      </c>
      <c r="DH213" s="76">
        <v>1.84E-5</v>
      </c>
      <c r="DI213" s="76">
        <v>1.6799999999999998E-5</v>
      </c>
    </row>
    <row r="214" spans="1:113" x14ac:dyDescent="0.25">
      <c r="A214" t="str">
        <f t="shared" si="3"/>
        <v>Sierra_All_All_All_All_0 to 20 kW_43670</v>
      </c>
      <c r="B214" t="s">
        <v>177</v>
      </c>
      <c r="C214" t="s">
        <v>228</v>
      </c>
      <c r="D214" t="s">
        <v>194</v>
      </c>
      <c r="E214" t="s">
        <v>19</v>
      </c>
      <c r="F214" t="s">
        <v>19</v>
      </c>
      <c r="G214" t="s">
        <v>19</v>
      </c>
      <c r="H214" t="s">
        <v>19</v>
      </c>
      <c r="I214" t="s">
        <v>41</v>
      </c>
      <c r="J214" s="11">
        <v>43670</v>
      </c>
      <c r="K214">
        <v>15</v>
      </c>
      <c r="L214">
        <v>18</v>
      </c>
      <c r="M214">
        <v>15290</v>
      </c>
      <c r="N214">
        <v>0</v>
      </c>
      <c r="O214">
        <v>0</v>
      </c>
      <c r="P214">
        <v>0</v>
      </c>
      <c r="Q214">
        <v>0</v>
      </c>
      <c r="R214">
        <v>0.81685839000000005</v>
      </c>
      <c r="S214">
        <v>0.78773435000000003</v>
      </c>
      <c r="T214">
        <v>0.76113797000000005</v>
      </c>
      <c r="U214">
        <v>0.75644513999999996</v>
      </c>
      <c r="V214">
        <v>0.76459237999999996</v>
      </c>
      <c r="W214">
        <v>0.78433498999999995</v>
      </c>
      <c r="X214">
        <v>0.78187472000000002</v>
      </c>
      <c r="Y214">
        <v>0.93957458000000005</v>
      </c>
      <c r="Z214">
        <v>1.2007715000000001</v>
      </c>
      <c r="AA214">
        <v>1.4480234000000001</v>
      </c>
      <c r="AB214">
        <v>1.6423247000000001</v>
      </c>
      <c r="AC214">
        <v>1.7924711</v>
      </c>
      <c r="AD214">
        <v>1.8673423</v>
      </c>
      <c r="AE214">
        <v>1.9624614</v>
      </c>
      <c r="AF214">
        <v>2.0172275000000002</v>
      </c>
      <c r="AG214">
        <v>1.9949680000000001</v>
      </c>
      <c r="AH214">
        <v>1.8958299999999999</v>
      </c>
      <c r="AI214">
        <v>1.607224</v>
      </c>
      <c r="AJ214">
        <v>1.4072640000000001</v>
      </c>
      <c r="AK214">
        <v>1.274194</v>
      </c>
      <c r="AL214">
        <v>1.174598</v>
      </c>
      <c r="AM214">
        <v>1.0887420000000001</v>
      </c>
      <c r="AN214">
        <v>0.99343159999999997</v>
      </c>
      <c r="AO214">
        <v>0.91335089999999997</v>
      </c>
      <c r="AP214">
        <v>72.851150000000004</v>
      </c>
      <c r="AQ214">
        <v>70.094669999999994</v>
      </c>
      <c r="AR214">
        <v>68.015720000000002</v>
      </c>
      <c r="AS214">
        <v>66.922489999999996</v>
      </c>
      <c r="AT214">
        <v>66.838530000000006</v>
      </c>
      <c r="AU214">
        <v>66.596879999999999</v>
      </c>
      <c r="AV214">
        <v>65.56183</v>
      </c>
      <c r="AW214">
        <v>67.609380000000002</v>
      </c>
      <c r="AX214">
        <v>73.242279999999994</v>
      </c>
      <c r="AY214">
        <v>78.818979999999996</v>
      </c>
      <c r="AZ214">
        <v>83.691180000000003</v>
      </c>
      <c r="BA214">
        <v>87.158169999999998</v>
      </c>
      <c r="BB214">
        <v>89.36694</v>
      </c>
      <c r="BC214">
        <v>92.632850000000005</v>
      </c>
      <c r="BD214">
        <v>94.574839999999995</v>
      </c>
      <c r="BE214">
        <v>95.662580000000005</v>
      </c>
      <c r="BF214">
        <v>96.672730000000001</v>
      </c>
      <c r="BG214">
        <v>96.971249999999998</v>
      </c>
      <c r="BH214">
        <v>96.432540000000003</v>
      </c>
      <c r="BI214">
        <v>94.044319999999999</v>
      </c>
      <c r="BJ214">
        <v>87.21387</v>
      </c>
      <c r="BK214">
        <v>81.136809999999997</v>
      </c>
      <c r="BL214">
        <v>77.436710000000005</v>
      </c>
      <c r="BM214">
        <v>74.775469999999999</v>
      </c>
      <c r="BN214">
        <v>-1.1494799999999999E-2</v>
      </c>
      <c r="BO214">
        <v>-1.16811E-2</v>
      </c>
      <c r="BP214">
        <v>-1.2068300000000001E-2</v>
      </c>
      <c r="BQ214">
        <v>-1.21677E-2</v>
      </c>
      <c r="BR214">
        <v>-1.1557899999999999E-2</v>
      </c>
      <c r="BS214">
        <v>-1.7757100000000001E-2</v>
      </c>
      <c r="BT214">
        <v>-1.15123E-2</v>
      </c>
      <c r="BU214">
        <v>5.3985999999999999E-3</v>
      </c>
      <c r="BV214">
        <v>1.21473E-2</v>
      </c>
      <c r="BW214">
        <v>-3.1700999999999999E-3</v>
      </c>
      <c r="BX214">
        <v>-2.0794E-2</v>
      </c>
      <c r="BY214">
        <v>-1.8328000000000001E-2</v>
      </c>
      <c r="BZ214">
        <v>-1.1617799999999999E-2</v>
      </c>
      <c r="CA214">
        <v>-3.7372999999999998E-3</v>
      </c>
      <c r="CB214">
        <v>1.23404E-2</v>
      </c>
      <c r="CC214">
        <v>2.2802300000000001E-2</v>
      </c>
      <c r="CD214">
        <v>2.3970100000000001E-2</v>
      </c>
      <c r="CE214">
        <v>2.8912E-3</v>
      </c>
      <c r="CF214">
        <v>-2.5088699999999999E-2</v>
      </c>
      <c r="CG214">
        <v>-3.25306E-2</v>
      </c>
      <c r="CH214">
        <v>-3.1635099999999999E-2</v>
      </c>
      <c r="CI214">
        <v>-2.6096899999999999E-2</v>
      </c>
      <c r="CJ214">
        <v>-2.1443500000000001E-2</v>
      </c>
      <c r="CK214">
        <v>-2.05054E-2</v>
      </c>
      <c r="CL214" s="76">
        <v>1.1E-5</v>
      </c>
      <c r="CM214" s="76">
        <v>1.01E-5</v>
      </c>
      <c r="CN214" s="76">
        <v>9.6299999999999993E-6</v>
      </c>
      <c r="CO214" s="76">
        <v>9.3899999999999999E-6</v>
      </c>
      <c r="CP214" s="76">
        <v>8.7800000000000006E-6</v>
      </c>
      <c r="CQ214" s="76">
        <v>8.5399999999999996E-6</v>
      </c>
      <c r="CR214" s="76">
        <v>1.08E-5</v>
      </c>
      <c r="CS214" s="76">
        <v>1.52E-5</v>
      </c>
      <c r="CT214" s="76">
        <v>2.4600000000000002E-5</v>
      </c>
      <c r="CU214" s="76">
        <v>2.3099999999999999E-5</v>
      </c>
      <c r="CV214" s="76">
        <v>2.5000000000000001E-5</v>
      </c>
      <c r="CW214" s="76">
        <v>2.2200000000000001E-5</v>
      </c>
      <c r="CX214" s="76">
        <v>1.6799999999999998E-5</v>
      </c>
      <c r="CY214" s="76">
        <v>1.4399999999999999E-5</v>
      </c>
      <c r="CZ214" s="76">
        <v>1.52E-5</v>
      </c>
      <c r="DA214" s="76">
        <v>2.0100000000000001E-5</v>
      </c>
      <c r="DB214" s="76">
        <v>3.3000000000000003E-5</v>
      </c>
      <c r="DC214" s="76">
        <v>4.8099999999999997E-5</v>
      </c>
      <c r="DD214" s="76">
        <v>5.94E-5</v>
      </c>
      <c r="DE214" s="76">
        <v>5.9500000000000003E-5</v>
      </c>
      <c r="DF214" s="76">
        <v>4.4199999999999997E-5</v>
      </c>
      <c r="DG214" s="76">
        <v>3.0700000000000001E-5</v>
      </c>
      <c r="DH214" s="76">
        <v>2.1399999999999998E-5</v>
      </c>
      <c r="DI214" s="76">
        <v>1.6799999999999998E-5</v>
      </c>
    </row>
    <row r="215" spans="1:113" x14ac:dyDescent="0.25">
      <c r="A215" t="str">
        <f t="shared" si="3"/>
        <v>Sierra_All_All_All_All_0 to 20 kW_43672</v>
      </c>
      <c r="B215" t="s">
        <v>177</v>
      </c>
      <c r="C215" t="s">
        <v>228</v>
      </c>
      <c r="D215" t="s">
        <v>194</v>
      </c>
      <c r="E215" t="s">
        <v>19</v>
      </c>
      <c r="F215" t="s">
        <v>19</v>
      </c>
      <c r="G215" t="s">
        <v>19</v>
      </c>
      <c r="H215" t="s">
        <v>19</v>
      </c>
      <c r="I215" t="s">
        <v>41</v>
      </c>
      <c r="J215" s="11">
        <v>43672</v>
      </c>
      <c r="K215">
        <v>15</v>
      </c>
      <c r="L215">
        <v>18</v>
      </c>
      <c r="M215">
        <v>15288</v>
      </c>
      <c r="N215">
        <v>0</v>
      </c>
      <c r="O215">
        <v>0</v>
      </c>
      <c r="P215">
        <v>0</v>
      </c>
      <c r="Q215">
        <v>0</v>
      </c>
      <c r="R215">
        <v>0.84067906000000003</v>
      </c>
      <c r="S215">
        <v>0.81048942999999996</v>
      </c>
      <c r="T215">
        <v>0.79150978000000005</v>
      </c>
      <c r="U215">
        <v>0.77803361999999998</v>
      </c>
      <c r="V215">
        <v>0.78623783999999997</v>
      </c>
      <c r="W215">
        <v>0.81990516999999996</v>
      </c>
      <c r="X215">
        <v>0.82621047000000003</v>
      </c>
      <c r="Y215">
        <v>0.95518592000000002</v>
      </c>
      <c r="Z215">
        <v>1.2013098</v>
      </c>
      <c r="AA215">
        <v>1.4148653</v>
      </c>
      <c r="AB215">
        <v>1.5873807</v>
      </c>
      <c r="AC215">
        <v>1.6973480000000001</v>
      </c>
      <c r="AD215">
        <v>1.7367494000000001</v>
      </c>
      <c r="AE215">
        <v>1.8081339000000001</v>
      </c>
      <c r="AF215">
        <v>1.8416912000000001</v>
      </c>
      <c r="AG215">
        <v>1.825534</v>
      </c>
      <c r="AH215">
        <v>1.704901</v>
      </c>
      <c r="AI215">
        <v>1.4418260000000001</v>
      </c>
      <c r="AJ215">
        <v>1.2656350000000001</v>
      </c>
      <c r="AK215">
        <v>1.1522650000000001</v>
      </c>
      <c r="AL215">
        <v>1.0996570000000001</v>
      </c>
      <c r="AM215">
        <v>1.0383990000000001</v>
      </c>
      <c r="AN215">
        <v>0.94710280000000002</v>
      </c>
      <c r="AO215">
        <v>0.87436539999999996</v>
      </c>
      <c r="AP215">
        <v>73.317920000000001</v>
      </c>
      <c r="AQ215">
        <v>73.813739999999996</v>
      </c>
      <c r="AR215">
        <v>71.909710000000004</v>
      </c>
      <c r="AS215">
        <v>69.948759999999993</v>
      </c>
      <c r="AT215">
        <v>68.940119999999993</v>
      </c>
      <c r="AU215">
        <v>68.338650000000001</v>
      </c>
      <c r="AV215">
        <v>67.419290000000004</v>
      </c>
      <c r="AW215">
        <v>68.938220000000001</v>
      </c>
      <c r="AX215">
        <v>72.955929999999995</v>
      </c>
      <c r="AY215">
        <v>77.405760000000001</v>
      </c>
      <c r="AZ215">
        <v>81.69144</v>
      </c>
      <c r="BA215">
        <v>84.884439999999998</v>
      </c>
      <c r="BB215">
        <v>87.960729999999998</v>
      </c>
      <c r="BC215">
        <v>90.628069999999994</v>
      </c>
      <c r="BD215">
        <v>93.071860000000001</v>
      </c>
      <c r="BE215">
        <v>93.944339999999997</v>
      </c>
      <c r="BF215">
        <v>94.662610000000001</v>
      </c>
      <c r="BG215">
        <v>95.118260000000006</v>
      </c>
      <c r="BH215">
        <v>93.846440000000001</v>
      </c>
      <c r="BI215">
        <v>91.110680000000002</v>
      </c>
      <c r="BJ215">
        <v>85.141239999999996</v>
      </c>
      <c r="BK215">
        <v>78.571479999999994</v>
      </c>
      <c r="BL215">
        <v>74.945530000000005</v>
      </c>
      <c r="BM215">
        <v>72.694659999999999</v>
      </c>
      <c r="BN215">
        <v>-1.15073E-2</v>
      </c>
      <c r="BO215">
        <v>-1.0806700000000001E-2</v>
      </c>
      <c r="BP215">
        <v>-1.14717E-2</v>
      </c>
      <c r="BQ215">
        <v>-1.20337E-2</v>
      </c>
      <c r="BR215">
        <v>-1.16232E-2</v>
      </c>
      <c r="BS215">
        <v>-1.7750200000000001E-2</v>
      </c>
      <c r="BT215">
        <v>-1.15747E-2</v>
      </c>
      <c r="BU215">
        <v>5.2601000000000002E-3</v>
      </c>
      <c r="BV215">
        <v>1.2327400000000001E-2</v>
      </c>
      <c r="BW215">
        <v>-2.8898000000000001E-3</v>
      </c>
      <c r="BX215">
        <v>-2.01899E-2</v>
      </c>
      <c r="BY215">
        <v>-1.7627500000000001E-2</v>
      </c>
      <c r="BZ215">
        <v>-1.0555999999999999E-2</v>
      </c>
      <c r="CA215">
        <v>-2.3454000000000001E-3</v>
      </c>
      <c r="CB215">
        <v>1.2653299999999999E-2</v>
      </c>
      <c r="CC215">
        <v>2.28334E-2</v>
      </c>
      <c r="CD215">
        <v>2.5000000000000001E-2</v>
      </c>
      <c r="CE215">
        <v>3.6285000000000002E-3</v>
      </c>
      <c r="CF215">
        <v>-2.15896E-2</v>
      </c>
      <c r="CG215">
        <v>-2.89857E-2</v>
      </c>
      <c r="CH215">
        <v>-3.0896300000000002E-2</v>
      </c>
      <c r="CI215">
        <v>-2.6582399999999999E-2</v>
      </c>
      <c r="CJ215">
        <v>-2.22808E-2</v>
      </c>
      <c r="CK215">
        <v>-2.1219200000000001E-2</v>
      </c>
      <c r="CL215" s="76">
        <v>1.17E-5</v>
      </c>
      <c r="CM215" s="76">
        <v>1.0200000000000001E-5</v>
      </c>
      <c r="CN215" s="76">
        <v>9.0100000000000001E-6</v>
      </c>
      <c r="CO215" s="76">
        <v>1.0200000000000001E-5</v>
      </c>
      <c r="CP215" s="76">
        <v>8.8999999999999995E-6</v>
      </c>
      <c r="CQ215" s="76">
        <v>8.5900000000000008E-6</v>
      </c>
      <c r="CR215" s="76">
        <v>1.0000000000000001E-5</v>
      </c>
      <c r="CS215" s="76">
        <v>1.31E-5</v>
      </c>
      <c r="CT215" s="76">
        <v>2.1500000000000001E-5</v>
      </c>
      <c r="CU215" s="76">
        <v>2.34E-5</v>
      </c>
      <c r="CV215" s="76">
        <v>2.44E-5</v>
      </c>
      <c r="CW215" s="76">
        <v>2.2399999999999999E-5</v>
      </c>
      <c r="CX215" s="76">
        <v>1.66E-5</v>
      </c>
      <c r="CY215" s="76">
        <v>1.36E-5</v>
      </c>
      <c r="CZ215" s="76">
        <v>1.4399999999999999E-5</v>
      </c>
      <c r="DA215" s="76">
        <v>2.0299999999999999E-5</v>
      </c>
      <c r="DB215" s="76">
        <v>3.1900000000000003E-5</v>
      </c>
      <c r="DC215" s="76">
        <v>4.2899999999999999E-5</v>
      </c>
      <c r="DD215" s="76">
        <v>4.6400000000000003E-5</v>
      </c>
      <c r="DE215" s="76">
        <v>4.6600000000000001E-5</v>
      </c>
      <c r="DF215" s="76">
        <v>3.9900000000000001E-5</v>
      </c>
      <c r="DG215" s="76">
        <v>3.5200000000000002E-5</v>
      </c>
      <c r="DH215" s="76">
        <v>2.2900000000000001E-5</v>
      </c>
      <c r="DI215" s="76">
        <v>1.7900000000000001E-5</v>
      </c>
    </row>
    <row r="216" spans="1:113" x14ac:dyDescent="0.25">
      <c r="A216" t="str">
        <f t="shared" si="3"/>
        <v>Sierra_All_All_All_All_0 to 20 kW_43690</v>
      </c>
      <c r="B216" t="s">
        <v>177</v>
      </c>
      <c r="C216" t="s">
        <v>228</v>
      </c>
      <c r="D216" t="s">
        <v>194</v>
      </c>
      <c r="E216" t="s">
        <v>19</v>
      </c>
      <c r="F216" t="s">
        <v>19</v>
      </c>
      <c r="G216" t="s">
        <v>19</v>
      </c>
      <c r="H216" t="s">
        <v>19</v>
      </c>
      <c r="I216" t="s">
        <v>41</v>
      </c>
      <c r="J216" s="11">
        <v>43690</v>
      </c>
      <c r="K216">
        <v>15</v>
      </c>
      <c r="L216">
        <v>18</v>
      </c>
      <c r="M216">
        <v>15131</v>
      </c>
      <c r="N216">
        <v>0</v>
      </c>
      <c r="O216">
        <v>0</v>
      </c>
      <c r="P216">
        <v>0</v>
      </c>
      <c r="Q216">
        <v>0</v>
      </c>
      <c r="R216">
        <v>0.77758638000000002</v>
      </c>
      <c r="S216">
        <v>0.76451312999999999</v>
      </c>
      <c r="T216">
        <v>0.74532063999999998</v>
      </c>
      <c r="U216">
        <v>0.74103432000000002</v>
      </c>
      <c r="V216">
        <v>0.75141298000000001</v>
      </c>
      <c r="W216">
        <v>0.77991792000000004</v>
      </c>
      <c r="X216">
        <v>0.79535290999999997</v>
      </c>
      <c r="Y216">
        <v>0.9267358</v>
      </c>
      <c r="Z216">
        <v>1.1900272000000001</v>
      </c>
      <c r="AA216">
        <v>1.4125333</v>
      </c>
      <c r="AB216">
        <v>1.5961031000000001</v>
      </c>
      <c r="AC216">
        <v>1.73305</v>
      </c>
      <c r="AD216">
        <v>1.8232440000000001</v>
      </c>
      <c r="AE216">
        <v>1.9189453999999999</v>
      </c>
      <c r="AF216">
        <v>1.9877134000000001</v>
      </c>
      <c r="AG216">
        <v>1.966242</v>
      </c>
      <c r="AH216">
        <v>1.839645</v>
      </c>
      <c r="AI216">
        <v>1.5056959999999999</v>
      </c>
      <c r="AJ216">
        <v>1.301747</v>
      </c>
      <c r="AK216">
        <v>1.1727989999999999</v>
      </c>
      <c r="AL216">
        <v>1.1328149999999999</v>
      </c>
      <c r="AM216">
        <v>1.013261</v>
      </c>
      <c r="AN216">
        <v>0.92442599999999997</v>
      </c>
      <c r="AO216">
        <v>0.8598614</v>
      </c>
      <c r="AP216">
        <v>70.274730000000005</v>
      </c>
      <c r="AQ216">
        <v>69.104420000000005</v>
      </c>
      <c r="AR216">
        <v>68.361580000000004</v>
      </c>
      <c r="AS216">
        <v>66.782480000000007</v>
      </c>
      <c r="AT216">
        <v>65.367090000000005</v>
      </c>
      <c r="AU216">
        <v>64.208129999999997</v>
      </c>
      <c r="AV216">
        <v>64.305499999999995</v>
      </c>
      <c r="AW216">
        <v>65.504459999999995</v>
      </c>
      <c r="AX216">
        <v>70.757639999999995</v>
      </c>
      <c r="AY216">
        <v>76.959149999999994</v>
      </c>
      <c r="AZ216">
        <v>81.761349999999993</v>
      </c>
      <c r="BA216">
        <v>85.202259999999995</v>
      </c>
      <c r="BB216">
        <v>88.269069999999999</v>
      </c>
      <c r="BC216">
        <v>90.452579999999998</v>
      </c>
      <c r="BD216">
        <v>92.207179999999994</v>
      </c>
      <c r="BE216">
        <v>93.508049999999997</v>
      </c>
      <c r="BF216">
        <v>94.42774</v>
      </c>
      <c r="BG216">
        <v>94.478149999999999</v>
      </c>
      <c r="BH216">
        <v>93.338220000000007</v>
      </c>
      <c r="BI216">
        <v>90.394620000000003</v>
      </c>
      <c r="BJ216">
        <v>84.074789999999993</v>
      </c>
      <c r="BK216">
        <v>78.829639999999998</v>
      </c>
      <c r="BL216">
        <v>75.242599999999996</v>
      </c>
      <c r="BM216">
        <v>72.993650000000002</v>
      </c>
      <c r="BN216">
        <v>-5.0111000000000001E-3</v>
      </c>
      <c r="BO216">
        <v>-4.1523999999999997E-3</v>
      </c>
      <c r="BP216">
        <v>-3.0308000000000002E-3</v>
      </c>
      <c r="BQ216">
        <v>-1.8112E-3</v>
      </c>
      <c r="BR216">
        <v>-1.3374999999999999E-3</v>
      </c>
      <c r="BS216">
        <v>-1.5708E-3</v>
      </c>
      <c r="BT216">
        <v>-4.0696999999999999E-3</v>
      </c>
      <c r="BU216">
        <v>9.7982E-3</v>
      </c>
      <c r="BV216">
        <v>4.0197999999999996E-3</v>
      </c>
      <c r="BW216">
        <v>-6.5909000000000002E-3</v>
      </c>
      <c r="BX216">
        <v>-1.5985099999999999E-2</v>
      </c>
      <c r="BY216">
        <v>-1.6688000000000001E-2</v>
      </c>
      <c r="BZ216">
        <v>-1.5919800000000001E-2</v>
      </c>
      <c r="CA216">
        <v>-1.7081699999999998E-2</v>
      </c>
      <c r="CB216">
        <v>-1.825E-3</v>
      </c>
      <c r="CC216">
        <v>2.2418E-3</v>
      </c>
      <c r="CD216">
        <v>5.9509000000000003E-3</v>
      </c>
      <c r="CE216">
        <v>3.1350000000000002E-3</v>
      </c>
      <c r="CF216">
        <v>-4.7175000000000003E-3</v>
      </c>
      <c r="CG216">
        <v>-1.3638300000000001E-2</v>
      </c>
      <c r="CH216">
        <v>-1.8970999999999998E-2</v>
      </c>
      <c r="CI216">
        <v>-1.01201E-2</v>
      </c>
      <c r="CJ216">
        <v>-7.1853999999999998E-3</v>
      </c>
      <c r="CK216">
        <v>-8.7919000000000001E-3</v>
      </c>
      <c r="CL216" s="76">
        <v>9.4599999999999992E-6</v>
      </c>
      <c r="CM216" s="76">
        <v>8.8999999999999995E-6</v>
      </c>
      <c r="CN216" s="76">
        <v>7.6199999999999999E-6</v>
      </c>
      <c r="CO216" s="76">
        <v>7.4000000000000003E-6</v>
      </c>
      <c r="CP216" s="76">
        <v>7.0400000000000004E-6</v>
      </c>
      <c r="CQ216" s="76">
        <v>7.4399999999999999E-6</v>
      </c>
      <c r="CR216" s="76">
        <v>8.1899999999999995E-6</v>
      </c>
      <c r="CS216" s="76">
        <v>1.1600000000000001E-5</v>
      </c>
      <c r="CT216" s="76">
        <v>1.6500000000000001E-5</v>
      </c>
      <c r="CU216" s="76">
        <v>2.1500000000000001E-5</v>
      </c>
      <c r="CV216" s="76">
        <v>1.77E-5</v>
      </c>
      <c r="CW216" s="76">
        <v>1.63E-5</v>
      </c>
      <c r="CX216" s="76">
        <v>1.36E-5</v>
      </c>
      <c r="CY216" s="76">
        <v>1.24E-5</v>
      </c>
      <c r="CZ216" s="76">
        <v>1.34E-5</v>
      </c>
      <c r="DA216" s="76">
        <v>1.8300000000000001E-5</v>
      </c>
      <c r="DB216" s="76">
        <v>2.7100000000000001E-5</v>
      </c>
      <c r="DC216" s="76">
        <v>3.6999999999999998E-5</v>
      </c>
      <c r="DD216" s="76">
        <v>3.9799999999999998E-5</v>
      </c>
      <c r="DE216" s="76">
        <v>3.5200000000000002E-5</v>
      </c>
      <c r="DF216" s="76">
        <v>2.8799999999999999E-5</v>
      </c>
      <c r="DG216" s="76">
        <v>2.2099999999999998E-5</v>
      </c>
      <c r="DH216" s="76">
        <v>1.5500000000000001E-5</v>
      </c>
      <c r="DI216" s="76">
        <v>1.17E-5</v>
      </c>
    </row>
    <row r="217" spans="1:113" x14ac:dyDescent="0.25">
      <c r="A217" t="str">
        <f t="shared" si="3"/>
        <v>Sierra_All_All_All_All_0 to 20 kW_43691</v>
      </c>
      <c r="B217" t="s">
        <v>177</v>
      </c>
      <c r="C217" t="s">
        <v>228</v>
      </c>
      <c r="D217" t="s">
        <v>194</v>
      </c>
      <c r="E217" t="s">
        <v>19</v>
      </c>
      <c r="F217" t="s">
        <v>19</v>
      </c>
      <c r="G217" t="s">
        <v>19</v>
      </c>
      <c r="H217" t="s">
        <v>19</v>
      </c>
      <c r="I217" t="s">
        <v>41</v>
      </c>
      <c r="J217" s="11">
        <v>43691</v>
      </c>
      <c r="K217">
        <v>15</v>
      </c>
      <c r="L217">
        <v>18</v>
      </c>
      <c r="M217">
        <v>15115</v>
      </c>
      <c r="N217">
        <v>0</v>
      </c>
      <c r="O217">
        <v>0</v>
      </c>
      <c r="P217">
        <v>0</v>
      </c>
      <c r="Q217">
        <v>0</v>
      </c>
      <c r="R217">
        <v>0.80417883000000001</v>
      </c>
      <c r="S217">
        <v>0.78406439000000006</v>
      </c>
      <c r="T217">
        <v>0.75713752999999995</v>
      </c>
      <c r="U217">
        <v>0.75593776000000001</v>
      </c>
      <c r="V217">
        <v>0.76666986000000004</v>
      </c>
      <c r="W217">
        <v>0.79964785000000005</v>
      </c>
      <c r="X217">
        <v>0.82458633000000003</v>
      </c>
      <c r="Y217">
        <v>0.95722859999999999</v>
      </c>
      <c r="Z217">
        <v>1.2532607</v>
      </c>
      <c r="AA217">
        <v>1.5145512000000001</v>
      </c>
      <c r="AB217">
        <v>1.7162930000000001</v>
      </c>
      <c r="AC217">
        <v>1.8790604</v>
      </c>
      <c r="AD217">
        <v>1.9546173</v>
      </c>
      <c r="AE217">
        <v>2.063205</v>
      </c>
      <c r="AF217">
        <v>2.1002656000000002</v>
      </c>
      <c r="AG217">
        <v>2.0865689999999999</v>
      </c>
      <c r="AH217">
        <v>1.941435</v>
      </c>
      <c r="AI217">
        <v>1.6260030000000001</v>
      </c>
      <c r="AJ217">
        <v>1.4108780000000001</v>
      </c>
      <c r="AK217">
        <v>1.272742</v>
      </c>
      <c r="AL217">
        <v>1.1964319999999999</v>
      </c>
      <c r="AM217">
        <v>1.0748800000000001</v>
      </c>
      <c r="AN217">
        <v>0.96554289999999998</v>
      </c>
      <c r="AO217">
        <v>0.904389</v>
      </c>
      <c r="AP217">
        <v>72.974270000000004</v>
      </c>
      <c r="AQ217">
        <v>70.429140000000004</v>
      </c>
      <c r="AR217">
        <v>69.183930000000004</v>
      </c>
      <c r="AS217">
        <v>67.434070000000006</v>
      </c>
      <c r="AT217">
        <v>66.289199999999994</v>
      </c>
      <c r="AU217">
        <v>66.335750000000004</v>
      </c>
      <c r="AV217">
        <v>65.303449999999998</v>
      </c>
      <c r="AW217">
        <v>66.230199999999996</v>
      </c>
      <c r="AX217">
        <v>72.236739999999998</v>
      </c>
      <c r="AY217">
        <v>78.435059999999993</v>
      </c>
      <c r="AZ217">
        <v>84.26885</v>
      </c>
      <c r="BA217">
        <v>88.613630000000001</v>
      </c>
      <c r="BB217">
        <v>91.698499999999996</v>
      </c>
      <c r="BC217">
        <v>94.205929999999995</v>
      </c>
      <c r="BD217">
        <v>95.975859999999997</v>
      </c>
      <c r="BE217">
        <v>97.444770000000005</v>
      </c>
      <c r="BF217">
        <v>98.385270000000006</v>
      </c>
      <c r="BG217">
        <v>98.771259999999998</v>
      </c>
      <c r="BH217">
        <v>97.980670000000003</v>
      </c>
      <c r="BI217">
        <v>94.164580000000001</v>
      </c>
      <c r="BJ217">
        <v>86.561589999999995</v>
      </c>
      <c r="BK217">
        <v>81.157489999999996</v>
      </c>
      <c r="BL217">
        <v>78.033619999999999</v>
      </c>
      <c r="BM217">
        <v>75.585530000000006</v>
      </c>
      <c r="BN217">
        <v>-4.6788000000000003E-3</v>
      </c>
      <c r="BO217">
        <v>-3.6876999999999999E-3</v>
      </c>
      <c r="BP217">
        <v>-2.8830000000000001E-3</v>
      </c>
      <c r="BQ217">
        <v>-1.8203E-3</v>
      </c>
      <c r="BR217">
        <v>-1.3629E-3</v>
      </c>
      <c r="BS217">
        <v>-1.5345999999999999E-3</v>
      </c>
      <c r="BT217">
        <v>-4.0270999999999996E-3</v>
      </c>
      <c r="BU217">
        <v>9.8101999999999998E-3</v>
      </c>
      <c r="BV217">
        <v>3.6971999999999999E-3</v>
      </c>
      <c r="BW217">
        <v>-6.9069999999999999E-3</v>
      </c>
      <c r="BX217">
        <v>-1.6760799999999999E-2</v>
      </c>
      <c r="BY217">
        <v>-1.77428E-2</v>
      </c>
      <c r="BZ217">
        <v>-1.8955799999999998E-2</v>
      </c>
      <c r="CA217">
        <v>-2.18251E-2</v>
      </c>
      <c r="CB217">
        <v>-3.1908000000000001E-3</v>
      </c>
      <c r="CC217">
        <v>1.5629000000000001E-3</v>
      </c>
      <c r="CD217">
        <v>3.3408000000000001E-3</v>
      </c>
      <c r="CE217">
        <v>-9.48E-5</v>
      </c>
      <c r="CF217">
        <v>-1.35143E-2</v>
      </c>
      <c r="CG217">
        <v>-1.8502000000000001E-2</v>
      </c>
      <c r="CH217">
        <v>-1.9257300000000001E-2</v>
      </c>
      <c r="CI217">
        <v>-9.4935999999999996E-3</v>
      </c>
      <c r="CJ217">
        <v>-6.1536000000000004E-3</v>
      </c>
      <c r="CK217">
        <v>-8.1034000000000002E-3</v>
      </c>
      <c r="CL217" s="76">
        <v>9.4800000000000007E-6</v>
      </c>
      <c r="CM217" s="76">
        <v>9.1500000000000005E-6</v>
      </c>
      <c r="CN217" s="76">
        <v>8.6899999999999998E-6</v>
      </c>
      <c r="CO217" s="76">
        <v>8.6899999999999998E-6</v>
      </c>
      <c r="CP217" s="76">
        <v>8.1100000000000003E-6</v>
      </c>
      <c r="CQ217" s="76">
        <v>8.4100000000000008E-6</v>
      </c>
      <c r="CR217" s="76">
        <v>9.1200000000000008E-6</v>
      </c>
      <c r="CS217" s="76">
        <v>1.31E-5</v>
      </c>
      <c r="CT217" s="76">
        <v>1.9199999999999999E-5</v>
      </c>
      <c r="CU217" s="76">
        <v>2.1699999999999999E-5</v>
      </c>
      <c r="CV217" s="76">
        <v>2.1299999999999999E-5</v>
      </c>
      <c r="CW217" s="76">
        <v>1.95E-5</v>
      </c>
      <c r="CX217" s="76">
        <v>1.5999999999999999E-5</v>
      </c>
      <c r="CY217" s="76">
        <v>1.3900000000000001E-5</v>
      </c>
      <c r="CZ217" s="76">
        <v>1.5E-5</v>
      </c>
      <c r="DA217" s="76">
        <v>2.0699999999999998E-5</v>
      </c>
      <c r="DB217" s="76">
        <v>3.1199999999999999E-5</v>
      </c>
      <c r="DC217" s="76">
        <v>4.5300000000000003E-5</v>
      </c>
      <c r="DD217" s="76">
        <v>5.4799999999999997E-5</v>
      </c>
      <c r="DE217" s="76">
        <v>4.7200000000000002E-5</v>
      </c>
      <c r="DF217" s="76">
        <v>3.7299999999999999E-5</v>
      </c>
      <c r="DG217" s="76">
        <v>2.4000000000000001E-5</v>
      </c>
      <c r="DH217" s="76">
        <v>1.5800000000000001E-5</v>
      </c>
      <c r="DI217" s="76">
        <v>1.33E-5</v>
      </c>
    </row>
    <row r="218" spans="1:113" x14ac:dyDescent="0.25">
      <c r="A218" t="str">
        <f t="shared" si="3"/>
        <v>Sierra_All_All_All_All_0 to 20 kW_43693</v>
      </c>
      <c r="B218" t="s">
        <v>177</v>
      </c>
      <c r="C218" t="s">
        <v>228</v>
      </c>
      <c r="D218" t="s">
        <v>194</v>
      </c>
      <c r="E218" t="s">
        <v>19</v>
      </c>
      <c r="F218" t="s">
        <v>19</v>
      </c>
      <c r="G218" t="s">
        <v>19</v>
      </c>
      <c r="H218" t="s">
        <v>19</v>
      </c>
      <c r="I218" t="s">
        <v>41</v>
      </c>
      <c r="J218" s="11">
        <v>43693</v>
      </c>
      <c r="K218">
        <v>15</v>
      </c>
      <c r="L218">
        <v>18</v>
      </c>
      <c r="M218">
        <v>15077</v>
      </c>
      <c r="N218">
        <v>0</v>
      </c>
      <c r="O218">
        <v>0</v>
      </c>
      <c r="P218">
        <v>0</v>
      </c>
      <c r="Q218">
        <v>0</v>
      </c>
      <c r="R218">
        <v>0.89237610000000001</v>
      </c>
      <c r="S218">
        <v>0.86612608999999996</v>
      </c>
      <c r="T218">
        <v>0.83463997000000001</v>
      </c>
      <c r="U218">
        <v>0.82759037000000002</v>
      </c>
      <c r="V218">
        <v>0.83508802999999998</v>
      </c>
      <c r="W218">
        <v>0.86439487000000004</v>
      </c>
      <c r="X218">
        <v>0.88647836000000002</v>
      </c>
      <c r="Y218">
        <v>1.0165788</v>
      </c>
      <c r="Z218">
        <v>1.3410172</v>
      </c>
      <c r="AA218">
        <v>1.5825636999999999</v>
      </c>
      <c r="AB218">
        <v>1.7888556</v>
      </c>
      <c r="AC218">
        <v>1.9080140999999999</v>
      </c>
      <c r="AD218">
        <v>1.9645241</v>
      </c>
      <c r="AE218">
        <v>2.0462435000000001</v>
      </c>
      <c r="AF218">
        <v>2.0626806000000002</v>
      </c>
      <c r="AG218">
        <v>2.0167730000000001</v>
      </c>
      <c r="AH218">
        <v>1.8820079999999999</v>
      </c>
      <c r="AI218">
        <v>1.5970420000000001</v>
      </c>
      <c r="AJ218">
        <v>1.3847700000000001</v>
      </c>
      <c r="AK218">
        <v>1.2590049999999999</v>
      </c>
      <c r="AL218">
        <v>1.23481</v>
      </c>
      <c r="AM218">
        <v>1.1203050000000001</v>
      </c>
      <c r="AN218">
        <v>1.0077389999999999</v>
      </c>
      <c r="AO218">
        <v>0.93620510000000001</v>
      </c>
      <c r="AP218">
        <v>76.104190000000003</v>
      </c>
      <c r="AQ218">
        <v>76.388360000000006</v>
      </c>
      <c r="AR218">
        <v>75.413790000000006</v>
      </c>
      <c r="AS218">
        <v>74.151790000000005</v>
      </c>
      <c r="AT218">
        <v>73.246880000000004</v>
      </c>
      <c r="AU218">
        <v>71.723669999999998</v>
      </c>
      <c r="AV218">
        <v>71.270319999999998</v>
      </c>
      <c r="AW218">
        <v>71.438640000000007</v>
      </c>
      <c r="AX218">
        <v>76.631280000000004</v>
      </c>
      <c r="AY218">
        <v>81.950069999999997</v>
      </c>
      <c r="AZ218">
        <v>86.637299999999996</v>
      </c>
      <c r="BA218">
        <v>90.636049999999997</v>
      </c>
      <c r="BB218">
        <v>92.947940000000003</v>
      </c>
      <c r="BC218">
        <v>95.350489999999994</v>
      </c>
      <c r="BD218">
        <v>97.533670000000001</v>
      </c>
      <c r="BE218">
        <v>98.611270000000005</v>
      </c>
      <c r="BF218">
        <v>99.424999999999997</v>
      </c>
      <c r="BG218">
        <v>99.008970000000005</v>
      </c>
      <c r="BH218">
        <v>97.723500000000001</v>
      </c>
      <c r="BI218">
        <v>93.320099999999996</v>
      </c>
      <c r="BJ218">
        <v>86.404210000000006</v>
      </c>
      <c r="BK218">
        <v>81.768389999999997</v>
      </c>
      <c r="BL218">
        <v>78.593890000000002</v>
      </c>
      <c r="BM218">
        <v>76.824950000000001</v>
      </c>
      <c r="BN218">
        <v>-3.6254999999999998E-3</v>
      </c>
      <c r="BO218">
        <v>-2.0149E-3</v>
      </c>
      <c r="BP218">
        <v>-1.3155E-3</v>
      </c>
      <c r="BQ218">
        <v>-2.7730000000000002E-4</v>
      </c>
      <c r="BR218">
        <v>-5.0589999999999999E-4</v>
      </c>
      <c r="BS218">
        <v>-1.0374E-3</v>
      </c>
      <c r="BT218">
        <v>-3.2231E-3</v>
      </c>
      <c r="BU218">
        <v>9.1762000000000007E-3</v>
      </c>
      <c r="BV218">
        <v>2.2734000000000001E-3</v>
      </c>
      <c r="BW218">
        <v>-8.1273000000000005E-3</v>
      </c>
      <c r="BX218">
        <v>-1.8276799999999999E-2</v>
      </c>
      <c r="BY218">
        <v>-2.0090500000000001E-2</v>
      </c>
      <c r="BZ218">
        <v>-2.16773E-2</v>
      </c>
      <c r="CA218">
        <v>-2.4726399999999999E-2</v>
      </c>
      <c r="CB218">
        <v>-4.5973000000000003E-3</v>
      </c>
      <c r="CC218">
        <v>1.0326999999999999E-3</v>
      </c>
      <c r="CD218">
        <v>1.7817E-3</v>
      </c>
      <c r="CE218">
        <v>-1.2806E-3</v>
      </c>
      <c r="CF218">
        <v>-1.4504400000000001E-2</v>
      </c>
      <c r="CG218">
        <v>-1.8003100000000001E-2</v>
      </c>
      <c r="CH218">
        <v>-1.8561299999999999E-2</v>
      </c>
      <c r="CI218">
        <v>-9.3460999999999995E-3</v>
      </c>
      <c r="CJ218">
        <v>-6.1662000000000002E-3</v>
      </c>
      <c r="CK218">
        <v>-7.5354000000000003E-3</v>
      </c>
      <c r="CL218" s="76">
        <v>1.17E-5</v>
      </c>
      <c r="CM218" s="76">
        <v>1.2099999999999999E-5</v>
      </c>
      <c r="CN218" s="76">
        <v>1.1E-5</v>
      </c>
      <c r="CO218" s="76">
        <v>1.06E-5</v>
      </c>
      <c r="CP218" s="76">
        <v>1.01E-5</v>
      </c>
      <c r="CQ218" s="76">
        <v>1.11E-5</v>
      </c>
      <c r="CR218" s="76">
        <v>1.0900000000000001E-5</v>
      </c>
      <c r="CS218" s="76">
        <v>1.5699999999999999E-5</v>
      </c>
      <c r="CT218" s="76">
        <v>2.6800000000000001E-5</v>
      </c>
      <c r="CU218" s="76">
        <v>2.94E-5</v>
      </c>
      <c r="CV218" s="76">
        <v>2.8900000000000001E-5</v>
      </c>
      <c r="CW218" s="76">
        <v>2.48E-5</v>
      </c>
      <c r="CX218" s="76">
        <v>1.9599999999999999E-5</v>
      </c>
      <c r="CY218" s="76">
        <v>1.6200000000000001E-5</v>
      </c>
      <c r="CZ218" s="76">
        <v>1.7799999999999999E-5</v>
      </c>
      <c r="DA218" s="76">
        <v>2.41E-5</v>
      </c>
      <c r="DB218" s="76">
        <v>3.4100000000000002E-5</v>
      </c>
      <c r="DC218" s="76">
        <v>4.4100000000000001E-5</v>
      </c>
      <c r="DD218" s="76">
        <v>4.9100000000000001E-5</v>
      </c>
      <c r="DE218" s="76">
        <v>4.32E-5</v>
      </c>
      <c r="DF218" s="76">
        <v>3.8500000000000001E-5</v>
      </c>
      <c r="DG218" s="76">
        <v>2.5999999999999998E-5</v>
      </c>
      <c r="DH218" s="76">
        <v>1.9000000000000001E-5</v>
      </c>
      <c r="DI218" s="76">
        <v>1.56E-5</v>
      </c>
    </row>
    <row r="219" spans="1:113" x14ac:dyDescent="0.25">
      <c r="A219" t="str">
        <f t="shared" si="3"/>
        <v>Sierra_All_All_All_All_0 to 20 kW_43703</v>
      </c>
      <c r="B219" t="s">
        <v>177</v>
      </c>
      <c r="C219" t="s">
        <v>228</v>
      </c>
      <c r="D219" t="s">
        <v>194</v>
      </c>
      <c r="E219" t="s">
        <v>19</v>
      </c>
      <c r="F219" t="s">
        <v>19</v>
      </c>
      <c r="G219" t="s">
        <v>19</v>
      </c>
      <c r="H219" t="s">
        <v>19</v>
      </c>
      <c r="I219" t="s">
        <v>41</v>
      </c>
      <c r="J219" s="11">
        <v>43703</v>
      </c>
      <c r="K219">
        <v>15</v>
      </c>
      <c r="L219">
        <v>18</v>
      </c>
      <c r="M219">
        <v>14942</v>
      </c>
      <c r="N219">
        <v>0</v>
      </c>
      <c r="O219">
        <v>0</v>
      </c>
      <c r="P219">
        <v>0</v>
      </c>
      <c r="Q219">
        <v>0</v>
      </c>
      <c r="R219">
        <v>0.82278512000000004</v>
      </c>
      <c r="S219">
        <v>0.79251199999999999</v>
      </c>
      <c r="T219">
        <v>0.77711271999999998</v>
      </c>
      <c r="U219">
        <v>0.76867627000000005</v>
      </c>
      <c r="V219">
        <v>0.78785041</v>
      </c>
      <c r="W219">
        <v>0.81581216000000001</v>
      </c>
      <c r="X219">
        <v>0.87795290999999998</v>
      </c>
      <c r="Y219">
        <v>1.0121180000000001</v>
      </c>
      <c r="Z219">
        <v>1.3097732</v>
      </c>
      <c r="AA219">
        <v>1.5544104999999999</v>
      </c>
      <c r="AB219">
        <v>1.7207060999999999</v>
      </c>
      <c r="AC219">
        <v>1.8568290000000001</v>
      </c>
      <c r="AD219">
        <v>1.9233547</v>
      </c>
      <c r="AE219">
        <v>2.0123913999999998</v>
      </c>
      <c r="AF219">
        <v>2.0508484999999999</v>
      </c>
      <c r="AG219">
        <v>2.0147729999999999</v>
      </c>
      <c r="AH219">
        <v>1.9047080000000001</v>
      </c>
      <c r="AI219">
        <v>1.57585</v>
      </c>
      <c r="AJ219">
        <v>1.336382</v>
      </c>
      <c r="AK219">
        <v>1.1956869999999999</v>
      </c>
      <c r="AL219">
        <v>1.1578189999999999</v>
      </c>
      <c r="AM219">
        <v>1.0407219999999999</v>
      </c>
      <c r="AN219">
        <v>0.95496899999999996</v>
      </c>
      <c r="AO219">
        <v>0.88936599999999999</v>
      </c>
      <c r="AP219">
        <v>74.443920000000006</v>
      </c>
      <c r="AQ219">
        <v>73.381460000000004</v>
      </c>
      <c r="AR219">
        <v>71.768960000000007</v>
      </c>
      <c r="AS219">
        <v>70.683639999999997</v>
      </c>
      <c r="AT219">
        <v>69.922420000000002</v>
      </c>
      <c r="AU219">
        <v>68.422809999999998</v>
      </c>
      <c r="AV219">
        <v>66.996830000000003</v>
      </c>
      <c r="AW219">
        <v>68.195490000000007</v>
      </c>
      <c r="AX219">
        <v>73.723410000000001</v>
      </c>
      <c r="AY219">
        <v>78.346469999999997</v>
      </c>
      <c r="AZ219">
        <v>83.828429999999997</v>
      </c>
      <c r="BA219">
        <v>87.45778</v>
      </c>
      <c r="BB219">
        <v>90.597909999999999</v>
      </c>
      <c r="BC219">
        <v>93.393609999999995</v>
      </c>
      <c r="BD219">
        <v>95.37227</v>
      </c>
      <c r="BE219">
        <v>96.762550000000005</v>
      </c>
      <c r="BF219">
        <v>97.184719999999999</v>
      </c>
      <c r="BG219">
        <v>97.293520000000001</v>
      </c>
      <c r="BH219">
        <v>96.045339999999996</v>
      </c>
      <c r="BI219">
        <v>91.562259999999995</v>
      </c>
      <c r="BJ219">
        <v>84.769040000000004</v>
      </c>
      <c r="BK219">
        <v>80.640339999999995</v>
      </c>
      <c r="BL219">
        <v>77.659970000000001</v>
      </c>
      <c r="BM219">
        <v>75.478629999999995</v>
      </c>
      <c r="BN219">
        <v>-3.7959000000000001E-3</v>
      </c>
      <c r="BO219">
        <v>-2.8992000000000002E-3</v>
      </c>
      <c r="BP219">
        <v>-2.1591000000000002E-3</v>
      </c>
      <c r="BQ219">
        <v>-9.9510000000000006E-4</v>
      </c>
      <c r="BR219">
        <v>-7.8089999999999995E-4</v>
      </c>
      <c r="BS219">
        <v>-1.3305999999999999E-3</v>
      </c>
      <c r="BT219">
        <v>-3.2301999999999999E-3</v>
      </c>
      <c r="BU219">
        <v>9.6304000000000008E-3</v>
      </c>
      <c r="BV219">
        <v>2.6029E-3</v>
      </c>
      <c r="BW219">
        <v>-8.1744000000000001E-3</v>
      </c>
      <c r="BX219">
        <v>-1.8419999999999999E-2</v>
      </c>
      <c r="BY219">
        <v>-1.9689000000000002E-2</v>
      </c>
      <c r="BZ219">
        <v>-1.98441E-2</v>
      </c>
      <c r="CA219">
        <v>-2.3090400000000001E-2</v>
      </c>
      <c r="CB219">
        <v>-4.9145999999999999E-3</v>
      </c>
      <c r="CC219">
        <v>3.636E-4</v>
      </c>
      <c r="CD219">
        <v>2.2653999999999999E-3</v>
      </c>
      <c r="CE219">
        <v>-9.4419999999999997E-4</v>
      </c>
      <c r="CF219">
        <v>-1.22849E-2</v>
      </c>
      <c r="CG219">
        <v>-1.6152900000000001E-2</v>
      </c>
      <c r="CH219">
        <v>-1.8955900000000001E-2</v>
      </c>
      <c r="CI219">
        <v>-1.00266E-2</v>
      </c>
      <c r="CJ219">
        <v>-6.6449999999999999E-3</v>
      </c>
      <c r="CK219">
        <v>-8.3056999999999992E-3</v>
      </c>
      <c r="CL219" s="76">
        <v>1.06E-5</v>
      </c>
      <c r="CM219" s="76">
        <v>9.8700000000000004E-6</v>
      </c>
      <c r="CN219" s="76">
        <v>9.2E-6</v>
      </c>
      <c r="CO219" s="76">
        <v>9.1800000000000002E-6</v>
      </c>
      <c r="CP219" s="76">
        <v>9.02E-6</v>
      </c>
      <c r="CQ219" s="76">
        <v>9.8300000000000008E-6</v>
      </c>
      <c r="CR219" s="76">
        <v>1.04E-5</v>
      </c>
      <c r="CS219" s="76">
        <v>1.5E-5</v>
      </c>
      <c r="CT219" s="76">
        <v>2.3E-5</v>
      </c>
      <c r="CU219" s="76">
        <v>2.1999999999999999E-5</v>
      </c>
      <c r="CV219" s="76">
        <v>2.2200000000000001E-5</v>
      </c>
      <c r="CW219" s="76">
        <v>1.9700000000000001E-5</v>
      </c>
      <c r="CX219" s="76">
        <v>1.6399999999999999E-5</v>
      </c>
      <c r="CY219" s="76">
        <v>1.4399999999999999E-5</v>
      </c>
      <c r="CZ219" s="76">
        <v>1.5800000000000001E-5</v>
      </c>
      <c r="DA219" s="76">
        <v>2.1800000000000001E-5</v>
      </c>
      <c r="DB219" s="76">
        <v>3.1099999999999997E-5</v>
      </c>
      <c r="DC219" s="76">
        <v>4.21E-5</v>
      </c>
      <c r="DD219" s="76">
        <v>4.35E-5</v>
      </c>
      <c r="DE219" s="76">
        <v>3.7499999999999997E-5</v>
      </c>
      <c r="DF219" s="76">
        <v>3.3599999999999997E-5</v>
      </c>
      <c r="DG219" s="76">
        <v>2.09E-5</v>
      </c>
      <c r="DH219" s="76">
        <v>1.5800000000000001E-5</v>
      </c>
      <c r="DI219" s="76">
        <v>1.36E-5</v>
      </c>
    </row>
    <row r="220" spans="1:113" x14ac:dyDescent="0.25">
      <c r="A220" t="str">
        <f t="shared" si="3"/>
        <v>Sierra_All_All_All_All_0 to 20 kW_43704</v>
      </c>
      <c r="B220" t="s">
        <v>177</v>
      </c>
      <c r="C220" t="s">
        <v>228</v>
      </c>
      <c r="D220" t="s">
        <v>194</v>
      </c>
      <c r="E220" t="s">
        <v>19</v>
      </c>
      <c r="F220" t="s">
        <v>19</v>
      </c>
      <c r="G220" t="s">
        <v>19</v>
      </c>
      <c r="H220" t="s">
        <v>19</v>
      </c>
      <c r="I220" t="s">
        <v>41</v>
      </c>
      <c r="J220" s="11">
        <v>43704</v>
      </c>
      <c r="K220">
        <v>15</v>
      </c>
      <c r="L220">
        <v>18</v>
      </c>
      <c r="M220">
        <v>14922</v>
      </c>
      <c r="N220">
        <v>0</v>
      </c>
      <c r="O220">
        <v>0</v>
      </c>
      <c r="P220">
        <v>0</v>
      </c>
      <c r="Q220">
        <v>0</v>
      </c>
      <c r="R220">
        <v>0.84737094000000002</v>
      </c>
      <c r="S220">
        <v>0.81799807000000002</v>
      </c>
      <c r="T220">
        <v>0.80018783000000004</v>
      </c>
      <c r="U220">
        <v>0.79078742999999996</v>
      </c>
      <c r="V220">
        <v>0.79806065000000004</v>
      </c>
      <c r="W220">
        <v>0.83870926000000001</v>
      </c>
      <c r="X220">
        <v>0.88669454999999997</v>
      </c>
      <c r="Y220">
        <v>1.0231703000000001</v>
      </c>
      <c r="Z220">
        <v>1.3394519</v>
      </c>
      <c r="AA220">
        <v>1.5750046</v>
      </c>
      <c r="AB220">
        <v>1.7507128999999999</v>
      </c>
      <c r="AC220">
        <v>1.8750655000000001</v>
      </c>
      <c r="AD220">
        <v>1.9756005999999999</v>
      </c>
      <c r="AE220">
        <v>2.0814180000000002</v>
      </c>
      <c r="AF220">
        <v>2.1315406000000001</v>
      </c>
      <c r="AG220">
        <v>2.110004</v>
      </c>
      <c r="AH220">
        <v>1.954167</v>
      </c>
      <c r="AI220">
        <v>1.6066320000000001</v>
      </c>
      <c r="AJ220">
        <v>1.3813029999999999</v>
      </c>
      <c r="AK220">
        <v>1.2577499999999999</v>
      </c>
      <c r="AL220">
        <v>1.2002889999999999</v>
      </c>
      <c r="AM220">
        <v>1.060268</v>
      </c>
      <c r="AN220">
        <v>0.97215910000000005</v>
      </c>
      <c r="AO220">
        <v>0.90208469999999996</v>
      </c>
      <c r="AP220">
        <v>74.373500000000007</v>
      </c>
      <c r="AQ220">
        <v>73.355029999999999</v>
      </c>
      <c r="AR220">
        <v>72.721739999999997</v>
      </c>
      <c r="AS220">
        <v>71.976680000000002</v>
      </c>
      <c r="AT220">
        <v>71.518799999999999</v>
      </c>
      <c r="AU220">
        <v>70.946830000000006</v>
      </c>
      <c r="AV220">
        <v>69.335139999999996</v>
      </c>
      <c r="AW220">
        <v>69.732519999999994</v>
      </c>
      <c r="AX220">
        <v>73.515140000000002</v>
      </c>
      <c r="AY220">
        <v>77.966030000000003</v>
      </c>
      <c r="AZ220">
        <v>83.502840000000006</v>
      </c>
      <c r="BA220">
        <v>87.261470000000003</v>
      </c>
      <c r="BB220">
        <v>90.050970000000007</v>
      </c>
      <c r="BC220">
        <v>92.096890000000002</v>
      </c>
      <c r="BD220">
        <v>94.380369999999999</v>
      </c>
      <c r="BE220">
        <v>95.954149999999998</v>
      </c>
      <c r="BF220">
        <v>97.393910000000005</v>
      </c>
      <c r="BG220">
        <v>97.271199999999993</v>
      </c>
      <c r="BH220">
        <v>94.824719999999999</v>
      </c>
      <c r="BI220">
        <v>90.428989999999999</v>
      </c>
      <c r="BJ220">
        <v>84.526669999999996</v>
      </c>
      <c r="BK220">
        <v>80.730159999999998</v>
      </c>
      <c r="BL220">
        <v>78.048050000000003</v>
      </c>
      <c r="BM220">
        <v>76.062010000000001</v>
      </c>
      <c r="BN220">
        <v>-8.9201999999999997E-3</v>
      </c>
      <c r="BO220">
        <v>-6.3219000000000001E-3</v>
      </c>
      <c r="BP220">
        <v>-5.5919000000000003E-3</v>
      </c>
      <c r="BQ220">
        <v>-5.0518999999999998E-3</v>
      </c>
      <c r="BR220">
        <v>-4.9610000000000001E-3</v>
      </c>
      <c r="BS220">
        <v>-3.4098000000000002E-3</v>
      </c>
      <c r="BT220">
        <v>-9.9031999999999992E-3</v>
      </c>
      <c r="BU220">
        <v>9.9676000000000001E-3</v>
      </c>
      <c r="BV220">
        <v>9.3665999999999992E-3</v>
      </c>
      <c r="BW220">
        <v>2.9418999999999999E-3</v>
      </c>
      <c r="BX220">
        <v>-2.2629E-3</v>
      </c>
      <c r="BY220">
        <v>-5.0580000000000004E-4</v>
      </c>
      <c r="BZ220">
        <v>-3.7402999999999998E-3</v>
      </c>
      <c r="CA220">
        <v>-4.2557999999999997E-3</v>
      </c>
      <c r="CB220">
        <v>1.2145899999999999E-2</v>
      </c>
      <c r="CC220">
        <v>1.3657900000000001E-2</v>
      </c>
      <c r="CD220">
        <v>1.34419E-2</v>
      </c>
      <c r="CE220">
        <v>9.8598000000000002E-3</v>
      </c>
      <c r="CF220">
        <v>4.6359999999999999E-4</v>
      </c>
      <c r="CG220">
        <v>-9.4934000000000008E-3</v>
      </c>
      <c r="CH220">
        <v>-1.73337E-2</v>
      </c>
      <c r="CI220">
        <v>-6.1310000000000002E-3</v>
      </c>
      <c r="CJ220">
        <v>-4.1571999999999998E-3</v>
      </c>
      <c r="CK220">
        <v>-6.4356999999999999E-3</v>
      </c>
      <c r="CL220" s="76">
        <v>1.1600000000000001E-5</v>
      </c>
      <c r="CM220" s="76">
        <v>1.0699999999999999E-5</v>
      </c>
      <c r="CN220" s="76">
        <v>9.3999999999999998E-6</v>
      </c>
      <c r="CO220" s="76">
        <v>9.1300000000000007E-6</v>
      </c>
      <c r="CP220" s="76">
        <v>8.7600000000000008E-6</v>
      </c>
      <c r="CQ220" s="76">
        <v>9.2099999999999999E-6</v>
      </c>
      <c r="CR220" s="76">
        <v>1.08E-5</v>
      </c>
      <c r="CS220" s="76">
        <v>1.5099999999999999E-5</v>
      </c>
      <c r="CT220" s="76">
        <v>2.1999999999999999E-5</v>
      </c>
      <c r="CU220" s="76">
        <v>2.4199999999999999E-5</v>
      </c>
      <c r="CV220" s="76">
        <v>2.44E-5</v>
      </c>
      <c r="CW220" s="76">
        <v>2.1100000000000001E-5</v>
      </c>
      <c r="CX220" s="76">
        <v>1.6799999999999998E-5</v>
      </c>
      <c r="CY220" s="76">
        <v>1.49E-5</v>
      </c>
      <c r="CZ220" s="76">
        <v>1.6699999999999999E-5</v>
      </c>
      <c r="DA220" s="76">
        <v>2.2799999999999999E-5</v>
      </c>
      <c r="DB220" s="76">
        <v>3.6399999999999997E-5</v>
      </c>
      <c r="DC220" s="76">
        <v>4.85E-5</v>
      </c>
      <c r="DD220" s="76">
        <v>5.0000000000000002E-5</v>
      </c>
      <c r="DE220" s="76">
        <v>4.6100000000000002E-5</v>
      </c>
      <c r="DF220" s="76">
        <v>3.6000000000000001E-5</v>
      </c>
      <c r="DG220" s="76">
        <v>2.4199999999999999E-5</v>
      </c>
      <c r="DH220" s="76">
        <v>1.8300000000000001E-5</v>
      </c>
      <c r="DI220" s="76">
        <v>1.5699999999999999E-5</v>
      </c>
    </row>
    <row r="221" spans="1:113" x14ac:dyDescent="0.25">
      <c r="A221" t="str">
        <f t="shared" si="3"/>
        <v>Sierra_All_All_All_All_0 to 20 kW_43721</v>
      </c>
      <c r="B221" t="s">
        <v>177</v>
      </c>
      <c r="C221" t="s">
        <v>228</v>
      </c>
      <c r="D221" t="s">
        <v>194</v>
      </c>
      <c r="E221" t="s">
        <v>19</v>
      </c>
      <c r="F221" t="s">
        <v>19</v>
      </c>
      <c r="G221" t="s">
        <v>19</v>
      </c>
      <c r="H221" t="s">
        <v>19</v>
      </c>
      <c r="I221" t="s">
        <v>41</v>
      </c>
      <c r="J221" s="11">
        <v>43721</v>
      </c>
      <c r="K221">
        <v>15</v>
      </c>
      <c r="L221">
        <v>18</v>
      </c>
      <c r="M221">
        <v>14779</v>
      </c>
      <c r="N221">
        <v>0</v>
      </c>
      <c r="O221">
        <v>0</v>
      </c>
      <c r="P221">
        <v>0</v>
      </c>
      <c r="Q221">
        <v>0</v>
      </c>
      <c r="R221">
        <v>0.74015666000000002</v>
      </c>
      <c r="S221">
        <v>0.71355173999999999</v>
      </c>
      <c r="T221">
        <v>0.70126009</v>
      </c>
      <c r="U221">
        <v>0.70980505999999999</v>
      </c>
      <c r="V221">
        <v>0.72108881000000002</v>
      </c>
      <c r="W221">
        <v>0.74408176000000004</v>
      </c>
      <c r="X221">
        <v>0.80511166999999995</v>
      </c>
      <c r="Y221">
        <v>0.83971662999999996</v>
      </c>
      <c r="Z221">
        <v>1.021239</v>
      </c>
      <c r="AA221">
        <v>1.2091106</v>
      </c>
      <c r="AB221">
        <v>1.3881002</v>
      </c>
      <c r="AC221">
        <v>1.5059156</v>
      </c>
      <c r="AD221">
        <v>1.5963212</v>
      </c>
      <c r="AE221">
        <v>1.6913050999999999</v>
      </c>
      <c r="AF221">
        <v>1.7364333000000001</v>
      </c>
      <c r="AG221">
        <v>1.7293229999999999</v>
      </c>
      <c r="AH221">
        <v>1.5932789999999999</v>
      </c>
      <c r="AI221">
        <v>1.31643</v>
      </c>
      <c r="AJ221">
        <v>1.153508</v>
      </c>
      <c r="AK221">
        <v>1.0837920000000001</v>
      </c>
      <c r="AL221">
        <v>1.020421</v>
      </c>
      <c r="AM221">
        <v>0.91758790000000001</v>
      </c>
      <c r="AN221">
        <v>0.84676549999999995</v>
      </c>
      <c r="AO221">
        <v>0.79371749999999996</v>
      </c>
      <c r="AP221">
        <v>67.930099999999996</v>
      </c>
      <c r="AQ221">
        <v>65.398709999999994</v>
      </c>
      <c r="AR221">
        <v>64.075519999999997</v>
      </c>
      <c r="AS221">
        <v>62.777430000000003</v>
      </c>
      <c r="AT221">
        <v>62.152389999999997</v>
      </c>
      <c r="AU221">
        <v>61.14828</v>
      </c>
      <c r="AV221">
        <v>60.26634</v>
      </c>
      <c r="AW221">
        <v>60.900860000000002</v>
      </c>
      <c r="AX221">
        <v>66.576570000000004</v>
      </c>
      <c r="AY221">
        <v>73.451490000000007</v>
      </c>
      <c r="AZ221">
        <v>79.642110000000002</v>
      </c>
      <c r="BA221">
        <v>84.918009999999995</v>
      </c>
      <c r="BB221">
        <v>88.207610000000003</v>
      </c>
      <c r="BC221">
        <v>91.089969999999994</v>
      </c>
      <c r="BD221">
        <v>92.656940000000006</v>
      </c>
      <c r="BE221">
        <v>94.150459999999995</v>
      </c>
      <c r="BF221">
        <v>94.646330000000006</v>
      </c>
      <c r="BG221">
        <v>93.911379999999994</v>
      </c>
      <c r="BH221">
        <v>91.352419999999995</v>
      </c>
      <c r="BI221">
        <v>85.000919999999994</v>
      </c>
      <c r="BJ221">
        <v>78.021510000000006</v>
      </c>
      <c r="BK221">
        <v>73.872829999999993</v>
      </c>
      <c r="BL221">
        <v>72.164140000000003</v>
      </c>
      <c r="BM221">
        <v>70.039770000000004</v>
      </c>
      <c r="BN221">
        <v>-6.5891999999999999E-3</v>
      </c>
      <c r="BO221">
        <v>-3.7713E-3</v>
      </c>
      <c r="BP221">
        <v>-9.9820000000000009E-4</v>
      </c>
      <c r="BQ221">
        <v>-2.0969000000000001E-3</v>
      </c>
      <c r="BR221">
        <v>2.62E-5</v>
      </c>
      <c r="BS221">
        <v>4.3153000000000002E-3</v>
      </c>
      <c r="BT221">
        <v>9.5733999999999993E-3</v>
      </c>
      <c r="BU221">
        <v>2.6453299999999999E-2</v>
      </c>
      <c r="BV221">
        <v>3.4962800000000002E-2</v>
      </c>
      <c r="BW221">
        <v>1.5356399999999999E-2</v>
      </c>
      <c r="BX221">
        <v>5.1361000000000002E-3</v>
      </c>
      <c r="BY221">
        <v>-4.6890999999999999E-3</v>
      </c>
      <c r="BZ221">
        <v>-5.6715999999999997E-3</v>
      </c>
      <c r="CA221">
        <v>-1.18222E-2</v>
      </c>
      <c r="CB221">
        <v>9.0200000000000002E-4</v>
      </c>
      <c r="CC221">
        <v>9.7619000000000004E-3</v>
      </c>
      <c r="CD221">
        <v>1.48583E-2</v>
      </c>
      <c r="CE221">
        <v>2.0736600000000001E-2</v>
      </c>
      <c r="CF221">
        <v>2.05428E-2</v>
      </c>
      <c r="CG221">
        <v>8.4346000000000004E-3</v>
      </c>
      <c r="CH221">
        <v>-3.8051999999999999E-3</v>
      </c>
      <c r="CI221">
        <v>-6.1558999999999997E-3</v>
      </c>
      <c r="CJ221">
        <v>-1.5239900000000001E-2</v>
      </c>
      <c r="CK221">
        <v>-1.36089E-2</v>
      </c>
      <c r="CL221" s="76">
        <v>1.15E-5</v>
      </c>
      <c r="CM221" s="76">
        <v>1.1199999999999999E-5</v>
      </c>
      <c r="CN221" s="76">
        <v>9.5100000000000004E-6</v>
      </c>
      <c r="CO221" s="76">
        <v>8.8999999999999995E-6</v>
      </c>
      <c r="CP221" s="76">
        <v>7.7500000000000003E-6</v>
      </c>
      <c r="CQ221" s="76">
        <v>7.2599999999999999E-6</v>
      </c>
      <c r="CR221" s="76">
        <v>1.15E-5</v>
      </c>
      <c r="CS221" s="76">
        <v>1.11E-5</v>
      </c>
      <c r="CT221" s="76">
        <v>1.6699999999999999E-5</v>
      </c>
      <c r="CU221" s="76">
        <v>2.1500000000000001E-5</v>
      </c>
      <c r="CV221" s="76">
        <v>2.48E-5</v>
      </c>
      <c r="CW221" s="76">
        <v>2.2200000000000001E-5</v>
      </c>
      <c r="CX221" s="76">
        <v>1.7499999999999998E-5</v>
      </c>
      <c r="CY221" s="76">
        <v>1.5299999999999999E-5</v>
      </c>
      <c r="CZ221" s="76">
        <v>1.5800000000000001E-5</v>
      </c>
      <c r="DA221" s="76">
        <v>2.1699999999999999E-5</v>
      </c>
      <c r="DB221" s="76">
        <v>3.0800000000000003E-5</v>
      </c>
      <c r="DC221" s="76">
        <v>3.8999999999999999E-5</v>
      </c>
      <c r="DD221" s="76">
        <v>4.21E-5</v>
      </c>
      <c r="DE221" s="76">
        <v>4.4299999999999999E-5</v>
      </c>
      <c r="DF221" s="76">
        <v>4.3000000000000002E-5</v>
      </c>
      <c r="DG221" s="76">
        <v>2.65E-5</v>
      </c>
      <c r="DH221" s="76">
        <v>1.9899999999999999E-5</v>
      </c>
      <c r="DI221" s="76">
        <v>1.73E-5</v>
      </c>
    </row>
    <row r="222" spans="1:113" x14ac:dyDescent="0.25">
      <c r="A222" t="str">
        <f t="shared" si="3"/>
        <v>Sierra_All_All_All_All_0 to 20 kW_2958465</v>
      </c>
      <c r="B222" t="s">
        <v>204</v>
      </c>
      <c r="C222" t="s">
        <v>228</v>
      </c>
      <c r="D222" t="s">
        <v>194</v>
      </c>
      <c r="E222" t="s">
        <v>19</v>
      </c>
      <c r="F222" t="s">
        <v>19</v>
      </c>
      <c r="G222" t="s">
        <v>19</v>
      </c>
      <c r="H222" t="s">
        <v>19</v>
      </c>
      <c r="I222" t="s">
        <v>41</v>
      </c>
      <c r="J222" s="11">
        <v>2958465</v>
      </c>
      <c r="K222">
        <v>15</v>
      </c>
      <c r="L222">
        <v>18</v>
      </c>
      <c r="M222">
        <v>15107.89</v>
      </c>
      <c r="N222">
        <v>0</v>
      </c>
      <c r="O222">
        <v>0</v>
      </c>
      <c r="P222">
        <v>0</v>
      </c>
      <c r="Q222">
        <v>0</v>
      </c>
      <c r="R222">
        <v>0.81698782000000003</v>
      </c>
      <c r="S222">
        <v>0.79103044</v>
      </c>
      <c r="T222">
        <v>0.76903825999999997</v>
      </c>
      <c r="U222">
        <v>0.76391973000000002</v>
      </c>
      <c r="V222">
        <v>0.77407826000000002</v>
      </c>
      <c r="W222">
        <v>0.79947321000000005</v>
      </c>
      <c r="X222">
        <v>0.82736202999999997</v>
      </c>
      <c r="Y222">
        <v>0.95787515000000001</v>
      </c>
      <c r="Z222">
        <v>1.2327364999999999</v>
      </c>
      <c r="AA222">
        <v>1.4649242</v>
      </c>
      <c r="AB222">
        <v>1.6511475</v>
      </c>
      <c r="AC222">
        <v>1.7826481999999999</v>
      </c>
      <c r="AD222">
        <v>1.8568324</v>
      </c>
      <c r="AE222">
        <v>1.9471617000000001</v>
      </c>
      <c r="AF222">
        <v>1.9891544999999999</v>
      </c>
      <c r="AG222">
        <v>1.968367</v>
      </c>
      <c r="AH222">
        <v>1.840821</v>
      </c>
      <c r="AI222">
        <v>1.534038</v>
      </c>
      <c r="AJ222">
        <v>1.3272360000000001</v>
      </c>
      <c r="AK222">
        <v>1.2044790000000001</v>
      </c>
      <c r="AL222">
        <v>1.147913</v>
      </c>
      <c r="AM222">
        <v>1.04678</v>
      </c>
      <c r="AN222">
        <v>0.95414960000000004</v>
      </c>
      <c r="AO222">
        <v>0.88475689999999996</v>
      </c>
      <c r="AP222">
        <v>73.027640000000005</v>
      </c>
      <c r="AQ222">
        <v>71.58784</v>
      </c>
      <c r="AR222">
        <v>70.223529999999997</v>
      </c>
      <c r="AS222">
        <v>68.974159999999998</v>
      </c>
      <c r="AT222">
        <v>68.126760000000004</v>
      </c>
      <c r="AU222">
        <v>67.377480000000006</v>
      </c>
      <c r="AV222">
        <v>66.501589999999993</v>
      </c>
      <c r="AW222">
        <v>67.792050000000003</v>
      </c>
      <c r="AX222">
        <v>72.882409999999993</v>
      </c>
      <c r="AY222">
        <v>78.34102</v>
      </c>
      <c r="AZ222">
        <v>83.456130000000002</v>
      </c>
      <c r="BA222">
        <v>87.278270000000006</v>
      </c>
      <c r="BB222">
        <v>90.123149999999995</v>
      </c>
      <c r="BC222">
        <v>92.650229999999993</v>
      </c>
      <c r="BD222">
        <v>94.643360000000001</v>
      </c>
      <c r="BE222">
        <v>95.918629999999993</v>
      </c>
      <c r="BF222">
        <v>96.768410000000003</v>
      </c>
      <c r="BG222">
        <v>96.787409999999994</v>
      </c>
      <c r="BH222">
        <v>95.419300000000007</v>
      </c>
      <c r="BI222">
        <v>91.458290000000005</v>
      </c>
      <c r="BJ222">
        <v>84.946830000000006</v>
      </c>
      <c r="BK222">
        <v>79.862920000000003</v>
      </c>
      <c r="BL222">
        <v>76.832520000000002</v>
      </c>
      <c r="BM222">
        <v>74.676190000000005</v>
      </c>
      <c r="BN222">
        <v>-6.7489000000000004E-3</v>
      </c>
      <c r="BO222">
        <v>-5.3290999999999998E-3</v>
      </c>
      <c r="BP222">
        <v>-4.4491000000000001E-3</v>
      </c>
      <c r="BQ222">
        <v>-4.2388E-3</v>
      </c>
      <c r="BR222">
        <v>-3.5769999999999999E-3</v>
      </c>
      <c r="BS222">
        <v>-3.9931999999999997E-3</v>
      </c>
      <c r="BT222">
        <v>-3.1538999999999998E-3</v>
      </c>
      <c r="BU222">
        <v>1.2422799999999999E-2</v>
      </c>
      <c r="BV222">
        <v>1.29356E-2</v>
      </c>
      <c r="BW222">
        <v>-2.8830000000000001E-4</v>
      </c>
      <c r="BX222">
        <v>-1.15277E-2</v>
      </c>
      <c r="BY222">
        <v>-1.34211E-2</v>
      </c>
      <c r="BZ222">
        <v>-1.2939300000000001E-2</v>
      </c>
      <c r="CA222">
        <v>-1.38344E-2</v>
      </c>
      <c r="CB222">
        <v>2.6573999999999999E-3</v>
      </c>
      <c r="CC222">
        <v>9.3965999999999997E-3</v>
      </c>
      <c r="CD222">
        <v>1.1579000000000001E-2</v>
      </c>
      <c r="CE222">
        <v>6.215E-3</v>
      </c>
      <c r="CF222">
        <v>-6.8411000000000001E-3</v>
      </c>
      <c r="CG222">
        <v>-1.4016499999999999E-2</v>
      </c>
      <c r="CH222">
        <v>-1.8192300000000002E-2</v>
      </c>
      <c r="CI222">
        <v>-1.2001400000000001E-2</v>
      </c>
      <c r="CJ222">
        <v>-1.1392899999999999E-2</v>
      </c>
      <c r="CK222">
        <v>-1.1708400000000001E-2</v>
      </c>
      <c r="CL222" s="76">
        <v>1.2100000000000001E-6</v>
      </c>
      <c r="CM222" s="76">
        <v>1.15E-6</v>
      </c>
      <c r="CN222" s="76">
        <v>1.04E-6</v>
      </c>
      <c r="CO222" s="76">
        <v>1.02E-6</v>
      </c>
      <c r="CP222" s="76">
        <v>9.4900000000000004E-7</v>
      </c>
      <c r="CQ222" s="76">
        <v>9.78E-7</v>
      </c>
      <c r="CR222" s="76">
        <v>1.1400000000000001E-6</v>
      </c>
      <c r="CS222" s="76">
        <v>1.5400000000000001E-6</v>
      </c>
      <c r="CT222" s="76">
        <v>2.3800000000000001E-6</v>
      </c>
      <c r="CU222" s="76">
        <v>2.6299999999999998E-6</v>
      </c>
      <c r="CV222" s="76">
        <v>2.6800000000000002E-6</v>
      </c>
      <c r="CW222" s="76">
        <v>2.39E-6</v>
      </c>
      <c r="CX222" s="76">
        <v>1.88E-6</v>
      </c>
      <c r="CY222" s="76">
        <v>1.61E-6</v>
      </c>
      <c r="CZ222" s="76">
        <v>1.73E-6</v>
      </c>
      <c r="DA222" s="76">
        <v>2.3599999999999999E-6</v>
      </c>
      <c r="DB222" s="76">
        <v>3.5499999999999999E-6</v>
      </c>
      <c r="DC222" s="76">
        <v>4.8199999999999996E-6</v>
      </c>
      <c r="DD222" s="76">
        <v>5.3499999999999996E-6</v>
      </c>
      <c r="DE222" s="76">
        <v>5.0100000000000003E-6</v>
      </c>
      <c r="DF222" s="76">
        <v>4.1500000000000001E-6</v>
      </c>
      <c r="DG222" s="76">
        <v>2.9100000000000001E-6</v>
      </c>
      <c r="DH222" s="76">
        <v>2.0600000000000002E-6</v>
      </c>
      <c r="DI222" s="76">
        <v>1.7099999999999999E-6</v>
      </c>
    </row>
    <row r="223" spans="1:113" x14ac:dyDescent="0.25">
      <c r="A223" t="str">
        <f t="shared" si="3"/>
        <v>Stockton_All_All_All_All_0 to 20 kW_43627</v>
      </c>
      <c r="B223" t="s">
        <v>177</v>
      </c>
      <c r="C223" t="s">
        <v>229</v>
      </c>
      <c r="D223" t="s">
        <v>195</v>
      </c>
      <c r="E223" t="s">
        <v>19</v>
      </c>
      <c r="F223" t="s">
        <v>19</v>
      </c>
      <c r="G223" t="s">
        <v>19</v>
      </c>
      <c r="H223" t="s">
        <v>19</v>
      </c>
      <c r="I223" t="s">
        <v>41</v>
      </c>
      <c r="J223" s="11">
        <v>43627</v>
      </c>
      <c r="K223">
        <v>15</v>
      </c>
      <c r="L223">
        <v>18</v>
      </c>
      <c r="M223">
        <v>9249</v>
      </c>
      <c r="N223">
        <v>0</v>
      </c>
      <c r="O223">
        <v>0</v>
      </c>
      <c r="P223">
        <v>0</v>
      </c>
      <c r="Q223">
        <v>0</v>
      </c>
      <c r="R223">
        <v>0.91683526999999998</v>
      </c>
      <c r="S223">
        <v>0.88663868999999995</v>
      </c>
      <c r="T223">
        <v>0.86547194000000005</v>
      </c>
      <c r="U223">
        <v>0.85454251999999997</v>
      </c>
      <c r="V223">
        <v>0.83830910000000003</v>
      </c>
      <c r="W223">
        <v>0.82894909999999999</v>
      </c>
      <c r="X223">
        <v>0.80487112999999999</v>
      </c>
      <c r="Y223">
        <v>0.99494139999999998</v>
      </c>
      <c r="Z223">
        <v>1.3679646999999999</v>
      </c>
      <c r="AA223">
        <v>1.7189155</v>
      </c>
      <c r="AB223">
        <v>1.9456484000000001</v>
      </c>
      <c r="AC223">
        <v>2.0632546</v>
      </c>
      <c r="AD223">
        <v>2.1194594000000002</v>
      </c>
      <c r="AE223">
        <v>2.1869147</v>
      </c>
      <c r="AF223">
        <v>2.2654565999999998</v>
      </c>
      <c r="AG223">
        <v>2.2190310000000002</v>
      </c>
      <c r="AH223">
        <v>2.072616</v>
      </c>
      <c r="AI223">
        <v>1.71275</v>
      </c>
      <c r="AJ223">
        <v>1.440796</v>
      </c>
      <c r="AK223">
        <v>1.2985359999999999</v>
      </c>
      <c r="AL223">
        <v>1.2638469999999999</v>
      </c>
      <c r="AM223">
        <v>1.2113579999999999</v>
      </c>
      <c r="AN223">
        <v>1.1054219999999999</v>
      </c>
      <c r="AO223">
        <v>1.026632</v>
      </c>
      <c r="AP223">
        <v>83.302509999999998</v>
      </c>
      <c r="AQ223">
        <v>80.463260000000005</v>
      </c>
      <c r="AR223">
        <v>78.615979999999993</v>
      </c>
      <c r="AS223">
        <v>78.038700000000006</v>
      </c>
      <c r="AT223">
        <v>75.952799999999996</v>
      </c>
      <c r="AU223">
        <v>75.114660000000001</v>
      </c>
      <c r="AV223">
        <v>74.781139999999994</v>
      </c>
      <c r="AW223">
        <v>76.920069999999996</v>
      </c>
      <c r="AX223">
        <v>80.777150000000006</v>
      </c>
      <c r="AY223">
        <v>84.086560000000006</v>
      </c>
      <c r="AZ223">
        <v>87.296440000000004</v>
      </c>
      <c r="BA223">
        <v>91.386309999999995</v>
      </c>
      <c r="BB223">
        <v>95.687860000000001</v>
      </c>
      <c r="BC223">
        <v>98.431399999999996</v>
      </c>
      <c r="BD223">
        <v>100.5243</v>
      </c>
      <c r="BE223">
        <v>101.3806</v>
      </c>
      <c r="BF223">
        <v>101.6876</v>
      </c>
      <c r="BG223">
        <v>101.70959999999999</v>
      </c>
      <c r="BH223">
        <v>100.55670000000001</v>
      </c>
      <c r="BI223">
        <v>98.884159999999994</v>
      </c>
      <c r="BJ223">
        <v>95.863829999999993</v>
      </c>
      <c r="BK223">
        <v>91.392629999999997</v>
      </c>
      <c r="BL223">
        <v>88.141930000000002</v>
      </c>
      <c r="BM223">
        <v>86.103290000000001</v>
      </c>
      <c r="BN223">
        <v>-2.7215999999999998E-3</v>
      </c>
      <c r="BO223">
        <v>-1.216E-4</v>
      </c>
      <c r="BP223">
        <v>1.8089E-3</v>
      </c>
      <c r="BQ223">
        <v>3.546E-4</v>
      </c>
      <c r="BR223">
        <v>1.0529000000000001E-3</v>
      </c>
      <c r="BS223">
        <v>5.7123E-3</v>
      </c>
      <c r="BT223">
        <v>1.09786E-2</v>
      </c>
      <c r="BU223">
        <v>2.47735E-2</v>
      </c>
      <c r="BV223">
        <v>3.4068099999999997E-2</v>
      </c>
      <c r="BW223">
        <v>1.4394199999999999E-2</v>
      </c>
      <c r="BX223">
        <v>2.7694E-3</v>
      </c>
      <c r="BY223">
        <v>-8.5004999999999994E-3</v>
      </c>
      <c r="BZ223">
        <v>-1.4304600000000001E-2</v>
      </c>
      <c r="CA223">
        <v>-2.2854200000000002E-2</v>
      </c>
      <c r="CB223">
        <v>-3.2683E-3</v>
      </c>
      <c r="CC223">
        <v>7.4101000000000002E-3</v>
      </c>
      <c r="CD223">
        <v>9.1439999999999994E-3</v>
      </c>
      <c r="CE223">
        <v>1.47116E-2</v>
      </c>
      <c r="CF223">
        <v>3.9224999999999998E-3</v>
      </c>
      <c r="CG223">
        <v>-4.3480000000000003E-3</v>
      </c>
      <c r="CH223">
        <v>-6.2443000000000004E-3</v>
      </c>
      <c r="CI223">
        <v>-9.5009999999999995E-4</v>
      </c>
      <c r="CJ223">
        <v>-9.3752000000000002E-3</v>
      </c>
      <c r="CK223">
        <v>-6.8011E-3</v>
      </c>
      <c r="CL223" s="76">
        <v>2.6800000000000001E-5</v>
      </c>
      <c r="CM223" s="76">
        <v>2.3499999999999999E-5</v>
      </c>
      <c r="CN223" s="76">
        <v>1.9700000000000001E-5</v>
      </c>
      <c r="CO223" s="76">
        <v>2.0000000000000002E-5</v>
      </c>
      <c r="CP223" s="76">
        <v>2.0299999999999999E-5</v>
      </c>
      <c r="CQ223" s="76">
        <v>1.9599999999999999E-5</v>
      </c>
      <c r="CR223" s="76">
        <v>2.4600000000000002E-5</v>
      </c>
      <c r="CS223" s="76">
        <v>4.1600000000000002E-5</v>
      </c>
      <c r="CT223" s="76">
        <v>5.5099999999999998E-5</v>
      </c>
      <c r="CU223" s="76">
        <v>5.27E-5</v>
      </c>
      <c r="CV223" s="76">
        <v>4.2200000000000003E-5</v>
      </c>
      <c r="CW223" s="76">
        <v>3.3200000000000001E-5</v>
      </c>
      <c r="CX223" s="76">
        <v>3.0000000000000001E-5</v>
      </c>
      <c r="CY223" s="76">
        <v>2.6999999999999999E-5</v>
      </c>
      <c r="CZ223" s="76">
        <v>2.7699999999999999E-5</v>
      </c>
      <c r="DA223" s="76">
        <v>3.4400000000000003E-5</v>
      </c>
      <c r="DB223" s="76">
        <v>5.3600000000000002E-5</v>
      </c>
      <c r="DC223" s="76">
        <v>7.64E-5</v>
      </c>
      <c r="DD223" s="76">
        <v>8.1699999999999994E-5</v>
      </c>
      <c r="DE223" s="76">
        <v>8.2700000000000004E-5</v>
      </c>
      <c r="DF223" s="76">
        <v>7.2899999999999997E-5</v>
      </c>
      <c r="DG223" s="76">
        <v>5.0599999999999997E-5</v>
      </c>
      <c r="DH223" s="76">
        <v>3.9400000000000002E-5</v>
      </c>
      <c r="DI223" s="76">
        <v>3.5599999999999998E-5</v>
      </c>
    </row>
    <row r="224" spans="1:113" x14ac:dyDescent="0.25">
      <c r="A224" t="str">
        <f t="shared" si="3"/>
        <v>Stockton_All_All_All_All_0 to 20 kW_43670</v>
      </c>
      <c r="B224" t="s">
        <v>177</v>
      </c>
      <c r="C224" t="s">
        <v>229</v>
      </c>
      <c r="D224" t="s">
        <v>195</v>
      </c>
      <c r="E224" t="s">
        <v>19</v>
      </c>
      <c r="F224" t="s">
        <v>19</v>
      </c>
      <c r="G224" t="s">
        <v>19</v>
      </c>
      <c r="H224" t="s">
        <v>19</v>
      </c>
      <c r="I224" t="s">
        <v>41</v>
      </c>
      <c r="J224" s="11">
        <v>43670</v>
      </c>
      <c r="K224">
        <v>15</v>
      </c>
      <c r="L224">
        <v>18</v>
      </c>
      <c r="M224">
        <v>8846</v>
      </c>
      <c r="N224">
        <v>0</v>
      </c>
      <c r="O224">
        <v>0</v>
      </c>
      <c r="P224">
        <v>0</v>
      </c>
      <c r="Q224">
        <v>0</v>
      </c>
      <c r="R224">
        <v>0.88979525000000004</v>
      </c>
      <c r="S224">
        <v>0.86127672</v>
      </c>
      <c r="T224">
        <v>0.83774322000000001</v>
      </c>
      <c r="U224">
        <v>0.82119487000000002</v>
      </c>
      <c r="V224">
        <v>0.83076114999999995</v>
      </c>
      <c r="W224">
        <v>0.84518952999999997</v>
      </c>
      <c r="X224">
        <v>0.80231110999999999</v>
      </c>
      <c r="Y224">
        <v>0.92585678000000005</v>
      </c>
      <c r="Z224">
        <v>1.2854877</v>
      </c>
      <c r="AA224">
        <v>1.5752785</v>
      </c>
      <c r="AB224">
        <v>1.7673506000000001</v>
      </c>
      <c r="AC224">
        <v>1.896434</v>
      </c>
      <c r="AD224">
        <v>1.982909</v>
      </c>
      <c r="AE224">
        <v>2.091958</v>
      </c>
      <c r="AF224">
        <v>2.1424292999999999</v>
      </c>
      <c r="AG224">
        <v>2.1491600000000002</v>
      </c>
      <c r="AH224">
        <v>2.0467710000000001</v>
      </c>
      <c r="AI224">
        <v>1.7161489999999999</v>
      </c>
      <c r="AJ224">
        <v>1.530932</v>
      </c>
      <c r="AK224">
        <v>1.3783559999999999</v>
      </c>
      <c r="AL224">
        <v>1.3009059999999999</v>
      </c>
      <c r="AM224">
        <v>1.207746</v>
      </c>
      <c r="AN224">
        <v>1.0848279999999999</v>
      </c>
      <c r="AO224">
        <v>1.0146329999999999</v>
      </c>
      <c r="AP224">
        <v>79.02516</v>
      </c>
      <c r="AQ224">
        <v>75.480419999999995</v>
      </c>
      <c r="AR224">
        <v>74.168570000000003</v>
      </c>
      <c r="AS224">
        <v>73.66498</v>
      </c>
      <c r="AT224">
        <v>73.272810000000007</v>
      </c>
      <c r="AU224">
        <v>72.598280000000003</v>
      </c>
      <c r="AV224">
        <v>71.801100000000005</v>
      </c>
      <c r="AW224">
        <v>72.736689999999996</v>
      </c>
      <c r="AX224">
        <v>75.826880000000003</v>
      </c>
      <c r="AY224">
        <v>79.922939999999997</v>
      </c>
      <c r="AZ224">
        <v>83.980419999999995</v>
      </c>
      <c r="BA224">
        <v>87.199460000000002</v>
      </c>
      <c r="BB224">
        <v>90.509969999999996</v>
      </c>
      <c r="BC224">
        <v>94.061800000000005</v>
      </c>
      <c r="BD224">
        <v>96.152199999999993</v>
      </c>
      <c r="BE224">
        <v>97.931340000000006</v>
      </c>
      <c r="BF224">
        <v>98.863429999999994</v>
      </c>
      <c r="BG224">
        <v>98.955520000000007</v>
      </c>
      <c r="BH224">
        <v>98.636129999999994</v>
      </c>
      <c r="BI224">
        <v>97.516890000000004</v>
      </c>
      <c r="BJ224">
        <v>94.791319999999999</v>
      </c>
      <c r="BK224">
        <v>90.438109999999995</v>
      </c>
      <c r="BL224">
        <v>86.777950000000004</v>
      </c>
      <c r="BM224">
        <v>83.583200000000005</v>
      </c>
      <c r="BN224">
        <v>-9.0696000000000006E-3</v>
      </c>
      <c r="BO224">
        <v>-9.9062000000000004E-3</v>
      </c>
      <c r="BP224">
        <v>-1.0476299999999999E-2</v>
      </c>
      <c r="BQ224">
        <v>-1.0448000000000001E-2</v>
      </c>
      <c r="BR224">
        <v>-1.05717E-2</v>
      </c>
      <c r="BS224">
        <v>-1.6597799999999999E-2</v>
      </c>
      <c r="BT224">
        <v>-1.1029300000000001E-2</v>
      </c>
      <c r="BU224">
        <v>4.0493999999999999E-3</v>
      </c>
      <c r="BV224">
        <v>1.1158299999999999E-2</v>
      </c>
      <c r="BW224">
        <v>-2.9602999999999999E-3</v>
      </c>
      <c r="BX224">
        <v>-1.98744E-2</v>
      </c>
      <c r="BY224">
        <v>-1.7775099999999999E-2</v>
      </c>
      <c r="BZ224">
        <v>-1.28678E-2</v>
      </c>
      <c r="CA224">
        <v>-5.7263000000000001E-3</v>
      </c>
      <c r="CB224">
        <v>9.2633000000000004E-3</v>
      </c>
      <c r="CC224">
        <v>1.96683E-2</v>
      </c>
      <c r="CD224">
        <v>2.1561500000000001E-2</v>
      </c>
      <c r="CE224">
        <v>7.7209999999999996E-4</v>
      </c>
      <c r="CF224">
        <v>-2.7432700000000001E-2</v>
      </c>
      <c r="CG224">
        <v>-3.6854100000000001E-2</v>
      </c>
      <c r="CH224">
        <v>-3.2931000000000002E-2</v>
      </c>
      <c r="CI224">
        <v>-2.35122E-2</v>
      </c>
      <c r="CJ224">
        <v>-1.76258E-2</v>
      </c>
      <c r="CK224">
        <v>-1.6684999999999998E-2</v>
      </c>
      <c r="CL224" s="76">
        <v>1.7200000000000001E-5</v>
      </c>
      <c r="CM224" s="76">
        <v>1.52E-5</v>
      </c>
      <c r="CN224" s="76">
        <v>1.2799999999999999E-5</v>
      </c>
      <c r="CO224" s="76">
        <v>1.29E-5</v>
      </c>
      <c r="CP224" s="76">
        <v>1.2099999999999999E-5</v>
      </c>
      <c r="CQ224" s="76">
        <v>1.29E-5</v>
      </c>
      <c r="CR224" s="76">
        <v>1.6399999999999999E-5</v>
      </c>
      <c r="CS224" s="76">
        <v>2.37E-5</v>
      </c>
      <c r="CT224" s="76">
        <v>3.1600000000000002E-5</v>
      </c>
      <c r="CU224" s="76">
        <v>3.2199999999999997E-5</v>
      </c>
      <c r="CV224" s="76">
        <v>3.1199999999999999E-5</v>
      </c>
      <c r="CW224" s="76">
        <v>2.7100000000000001E-5</v>
      </c>
      <c r="CX224" s="76">
        <v>2.1500000000000001E-5</v>
      </c>
      <c r="CY224" s="76">
        <v>1.8700000000000001E-5</v>
      </c>
      <c r="CZ224" s="76">
        <v>1.9700000000000001E-5</v>
      </c>
      <c r="DA224" s="76">
        <v>2.6400000000000001E-5</v>
      </c>
      <c r="DB224" s="76">
        <v>4.4299999999999999E-5</v>
      </c>
      <c r="DC224" s="76">
        <v>6.5599999999999995E-5</v>
      </c>
      <c r="DD224" s="76">
        <v>7.8800000000000004E-5</v>
      </c>
      <c r="DE224" s="76">
        <v>8.4300000000000003E-5</v>
      </c>
      <c r="DF224" s="76">
        <v>7.0599999999999995E-5</v>
      </c>
      <c r="DG224" s="76">
        <v>5.1199999999999998E-5</v>
      </c>
      <c r="DH224" s="76">
        <v>4.0500000000000002E-5</v>
      </c>
      <c r="DI224" s="76">
        <v>3.3800000000000002E-5</v>
      </c>
    </row>
    <row r="225" spans="1:113" x14ac:dyDescent="0.25">
      <c r="A225" t="str">
        <f t="shared" si="3"/>
        <v>Stockton_All_All_All_All_0 to 20 kW_43672</v>
      </c>
      <c r="B225" t="s">
        <v>177</v>
      </c>
      <c r="C225" t="s">
        <v>229</v>
      </c>
      <c r="D225" t="s">
        <v>195</v>
      </c>
      <c r="E225" t="s">
        <v>19</v>
      </c>
      <c r="F225" t="s">
        <v>19</v>
      </c>
      <c r="G225" t="s">
        <v>19</v>
      </c>
      <c r="H225" t="s">
        <v>19</v>
      </c>
      <c r="I225" t="s">
        <v>41</v>
      </c>
      <c r="J225" s="11">
        <v>43672</v>
      </c>
      <c r="K225">
        <v>15</v>
      </c>
      <c r="L225">
        <v>18</v>
      </c>
      <c r="M225">
        <v>8843</v>
      </c>
      <c r="N225">
        <v>0</v>
      </c>
      <c r="O225">
        <v>0</v>
      </c>
      <c r="P225">
        <v>0</v>
      </c>
      <c r="Q225">
        <v>0</v>
      </c>
      <c r="R225">
        <v>0.94785218000000004</v>
      </c>
      <c r="S225">
        <v>0.91964040999999996</v>
      </c>
      <c r="T225">
        <v>0.8928661</v>
      </c>
      <c r="U225">
        <v>0.88554453</v>
      </c>
      <c r="V225">
        <v>0.88618777000000004</v>
      </c>
      <c r="W225">
        <v>0.89815043999999999</v>
      </c>
      <c r="X225">
        <v>0.84066655000000001</v>
      </c>
      <c r="Y225">
        <v>0.94025018999999999</v>
      </c>
      <c r="Z225">
        <v>1.2556554</v>
      </c>
      <c r="AA225">
        <v>1.5422406</v>
      </c>
      <c r="AB225">
        <v>1.7326808</v>
      </c>
      <c r="AC225">
        <v>1.8402273</v>
      </c>
      <c r="AD225">
        <v>1.8981242</v>
      </c>
      <c r="AE225">
        <v>1.9572463</v>
      </c>
      <c r="AF225">
        <v>2.0176981</v>
      </c>
      <c r="AG225">
        <v>1.9742420000000001</v>
      </c>
      <c r="AH225">
        <v>1.86626</v>
      </c>
      <c r="AI225">
        <v>1.5996349999999999</v>
      </c>
      <c r="AJ225">
        <v>1.4346110000000001</v>
      </c>
      <c r="AK225">
        <v>1.282397</v>
      </c>
      <c r="AL225">
        <v>1.2224870000000001</v>
      </c>
      <c r="AM225">
        <v>1.1681919999999999</v>
      </c>
      <c r="AN225">
        <v>1.049202</v>
      </c>
      <c r="AO225">
        <v>0.98254739999999996</v>
      </c>
      <c r="AP225">
        <v>76.669539999999998</v>
      </c>
      <c r="AQ225">
        <v>77.131069999999994</v>
      </c>
      <c r="AR225">
        <v>75.837800000000001</v>
      </c>
      <c r="AS225">
        <v>74.039879999999997</v>
      </c>
      <c r="AT225">
        <v>71.431669999999997</v>
      </c>
      <c r="AU225">
        <v>69.646000000000001</v>
      </c>
      <c r="AV225">
        <v>68.412210000000002</v>
      </c>
      <c r="AW225">
        <v>69.323040000000006</v>
      </c>
      <c r="AX225">
        <v>72.322490000000002</v>
      </c>
      <c r="AY225">
        <v>76.688749999999999</v>
      </c>
      <c r="AZ225">
        <v>81.563329999999993</v>
      </c>
      <c r="BA225">
        <v>85.357590000000002</v>
      </c>
      <c r="BB225">
        <v>88.069950000000006</v>
      </c>
      <c r="BC225">
        <v>90.655079999999998</v>
      </c>
      <c r="BD225">
        <v>93.135649999999998</v>
      </c>
      <c r="BE225">
        <v>94.615120000000005</v>
      </c>
      <c r="BF225">
        <v>96.231780000000001</v>
      </c>
      <c r="BG225">
        <v>96.262029999999996</v>
      </c>
      <c r="BH225">
        <v>94.383300000000006</v>
      </c>
      <c r="BI225">
        <v>90.911479999999997</v>
      </c>
      <c r="BJ225">
        <v>86.097909999999999</v>
      </c>
      <c r="BK225">
        <v>81.612269999999995</v>
      </c>
      <c r="BL225">
        <v>78.866619999999998</v>
      </c>
      <c r="BM225">
        <v>76.448329999999999</v>
      </c>
      <c r="BN225">
        <v>-9.8162000000000006E-3</v>
      </c>
      <c r="BO225">
        <v>-9.3878999999999994E-3</v>
      </c>
      <c r="BP225">
        <v>-1.0131100000000001E-2</v>
      </c>
      <c r="BQ225">
        <v>-1.0558E-2</v>
      </c>
      <c r="BR225">
        <v>-1.09341E-2</v>
      </c>
      <c r="BS225">
        <v>-1.69985E-2</v>
      </c>
      <c r="BT225">
        <v>-1.1296199999999999E-2</v>
      </c>
      <c r="BU225">
        <v>4.4359000000000004E-3</v>
      </c>
      <c r="BV225">
        <v>1.1659299999999999E-2</v>
      </c>
      <c r="BW225">
        <v>-2.5611000000000002E-3</v>
      </c>
      <c r="BX225">
        <v>-1.95964E-2</v>
      </c>
      <c r="BY225">
        <v>-1.8198300000000001E-2</v>
      </c>
      <c r="BZ225">
        <v>-1.2456500000000001E-2</v>
      </c>
      <c r="CA225">
        <v>-3.9709000000000003E-3</v>
      </c>
      <c r="CB225">
        <v>1.08348E-2</v>
      </c>
      <c r="CC225">
        <v>2.05422E-2</v>
      </c>
      <c r="CD225">
        <v>2.3294800000000001E-2</v>
      </c>
      <c r="CE225">
        <v>2.2696000000000001E-3</v>
      </c>
      <c r="CF225">
        <v>-1.9993199999999999E-2</v>
      </c>
      <c r="CG225">
        <v>-2.8351700000000001E-2</v>
      </c>
      <c r="CH225">
        <v>-3.1355000000000001E-2</v>
      </c>
      <c r="CI225">
        <v>-2.60173E-2</v>
      </c>
      <c r="CJ225">
        <v>-2.10254E-2</v>
      </c>
      <c r="CK225">
        <v>-1.9341799999999999E-2</v>
      </c>
      <c r="CL225" s="76">
        <v>1.8300000000000001E-5</v>
      </c>
      <c r="CM225" s="76">
        <v>1.4800000000000001E-5</v>
      </c>
      <c r="CN225" s="76">
        <v>1.3499999999999999E-5</v>
      </c>
      <c r="CO225" s="76">
        <v>1.31E-5</v>
      </c>
      <c r="CP225" s="76">
        <v>1.2300000000000001E-5</v>
      </c>
      <c r="CQ225" s="76">
        <v>9.6800000000000005E-6</v>
      </c>
      <c r="CR225" s="76">
        <v>1.2500000000000001E-5</v>
      </c>
      <c r="CS225" s="76">
        <v>1.9000000000000001E-5</v>
      </c>
      <c r="CT225" s="76">
        <v>2.73E-5</v>
      </c>
      <c r="CU225" s="76">
        <v>2.83E-5</v>
      </c>
      <c r="CV225" s="76">
        <v>2.8E-5</v>
      </c>
      <c r="CW225" s="76">
        <v>2.44E-5</v>
      </c>
      <c r="CX225" s="76">
        <v>1.8499999999999999E-5</v>
      </c>
      <c r="CY225" s="76">
        <v>1.56E-5</v>
      </c>
      <c r="CZ225" s="76">
        <v>1.8600000000000001E-5</v>
      </c>
      <c r="DA225" s="76">
        <v>2.62E-5</v>
      </c>
      <c r="DB225" s="76">
        <v>4.2799999999999997E-5</v>
      </c>
      <c r="DC225" s="76">
        <v>5.6799999999999998E-5</v>
      </c>
      <c r="DD225" s="76">
        <v>6.2000000000000003E-5</v>
      </c>
      <c r="DE225" s="76">
        <v>5.8900000000000002E-5</v>
      </c>
      <c r="DF225" s="76">
        <v>4.4700000000000002E-5</v>
      </c>
      <c r="DG225" s="76">
        <v>3.3699999999999999E-5</v>
      </c>
      <c r="DH225" s="76">
        <v>2.55E-5</v>
      </c>
      <c r="DI225" s="76">
        <v>2.1100000000000001E-5</v>
      </c>
    </row>
    <row r="226" spans="1:113" x14ac:dyDescent="0.25">
      <c r="A226" t="str">
        <f t="shared" si="3"/>
        <v>Stockton_All_All_All_All_0 to 20 kW_43690</v>
      </c>
      <c r="B226" t="s">
        <v>177</v>
      </c>
      <c r="C226" t="s">
        <v>229</v>
      </c>
      <c r="D226" t="s">
        <v>195</v>
      </c>
      <c r="E226" t="s">
        <v>19</v>
      </c>
      <c r="F226" t="s">
        <v>19</v>
      </c>
      <c r="G226" t="s">
        <v>19</v>
      </c>
      <c r="H226" t="s">
        <v>19</v>
      </c>
      <c r="I226" t="s">
        <v>41</v>
      </c>
      <c r="J226" s="11">
        <v>43690</v>
      </c>
      <c r="K226">
        <v>15</v>
      </c>
      <c r="L226">
        <v>18</v>
      </c>
      <c r="M226">
        <v>8745</v>
      </c>
      <c r="N226">
        <v>0</v>
      </c>
      <c r="O226">
        <v>0</v>
      </c>
      <c r="P226">
        <v>0</v>
      </c>
      <c r="Q226">
        <v>0</v>
      </c>
      <c r="R226">
        <v>0.86038340999999996</v>
      </c>
      <c r="S226">
        <v>0.83850511999999999</v>
      </c>
      <c r="T226">
        <v>0.82211809999999996</v>
      </c>
      <c r="U226">
        <v>0.80171236999999995</v>
      </c>
      <c r="V226">
        <v>0.80497110999999999</v>
      </c>
      <c r="W226">
        <v>0.82630360999999997</v>
      </c>
      <c r="X226">
        <v>0.80553275999999996</v>
      </c>
      <c r="Y226">
        <v>0.87186995</v>
      </c>
      <c r="Z226">
        <v>1.2094838000000001</v>
      </c>
      <c r="AA226">
        <v>1.4626701</v>
      </c>
      <c r="AB226">
        <v>1.6837473999999999</v>
      </c>
      <c r="AC226">
        <v>1.7954755</v>
      </c>
      <c r="AD226">
        <v>1.8861334999999999</v>
      </c>
      <c r="AE226">
        <v>2.0176764999999999</v>
      </c>
      <c r="AF226">
        <v>2.0659630999999998</v>
      </c>
      <c r="AG226">
        <v>2.0786790000000002</v>
      </c>
      <c r="AH226">
        <v>1.9624280000000001</v>
      </c>
      <c r="AI226">
        <v>1.6368100000000001</v>
      </c>
      <c r="AJ226">
        <v>1.388695</v>
      </c>
      <c r="AK226">
        <v>1.239069</v>
      </c>
      <c r="AL226">
        <v>1.229258</v>
      </c>
      <c r="AM226">
        <v>1.092733</v>
      </c>
      <c r="AN226">
        <v>1.0166470000000001</v>
      </c>
      <c r="AO226">
        <v>0.94271859999999996</v>
      </c>
      <c r="AP226">
        <v>76.621369999999999</v>
      </c>
      <c r="AQ226">
        <v>73.645160000000004</v>
      </c>
      <c r="AR226">
        <v>72.215779999999995</v>
      </c>
      <c r="AS226">
        <v>71.695880000000002</v>
      </c>
      <c r="AT226">
        <v>70.979680000000002</v>
      </c>
      <c r="AU226">
        <v>69.937240000000003</v>
      </c>
      <c r="AV226">
        <v>69.358350000000002</v>
      </c>
      <c r="AW226">
        <v>69.893270000000001</v>
      </c>
      <c r="AX226">
        <v>73.279570000000007</v>
      </c>
      <c r="AY226">
        <v>77.25994</v>
      </c>
      <c r="AZ226">
        <v>81.855059999999995</v>
      </c>
      <c r="BA226">
        <v>85.409210000000002</v>
      </c>
      <c r="BB226">
        <v>88.774959999999993</v>
      </c>
      <c r="BC226">
        <v>92.160179999999997</v>
      </c>
      <c r="BD226">
        <v>94.218549999999993</v>
      </c>
      <c r="BE226">
        <v>96.547039999999996</v>
      </c>
      <c r="BF226">
        <v>97.337500000000006</v>
      </c>
      <c r="BG226">
        <v>97.857569999999996</v>
      </c>
      <c r="BH226">
        <v>97.815370000000001</v>
      </c>
      <c r="BI226">
        <v>95.725700000000003</v>
      </c>
      <c r="BJ226">
        <v>92.15607</v>
      </c>
      <c r="BK226">
        <v>87.939430000000002</v>
      </c>
      <c r="BL226">
        <v>82.825130000000001</v>
      </c>
      <c r="BM226">
        <v>80.083420000000004</v>
      </c>
      <c r="BN226">
        <v>-3.9446000000000004E-3</v>
      </c>
      <c r="BO226">
        <v>-3.3509999999999998E-3</v>
      </c>
      <c r="BP226">
        <v>-2.4984999999999999E-3</v>
      </c>
      <c r="BQ226">
        <v>-1.5506000000000001E-3</v>
      </c>
      <c r="BR226">
        <v>-1.1383999999999999E-3</v>
      </c>
      <c r="BS226">
        <v>-1.3745999999999999E-3</v>
      </c>
      <c r="BT226">
        <v>-3.9050999999999999E-3</v>
      </c>
      <c r="BU226">
        <v>9.7298000000000003E-3</v>
      </c>
      <c r="BV226">
        <v>3.9509999999999997E-3</v>
      </c>
      <c r="BW226">
        <v>-6.5158999999999998E-3</v>
      </c>
      <c r="BX226">
        <v>-1.6104299999999998E-2</v>
      </c>
      <c r="BY226">
        <v>-1.6787699999999999E-2</v>
      </c>
      <c r="BZ226">
        <v>-1.5942100000000001E-2</v>
      </c>
      <c r="CA226">
        <v>-1.7096699999999999E-2</v>
      </c>
      <c r="CB226">
        <v>-1.9084E-3</v>
      </c>
      <c r="CC226">
        <v>2.3124999999999999E-3</v>
      </c>
      <c r="CD226">
        <v>4.7479999999999996E-3</v>
      </c>
      <c r="CE226">
        <v>7.6710000000000005E-4</v>
      </c>
      <c r="CF226">
        <v>-1.14337E-2</v>
      </c>
      <c r="CG226">
        <v>-1.9592100000000001E-2</v>
      </c>
      <c r="CH226">
        <v>-1.9393799999999999E-2</v>
      </c>
      <c r="CI226">
        <v>-7.6296999999999997E-3</v>
      </c>
      <c r="CJ226">
        <v>-4.5202000000000003E-3</v>
      </c>
      <c r="CK226">
        <v>-6.2398000000000002E-3</v>
      </c>
      <c r="CL226" s="76">
        <v>1.22E-5</v>
      </c>
      <c r="CM226" s="76">
        <v>1.0900000000000001E-5</v>
      </c>
      <c r="CN226" s="76">
        <v>9.7699999999999996E-6</v>
      </c>
      <c r="CO226" s="76">
        <v>8.9299999999999992E-6</v>
      </c>
      <c r="CP226" s="76">
        <v>8.3299999999999999E-6</v>
      </c>
      <c r="CQ226" s="76">
        <v>8.9299999999999992E-6</v>
      </c>
      <c r="CR226" s="76">
        <v>9.7699999999999996E-6</v>
      </c>
      <c r="CS226" s="76">
        <v>1.63E-5</v>
      </c>
      <c r="CT226" s="76">
        <v>2.3E-5</v>
      </c>
      <c r="CU226" s="76">
        <v>2.3E-5</v>
      </c>
      <c r="CV226" s="76">
        <v>2.2099999999999998E-5</v>
      </c>
      <c r="CW226" s="76">
        <v>2.0000000000000002E-5</v>
      </c>
      <c r="CX226" s="76">
        <v>1.7900000000000001E-5</v>
      </c>
      <c r="CY226" s="76">
        <v>1.77E-5</v>
      </c>
      <c r="CZ226" s="76">
        <v>1.8600000000000001E-5</v>
      </c>
      <c r="DA226" s="76">
        <v>2.44E-5</v>
      </c>
      <c r="DB226" s="76">
        <v>3.6199999999999999E-5</v>
      </c>
      <c r="DC226" s="76">
        <v>5.1999999999999997E-5</v>
      </c>
      <c r="DD226" s="76">
        <v>5.8100000000000003E-5</v>
      </c>
      <c r="DE226" s="76">
        <v>5.38E-5</v>
      </c>
      <c r="DF226" s="76">
        <v>4.5899999999999998E-5</v>
      </c>
      <c r="DG226" s="76">
        <v>3.4700000000000003E-5</v>
      </c>
      <c r="DH226" s="76">
        <v>2.7900000000000001E-5</v>
      </c>
      <c r="DI226" s="76">
        <v>1.9599999999999999E-5</v>
      </c>
    </row>
    <row r="227" spans="1:113" x14ac:dyDescent="0.25">
      <c r="A227" t="str">
        <f t="shared" si="3"/>
        <v>Stockton_All_All_All_All_0 to 20 kW_43691</v>
      </c>
      <c r="B227" t="s">
        <v>177</v>
      </c>
      <c r="C227" t="s">
        <v>229</v>
      </c>
      <c r="D227" t="s">
        <v>195</v>
      </c>
      <c r="E227" t="s">
        <v>19</v>
      </c>
      <c r="F227" t="s">
        <v>19</v>
      </c>
      <c r="G227" t="s">
        <v>19</v>
      </c>
      <c r="H227" t="s">
        <v>19</v>
      </c>
      <c r="I227" t="s">
        <v>41</v>
      </c>
      <c r="J227" s="11">
        <v>43691</v>
      </c>
      <c r="K227">
        <v>15</v>
      </c>
      <c r="L227">
        <v>18</v>
      </c>
      <c r="M227">
        <v>8730</v>
      </c>
      <c r="N227">
        <v>0</v>
      </c>
      <c r="O227">
        <v>0</v>
      </c>
      <c r="P227">
        <v>0</v>
      </c>
      <c r="Q227">
        <v>0</v>
      </c>
      <c r="R227">
        <v>0.88418249000000004</v>
      </c>
      <c r="S227">
        <v>0.84959640999999997</v>
      </c>
      <c r="T227">
        <v>0.82991492</v>
      </c>
      <c r="U227">
        <v>0.81542086000000003</v>
      </c>
      <c r="V227">
        <v>0.80952791000000002</v>
      </c>
      <c r="W227">
        <v>0.84267327000000003</v>
      </c>
      <c r="X227">
        <v>0.83964432</v>
      </c>
      <c r="Y227">
        <v>0.95695858</v>
      </c>
      <c r="Z227">
        <v>1.3179384999999999</v>
      </c>
      <c r="AA227">
        <v>1.6118283</v>
      </c>
      <c r="AB227">
        <v>1.8179432</v>
      </c>
      <c r="AC227">
        <v>1.9794683</v>
      </c>
      <c r="AD227">
        <v>2.061655</v>
      </c>
      <c r="AE227">
        <v>2.1941820000000001</v>
      </c>
      <c r="AF227">
        <v>2.2529989000000001</v>
      </c>
      <c r="AG227">
        <v>2.2487119999999998</v>
      </c>
      <c r="AH227">
        <v>2.13632</v>
      </c>
      <c r="AI227">
        <v>1.8029230000000001</v>
      </c>
      <c r="AJ227">
        <v>1.5317000000000001</v>
      </c>
      <c r="AK227">
        <v>1.400075</v>
      </c>
      <c r="AL227">
        <v>1.344301</v>
      </c>
      <c r="AM227">
        <v>1.193824</v>
      </c>
      <c r="AN227">
        <v>1.0891280000000001</v>
      </c>
      <c r="AO227">
        <v>1.017679</v>
      </c>
      <c r="AP227">
        <v>80.341290000000001</v>
      </c>
      <c r="AQ227">
        <v>77.064930000000004</v>
      </c>
      <c r="AR227">
        <v>76.065460000000002</v>
      </c>
      <c r="AS227">
        <v>73.774360000000001</v>
      </c>
      <c r="AT227">
        <v>72.152109999999993</v>
      </c>
      <c r="AU227">
        <v>71.558580000000006</v>
      </c>
      <c r="AV227">
        <v>71.252200000000002</v>
      </c>
      <c r="AW227">
        <v>71.171139999999994</v>
      </c>
      <c r="AX227">
        <v>75.052980000000005</v>
      </c>
      <c r="AY227">
        <v>80.353149999999999</v>
      </c>
      <c r="AZ227">
        <v>85.216099999999997</v>
      </c>
      <c r="BA227">
        <v>89.084869999999995</v>
      </c>
      <c r="BB227">
        <v>93.139899999999997</v>
      </c>
      <c r="BC227">
        <v>96.46875</v>
      </c>
      <c r="BD227">
        <v>98.406999999999996</v>
      </c>
      <c r="BE227">
        <v>99.89188</v>
      </c>
      <c r="BF227">
        <v>100.85639999999999</v>
      </c>
      <c r="BG227">
        <v>101.5074</v>
      </c>
      <c r="BH227">
        <v>101.4171</v>
      </c>
      <c r="BI227">
        <v>99.210729999999998</v>
      </c>
      <c r="BJ227">
        <v>94.335499999999996</v>
      </c>
      <c r="BK227">
        <v>89.938850000000002</v>
      </c>
      <c r="BL227">
        <v>85.926829999999995</v>
      </c>
      <c r="BM227">
        <v>83.715549999999993</v>
      </c>
      <c r="BN227">
        <v>-2.7425000000000001E-3</v>
      </c>
      <c r="BO227">
        <v>-2.1503999999999998E-3</v>
      </c>
      <c r="BP227">
        <v>-1.2555000000000001E-3</v>
      </c>
      <c r="BQ227">
        <v>-1.0296999999999999E-3</v>
      </c>
      <c r="BR227">
        <v>-9.2659999999999997E-4</v>
      </c>
      <c r="BS227">
        <v>-1.1336E-3</v>
      </c>
      <c r="BT227">
        <v>-3.4610000000000001E-3</v>
      </c>
      <c r="BU227">
        <v>9.1987000000000006E-3</v>
      </c>
      <c r="BV227">
        <v>3.4707000000000002E-3</v>
      </c>
      <c r="BW227">
        <v>-7.0783E-3</v>
      </c>
      <c r="BX227">
        <v>-1.69798E-2</v>
      </c>
      <c r="BY227">
        <v>-1.7748799999999999E-2</v>
      </c>
      <c r="BZ227">
        <v>-1.9980100000000001E-2</v>
      </c>
      <c r="CA227">
        <v>-2.3439700000000001E-2</v>
      </c>
      <c r="CB227">
        <v>-4.1659000000000002E-3</v>
      </c>
      <c r="CC227">
        <v>1.6615E-3</v>
      </c>
      <c r="CD227">
        <v>2.1056999999999998E-3</v>
      </c>
      <c r="CE227">
        <v>-2.2114999999999999E-3</v>
      </c>
      <c r="CF227">
        <v>-1.88545E-2</v>
      </c>
      <c r="CG227">
        <v>-2.5545999999999999E-2</v>
      </c>
      <c r="CH227">
        <v>-2.0319899999999998E-2</v>
      </c>
      <c r="CI227">
        <v>-7.1764999999999997E-3</v>
      </c>
      <c r="CJ227">
        <v>-3.5839000000000001E-3</v>
      </c>
      <c r="CK227">
        <v>-4.7029000000000003E-3</v>
      </c>
      <c r="CL227" s="76">
        <v>1.8199999999999999E-5</v>
      </c>
      <c r="CM227" s="76">
        <v>1.7E-5</v>
      </c>
      <c r="CN227" s="76">
        <v>1.47E-5</v>
      </c>
      <c r="CO227" s="76">
        <v>1.5E-5</v>
      </c>
      <c r="CP227" s="76">
        <v>1.1199999999999999E-5</v>
      </c>
      <c r="CQ227" s="76">
        <v>1.1199999999999999E-5</v>
      </c>
      <c r="CR227" s="76">
        <v>1.24E-5</v>
      </c>
      <c r="CS227" s="76">
        <v>2.34E-5</v>
      </c>
      <c r="CT227" s="76">
        <v>2.9600000000000001E-5</v>
      </c>
      <c r="CU227" s="76">
        <v>3.0599999999999998E-5</v>
      </c>
      <c r="CV227" s="76">
        <v>2.97E-5</v>
      </c>
      <c r="CW227" s="76">
        <v>2.6299999999999999E-5</v>
      </c>
      <c r="CX227" s="76">
        <v>2.1299999999999999E-5</v>
      </c>
      <c r="CY227" s="76">
        <v>1.9400000000000001E-5</v>
      </c>
      <c r="CZ227" s="76">
        <v>2.1100000000000001E-5</v>
      </c>
      <c r="DA227" s="76">
        <v>2.7900000000000001E-5</v>
      </c>
      <c r="DB227" s="76">
        <v>4.46E-5</v>
      </c>
      <c r="DC227" s="76">
        <v>6.9599999999999998E-5</v>
      </c>
      <c r="DD227" s="76">
        <v>8.4699999999999999E-5</v>
      </c>
      <c r="DE227" s="76">
        <v>7.8700000000000002E-5</v>
      </c>
      <c r="DF227" s="76">
        <v>5.5699999999999999E-5</v>
      </c>
      <c r="DG227" s="76">
        <v>4.3900000000000003E-5</v>
      </c>
      <c r="DH227" s="76">
        <v>3.3399999999999999E-5</v>
      </c>
      <c r="DI227" s="76">
        <v>2.9899999999999998E-5</v>
      </c>
    </row>
    <row r="228" spans="1:113" x14ac:dyDescent="0.25">
      <c r="A228" t="str">
        <f t="shared" si="3"/>
        <v>Stockton_All_All_All_All_0 to 20 kW_43693</v>
      </c>
      <c r="B228" t="s">
        <v>177</v>
      </c>
      <c r="C228" t="s">
        <v>229</v>
      </c>
      <c r="D228" t="s">
        <v>195</v>
      </c>
      <c r="E228" t="s">
        <v>19</v>
      </c>
      <c r="F228" t="s">
        <v>19</v>
      </c>
      <c r="G228" t="s">
        <v>19</v>
      </c>
      <c r="H228" t="s">
        <v>19</v>
      </c>
      <c r="I228" t="s">
        <v>41</v>
      </c>
      <c r="J228" s="11">
        <v>43693</v>
      </c>
      <c r="K228">
        <v>15</v>
      </c>
      <c r="L228">
        <v>18</v>
      </c>
      <c r="M228">
        <v>8690</v>
      </c>
      <c r="N228">
        <v>0</v>
      </c>
      <c r="O228">
        <v>0</v>
      </c>
      <c r="P228">
        <v>0</v>
      </c>
      <c r="Q228">
        <v>0</v>
      </c>
      <c r="R228">
        <v>0.99093494000000004</v>
      </c>
      <c r="S228">
        <v>0.96088543999999998</v>
      </c>
      <c r="T228">
        <v>0.92810225999999996</v>
      </c>
      <c r="U228">
        <v>0.90273342000000001</v>
      </c>
      <c r="V228">
        <v>0.89667456999999995</v>
      </c>
      <c r="W228">
        <v>0.92147886000000001</v>
      </c>
      <c r="X228">
        <v>0.90825553999999997</v>
      </c>
      <c r="Y228">
        <v>1.0055586999999999</v>
      </c>
      <c r="Z228">
        <v>1.3670199999999999</v>
      </c>
      <c r="AA228">
        <v>1.6910521000000001</v>
      </c>
      <c r="AB228">
        <v>1.891354</v>
      </c>
      <c r="AC228">
        <v>1.9964592000000001</v>
      </c>
      <c r="AD228">
        <v>2.0634247000000001</v>
      </c>
      <c r="AE228">
        <v>2.1305564000000001</v>
      </c>
      <c r="AF228">
        <v>2.1483477</v>
      </c>
      <c r="AG228">
        <v>2.155796</v>
      </c>
      <c r="AH228">
        <v>2.068533</v>
      </c>
      <c r="AI228">
        <v>1.7585599999999999</v>
      </c>
      <c r="AJ228">
        <v>1.5215240000000001</v>
      </c>
      <c r="AK228">
        <v>1.3485879999999999</v>
      </c>
      <c r="AL228">
        <v>1.2934909999999999</v>
      </c>
      <c r="AM228">
        <v>1.168212</v>
      </c>
      <c r="AN228">
        <v>1.089429</v>
      </c>
      <c r="AO228">
        <v>1.0021990000000001</v>
      </c>
      <c r="AP228">
        <v>80.349760000000003</v>
      </c>
      <c r="AQ228">
        <v>81.495699999999999</v>
      </c>
      <c r="AR228">
        <v>78.715850000000003</v>
      </c>
      <c r="AS228">
        <v>76.669979999999995</v>
      </c>
      <c r="AT228">
        <v>76.341160000000002</v>
      </c>
      <c r="AU228">
        <v>75.300389999999993</v>
      </c>
      <c r="AV228">
        <v>74.128140000000002</v>
      </c>
      <c r="AW228">
        <v>73.899699999999996</v>
      </c>
      <c r="AX228">
        <v>77.102080000000001</v>
      </c>
      <c r="AY228">
        <v>82.854839999999996</v>
      </c>
      <c r="AZ228">
        <v>87.433329999999998</v>
      </c>
      <c r="BA228">
        <v>91.752309999999994</v>
      </c>
      <c r="BB228">
        <v>94.326229999999995</v>
      </c>
      <c r="BC228">
        <v>96.568569999999994</v>
      </c>
      <c r="BD228">
        <v>99.669659999999993</v>
      </c>
      <c r="BE228">
        <v>100.6558</v>
      </c>
      <c r="BF228">
        <v>101.58459999999999</v>
      </c>
      <c r="BG228">
        <v>101.27119999999999</v>
      </c>
      <c r="BH228">
        <v>99.586110000000005</v>
      </c>
      <c r="BI228">
        <v>95.141729999999995</v>
      </c>
      <c r="BJ228">
        <v>89.204800000000006</v>
      </c>
      <c r="BK228">
        <v>84.778940000000006</v>
      </c>
      <c r="BL228">
        <v>81.329939999999993</v>
      </c>
      <c r="BM228">
        <v>79.116969999999995</v>
      </c>
      <c r="BN228">
        <v>-2.5051000000000001E-3</v>
      </c>
      <c r="BO228">
        <v>-2.8469999999999998E-4</v>
      </c>
      <c r="BP228">
        <v>-2.7389999999999999E-4</v>
      </c>
      <c r="BQ228">
        <v>7.0699999999999997E-5</v>
      </c>
      <c r="BR228">
        <v>-9.7499999999999998E-5</v>
      </c>
      <c r="BS228">
        <v>-5.019E-4</v>
      </c>
      <c r="BT228">
        <v>-2.4605E-3</v>
      </c>
      <c r="BU228">
        <v>8.5432000000000008E-3</v>
      </c>
      <c r="BV228">
        <v>2.5525999999999999E-3</v>
      </c>
      <c r="BW228">
        <v>-8.2473000000000008E-3</v>
      </c>
      <c r="BX228">
        <v>-1.8853499999999999E-2</v>
      </c>
      <c r="BY228">
        <v>-2.1114999999999998E-2</v>
      </c>
      <c r="BZ228">
        <v>-2.2651399999999999E-2</v>
      </c>
      <c r="CA228">
        <v>-2.46346E-2</v>
      </c>
      <c r="CB228">
        <v>-5.7774000000000002E-3</v>
      </c>
      <c r="CC228">
        <v>6.4070000000000002E-4</v>
      </c>
      <c r="CD228">
        <v>7.9639999999999995E-4</v>
      </c>
      <c r="CE228">
        <v>-2.8855E-3</v>
      </c>
      <c r="CF228">
        <v>-1.5849800000000001E-2</v>
      </c>
      <c r="CG228">
        <v>-1.9249599999999999E-2</v>
      </c>
      <c r="CH228">
        <v>-1.8795900000000001E-2</v>
      </c>
      <c r="CI228">
        <v>-8.9482999999999993E-3</v>
      </c>
      <c r="CJ228">
        <v>-5.7361000000000001E-3</v>
      </c>
      <c r="CK228">
        <v>-6.8244000000000004E-3</v>
      </c>
      <c r="CL228" s="76">
        <v>2.6100000000000001E-5</v>
      </c>
      <c r="CM228" s="76">
        <v>2.5000000000000001E-5</v>
      </c>
      <c r="CN228" s="76">
        <v>2.3099999999999999E-5</v>
      </c>
      <c r="CO228" s="76">
        <v>1.8099999999999999E-5</v>
      </c>
      <c r="CP228" s="76">
        <v>1.6099999999999998E-5</v>
      </c>
      <c r="CQ228" s="76">
        <v>1.8700000000000001E-5</v>
      </c>
      <c r="CR228" s="76">
        <v>2.0699999999999998E-5</v>
      </c>
      <c r="CS228" s="76">
        <v>3.0899999999999999E-5</v>
      </c>
      <c r="CT228" s="76">
        <v>3.54E-5</v>
      </c>
      <c r="CU228" s="76">
        <v>3.4999999999999997E-5</v>
      </c>
      <c r="CV228" s="76">
        <v>3.3899999999999997E-5</v>
      </c>
      <c r="CW228" s="76">
        <v>2.9E-5</v>
      </c>
      <c r="CX228" s="76">
        <v>2.3499999999999999E-5</v>
      </c>
      <c r="CY228" s="76">
        <v>1.9400000000000001E-5</v>
      </c>
      <c r="CZ228" s="76">
        <v>2.23E-5</v>
      </c>
      <c r="DA228" s="76">
        <v>2.94E-5</v>
      </c>
      <c r="DB228" s="76">
        <v>4.5099999999999998E-5</v>
      </c>
      <c r="DC228" s="76">
        <v>6.2399999999999999E-5</v>
      </c>
      <c r="DD228" s="76">
        <v>6.8499999999999998E-5</v>
      </c>
      <c r="DE228" s="76">
        <v>5.9599999999999999E-5</v>
      </c>
      <c r="DF228" s="76">
        <v>4.7700000000000001E-5</v>
      </c>
      <c r="DG228" s="76">
        <v>3.5500000000000002E-5</v>
      </c>
      <c r="DH228" s="76">
        <v>2.69E-5</v>
      </c>
      <c r="DI228" s="76">
        <v>2.3099999999999999E-5</v>
      </c>
    </row>
    <row r="229" spans="1:113" x14ac:dyDescent="0.25">
      <c r="A229" t="str">
        <f t="shared" si="3"/>
        <v>Stockton_All_All_All_All_0 to 20 kW_43703</v>
      </c>
      <c r="B229" t="s">
        <v>177</v>
      </c>
      <c r="C229" t="s">
        <v>229</v>
      </c>
      <c r="D229" t="s">
        <v>195</v>
      </c>
      <c r="E229" t="s">
        <v>19</v>
      </c>
      <c r="F229" t="s">
        <v>19</v>
      </c>
      <c r="G229" t="s">
        <v>19</v>
      </c>
      <c r="H229" t="s">
        <v>19</v>
      </c>
      <c r="I229" t="s">
        <v>41</v>
      </c>
      <c r="J229" s="11">
        <v>43703</v>
      </c>
      <c r="K229">
        <v>15</v>
      </c>
      <c r="L229">
        <v>18</v>
      </c>
      <c r="M229">
        <v>8548</v>
      </c>
      <c r="N229">
        <v>0</v>
      </c>
      <c r="O229">
        <v>0</v>
      </c>
      <c r="P229">
        <v>0</v>
      </c>
      <c r="Q229">
        <v>0</v>
      </c>
      <c r="R229">
        <v>0.89560152000000004</v>
      </c>
      <c r="S229">
        <v>0.87515266999999997</v>
      </c>
      <c r="T229">
        <v>0.84943911000000005</v>
      </c>
      <c r="U229">
        <v>0.84462725000000005</v>
      </c>
      <c r="V229">
        <v>0.84463524999999995</v>
      </c>
      <c r="W229">
        <v>0.86205202000000003</v>
      </c>
      <c r="X229">
        <v>0.86869048000000004</v>
      </c>
      <c r="Y229">
        <v>0.95137094</v>
      </c>
      <c r="Z229">
        <v>1.3107403</v>
      </c>
      <c r="AA229">
        <v>1.6229385999999999</v>
      </c>
      <c r="AB229">
        <v>1.8134158</v>
      </c>
      <c r="AC229">
        <v>1.9009782</v>
      </c>
      <c r="AD229">
        <v>2.0036124000000002</v>
      </c>
      <c r="AE229">
        <v>2.1155623000000001</v>
      </c>
      <c r="AF229">
        <v>2.1577535999999999</v>
      </c>
      <c r="AG229">
        <v>2.1560760000000001</v>
      </c>
      <c r="AH229">
        <v>2.0416340000000002</v>
      </c>
      <c r="AI229">
        <v>1.671251</v>
      </c>
      <c r="AJ229">
        <v>1.423079</v>
      </c>
      <c r="AK229">
        <v>1.2870900000000001</v>
      </c>
      <c r="AL229">
        <v>1.269746</v>
      </c>
      <c r="AM229">
        <v>1.113977</v>
      </c>
      <c r="AN229">
        <v>1.0379620000000001</v>
      </c>
      <c r="AO229">
        <v>0.97379059999999995</v>
      </c>
      <c r="AP229">
        <v>78.983980000000003</v>
      </c>
      <c r="AQ229">
        <v>77.649680000000004</v>
      </c>
      <c r="AR229">
        <v>76.189059999999998</v>
      </c>
      <c r="AS229">
        <v>73.754660000000001</v>
      </c>
      <c r="AT229">
        <v>72.131299999999996</v>
      </c>
      <c r="AU229">
        <v>71.48151</v>
      </c>
      <c r="AV229">
        <v>70.793880000000001</v>
      </c>
      <c r="AW229">
        <v>71.740430000000003</v>
      </c>
      <c r="AX229">
        <v>74.523150000000001</v>
      </c>
      <c r="AY229">
        <v>78.661479999999997</v>
      </c>
      <c r="AZ229">
        <v>83.651110000000003</v>
      </c>
      <c r="BA229">
        <v>87.217410000000001</v>
      </c>
      <c r="BB229">
        <v>90.621669999999995</v>
      </c>
      <c r="BC229">
        <v>93.446290000000005</v>
      </c>
      <c r="BD229">
        <v>96.319509999999994</v>
      </c>
      <c r="BE229">
        <v>98.187299999999993</v>
      </c>
      <c r="BF229">
        <v>99.029830000000004</v>
      </c>
      <c r="BG229">
        <v>99.377660000000006</v>
      </c>
      <c r="BH229">
        <v>97.371549999999999</v>
      </c>
      <c r="BI229">
        <v>93.214820000000003</v>
      </c>
      <c r="BJ229">
        <v>88.577650000000006</v>
      </c>
      <c r="BK229">
        <v>84.690250000000006</v>
      </c>
      <c r="BL229">
        <v>82.793689999999998</v>
      </c>
      <c r="BM229">
        <v>80.571079999999995</v>
      </c>
      <c r="BN229">
        <v>-2.8662000000000002E-3</v>
      </c>
      <c r="BO229">
        <v>-1.7535999999999999E-3</v>
      </c>
      <c r="BP229">
        <v>-1.0820999999999999E-3</v>
      </c>
      <c r="BQ229">
        <v>-6.8479999999999995E-4</v>
      </c>
      <c r="BR229">
        <v>-6.7730000000000004E-4</v>
      </c>
      <c r="BS229">
        <v>-1.0651E-3</v>
      </c>
      <c r="BT229">
        <v>-2.8208E-3</v>
      </c>
      <c r="BU229">
        <v>9.0778999999999999E-3</v>
      </c>
      <c r="BV229">
        <v>3.0422000000000001E-3</v>
      </c>
      <c r="BW229">
        <v>-7.8524000000000007E-3</v>
      </c>
      <c r="BX229">
        <v>-1.80658E-2</v>
      </c>
      <c r="BY229">
        <v>-1.91681E-2</v>
      </c>
      <c r="BZ229">
        <v>-1.8714100000000001E-2</v>
      </c>
      <c r="CA229">
        <v>-2.05749E-2</v>
      </c>
      <c r="CB229">
        <v>-5.0384999999999996E-3</v>
      </c>
      <c r="CC229" s="76">
        <v>3.0800000000000002E-6</v>
      </c>
      <c r="CD229">
        <v>1.6567999999999999E-3</v>
      </c>
      <c r="CE229">
        <v>-2.2325000000000001E-3</v>
      </c>
      <c r="CF229">
        <v>-1.21791E-2</v>
      </c>
      <c r="CG229">
        <v>-1.5755700000000001E-2</v>
      </c>
      <c r="CH229">
        <v>-1.87867E-2</v>
      </c>
      <c r="CI229">
        <v>-9.1719000000000002E-3</v>
      </c>
      <c r="CJ229">
        <v>-5.2807000000000002E-3</v>
      </c>
      <c r="CK229">
        <v>-6.3844000000000001E-3</v>
      </c>
      <c r="CL229" s="76">
        <v>1.5800000000000001E-5</v>
      </c>
      <c r="CM229" s="76">
        <v>1.5500000000000001E-5</v>
      </c>
      <c r="CN229" s="76">
        <v>1.42E-5</v>
      </c>
      <c r="CO229" s="76">
        <v>1.3900000000000001E-5</v>
      </c>
      <c r="CP229" s="76">
        <v>1.11E-5</v>
      </c>
      <c r="CQ229" s="76">
        <v>1.13E-5</v>
      </c>
      <c r="CR229" s="76">
        <v>1.3499999999999999E-5</v>
      </c>
      <c r="CS229" s="76">
        <v>2.3099999999999999E-5</v>
      </c>
      <c r="CT229" s="76">
        <v>3.1699999999999998E-5</v>
      </c>
      <c r="CU229" s="76">
        <v>2.9099999999999999E-5</v>
      </c>
      <c r="CV229" s="76">
        <v>2.6699999999999998E-5</v>
      </c>
      <c r="CW229" s="76">
        <v>2.26E-5</v>
      </c>
      <c r="CX229" s="76">
        <v>2.0100000000000001E-5</v>
      </c>
      <c r="CY229" s="76">
        <v>1.84E-5</v>
      </c>
      <c r="CZ229" s="76">
        <v>2.02E-5</v>
      </c>
      <c r="DA229" s="76">
        <v>2.7500000000000001E-5</v>
      </c>
      <c r="DB229" s="76">
        <v>4.2799999999999997E-5</v>
      </c>
      <c r="DC229" s="76">
        <v>6.1400000000000002E-5</v>
      </c>
      <c r="DD229" s="76">
        <v>6.0300000000000002E-5</v>
      </c>
      <c r="DE229" s="76">
        <v>5.1799999999999999E-5</v>
      </c>
      <c r="DF229" s="76">
        <v>3.93E-5</v>
      </c>
      <c r="DG229" s="76">
        <v>2.9E-5</v>
      </c>
      <c r="DH229" s="76">
        <v>2.37E-5</v>
      </c>
      <c r="DI229" s="76">
        <v>2.09E-5</v>
      </c>
    </row>
    <row r="230" spans="1:113" x14ac:dyDescent="0.25">
      <c r="A230" t="str">
        <f t="shared" si="3"/>
        <v>Stockton_All_All_All_All_0 to 20 kW_43704</v>
      </c>
      <c r="B230" t="s">
        <v>177</v>
      </c>
      <c r="C230" t="s">
        <v>229</v>
      </c>
      <c r="D230" t="s">
        <v>195</v>
      </c>
      <c r="E230" t="s">
        <v>19</v>
      </c>
      <c r="F230" t="s">
        <v>19</v>
      </c>
      <c r="G230" t="s">
        <v>19</v>
      </c>
      <c r="H230" t="s">
        <v>19</v>
      </c>
      <c r="I230" t="s">
        <v>41</v>
      </c>
      <c r="J230" s="11">
        <v>43704</v>
      </c>
      <c r="K230">
        <v>15</v>
      </c>
      <c r="L230">
        <v>18</v>
      </c>
      <c r="M230">
        <v>8541</v>
      </c>
      <c r="N230">
        <v>0</v>
      </c>
      <c r="O230">
        <v>0</v>
      </c>
      <c r="P230">
        <v>0</v>
      </c>
      <c r="Q230">
        <v>0</v>
      </c>
      <c r="R230">
        <v>0.91743996000000005</v>
      </c>
      <c r="S230">
        <v>0.89223600000000003</v>
      </c>
      <c r="T230">
        <v>0.87047722000000005</v>
      </c>
      <c r="U230">
        <v>0.85257967000000001</v>
      </c>
      <c r="V230">
        <v>0.84615887000000001</v>
      </c>
      <c r="W230">
        <v>0.87705242999999999</v>
      </c>
      <c r="X230">
        <v>0.88671694999999995</v>
      </c>
      <c r="Y230">
        <v>0.95723765000000005</v>
      </c>
      <c r="Z230">
        <v>1.3582723999999999</v>
      </c>
      <c r="AA230">
        <v>1.6487845000000001</v>
      </c>
      <c r="AB230">
        <v>1.8929472000000001</v>
      </c>
      <c r="AC230">
        <v>2.0122268999999999</v>
      </c>
      <c r="AD230">
        <v>2.0613651000000002</v>
      </c>
      <c r="AE230">
        <v>2.1722638999999999</v>
      </c>
      <c r="AF230">
        <v>2.2014573999999998</v>
      </c>
      <c r="AG230">
        <v>2.219471</v>
      </c>
      <c r="AH230">
        <v>2.0905390000000001</v>
      </c>
      <c r="AI230">
        <v>1.7011829999999999</v>
      </c>
      <c r="AJ230">
        <v>1.396568</v>
      </c>
      <c r="AK230">
        <v>1.285067</v>
      </c>
      <c r="AL230">
        <v>1.2573559999999999</v>
      </c>
      <c r="AM230">
        <v>1.1095390000000001</v>
      </c>
      <c r="AN230">
        <v>1.0232520000000001</v>
      </c>
      <c r="AO230">
        <v>0.95397929999999997</v>
      </c>
      <c r="AP230">
        <v>78.151700000000005</v>
      </c>
      <c r="AQ230">
        <v>76.700040000000001</v>
      </c>
      <c r="AR230">
        <v>76.109729999999999</v>
      </c>
      <c r="AS230">
        <v>75.036730000000006</v>
      </c>
      <c r="AT230">
        <v>73.464669999999998</v>
      </c>
      <c r="AU230">
        <v>72.445490000000007</v>
      </c>
      <c r="AV230">
        <v>71.159649999999999</v>
      </c>
      <c r="AW230">
        <v>71.985470000000007</v>
      </c>
      <c r="AX230">
        <v>75.219170000000005</v>
      </c>
      <c r="AY230">
        <v>80.069310000000002</v>
      </c>
      <c r="AZ230">
        <v>84.874610000000004</v>
      </c>
      <c r="BA230">
        <v>88.203940000000003</v>
      </c>
      <c r="BB230">
        <v>91.38</v>
      </c>
      <c r="BC230">
        <v>93.788970000000006</v>
      </c>
      <c r="BD230">
        <v>96.547640000000001</v>
      </c>
      <c r="BE230">
        <v>98.090590000000006</v>
      </c>
      <c r="BF230">
        <v>97.742199999999997</v>
      </c>
      <c r="BG230">
        <v>96.45102</v>
      </c>
      <c r="BH230">
        <v>94.705640000000002</v>
      </c>
      <c r="BI230">
        <v>92.172520000000006</v>
      </c>
      <c r="BJ230">
        <v>87.553049999999999</v>
      </c>
      <c r="BK230">
        <v>83.982159999999993</v>
      </c>
      <c r="BL230">
        <v>81.619659999999996</v>
      </c>
      <c r="BM230">
        <v>80.334860000000006</v>
      </c>
      <c r="BN230">
        <v>-7.9115000000000001E-3</v>
      </c>
      <c r="BO230">
        <v>-5.2043999999999997E-3</v>
      </c>
      <c r="BP230">
        <v>-4.3677000000000004E-3</v>
      </c>
      <c r="BQ230">
        <v>-4.2778E-3</v>
      </c>
      <c r="BR230">
        <v>-4.6251E-3</v>
      </c>
      <c r="BS230">
        <v>-2.9838E-3</v>
      </c>
      <c r="BT230">
        <v>-1.0246E-2</v>
      </c>
      <c r="BU230">
        <v>9.4737999999999992E-3</v>
      </c>
      <c r="BV230">
        <v>9.9109000000000003E-3</v>
      </c>
      <c r="BW230">
        <v>3.0866999999999999E-3</v>
      </c>
      <c r="BX230">
        <v>-2.2631999999999999E-3</v>
      </c>
      <c r="BY230">
        <v>-2.4580000000000001E-4</v>
      </c>
      <c r="BZ230">
        <v>-3.1882999999999998E-3</v>
      </c>
      <c r="CA230">
        <v>-3.3004000000000002E-3</v>
      </c>
      <c r="CB230">
        <v>1.2093700000000001E-2</v>
      </c>
      <c r="CC230">
        <v>1.3871100000000001E-2</v>
      </c>
      <c r="CD230">
        <v>1.46813E-2</v>
      </c>
      <c r="CE230">
        <v>1.0922899999999999E-2</v>
      </c>
      <c r="CF230">
        <v>3.6595999999999998E-3</v>
      </c>
      <c r="CG230">
        <v>-9.6714000000000001E-3</v>
      </c>
      <c r="CH230">
        <v>-1.7182599999999999E-2</v>
      </c>
      <c r="CI230">
        <v>-5.0210999999999997E-3</v>
      </c>
      <c r="CJ230">
        <v>-3.2165000000000002E-3</v>
      </c>
      <c r="CK230">
        <v>-4.9119999999999997E-3</v>
      </c>
      <c r="CL230" s="76">
        <v>1.77E-5</v>
      </c>
      <c r="CM230" s="76">
        <v>1.5400000000000002E-5</v>
      </c>
      <c r="CN230" s="76">
        <v>1.4399999999999999E-5</v>
      </c>
      <c r="CO230" s="76">
        <v>1.42E-5</v>
      </c>
      <c r="CP230" s="76">
        <v>1.34E-5</v>
      </c>
      <c r="CQ230" s="76">
        <v>1.2999999999999999E-5</v>
      </c>
      <c r="CR230" s="76">
        <v>1.6099999999999998E-5</v>
      </c>
      <c r="CS230" s="76">
        <v>2.37E-5</v>
      </c>
      <c r="CT230" s="76">
        <v>3.3200000000000001E-5</v>
      </c>
      <c r="CU230" s="76">
        <v>3.4100000000000002E-5</v>
      </c>
      <c r="CV230" s="76">
        <v>3.1199999999999999E-5</v>
      </c>
      <c r="CW230" s="76">
        <v>2.6100000000000001E-5</v>
      </c>
      <c r="CX230" s="76">
        <v>2.12E-5</v>
      </c>
      <c r="CY230" s="76">
        <v>1.8700000000000001E-5</v>
      </c>
      <c r="CZ230" s="76">
        <v>2.0400000000000001E-5</v>
      </c>
      <c r="DA230" s="76">
        <v>2.7900000000000001E-5</v>
      </c>
      <c r="DB230" s="76">
        <v>4.7700000000000001E-5</v>
      </c>
      <c r="DC230" s="76">
        <v>6.7999999999999999E-5</v>
      </c>
      <c r="DD230" s="76">
        <v>6.9599999999999998E-5</v>
      </c>
      <c r="DE230" s="76">
        <v>6.0900000000000003E-5</v>
      </c>
      <c r="DF230" s="76">
        <v>4.5899999999999998E-5</v>
      </c>
      <c r="DG230" s="76">
        <v>3.29E-5</v>
      </c>
      <c r="DH230" s="76">
        <v>2.58E-5</v>
      </c>
      <c r="DI230" s="76">
        <v>2.3300000000000001E-5</v>
      </c>
    </row>
    <row r="231" spans="1:113" x14ac:dyDescent="0.25">
      <c r="A231" t="str">
        <f t="shared" si="3"/>
        <v>Stockton_All_All_All_All_0 to 20 kW_43721</v>
      </c>
      <c r="B231" t="s">
        <v>177</v>
      </c>
      <c r="C231" t="s">
        <v>229</v>
      </c>
      <c r="D231" t="s">
        <v>195</v>
      </c>
      <c r="E231" t="s">
        <v>19</v>
      </c>
      <c r="F231" t="s">
        <v>19</v>
      </c>
      <c r="G231" t="s">
        <v>19</v>
      </c>
      <c r="H231" t="s">
        <v>19</v>
      </c>
      <c r="I231" t="s">
        <v>41</v>
      </c>
      <c r="J231" s="11">
        <v>43721</v>
      </c>
      <c r="K231">
        <v>15</v>
      </c>
      <c r="L231">
        <v>18</v>
      </c>
      <c r="M231">
        <v>8425</v>
      </c>
      <c r="N231">
        <v>0</v>
      </c>
      <c r="O231">
        <v>0</v>
      </c>
      <c r="P231">
        <v>0</v>
      </c>
      <c r="Q231">
        <v>0</v>
      </c>
      <c r="R231">
        <v>0.84441219999999995</v>
      </c>
      <c r="S231">
        <v>0.82203735</v>
      </c>
      <c r="T231">
        <v>0.79958702999999998</v>
      </c>
      <c r="U231">
        <v>0.79626556000000004</v>
      </c>
      <c r="V231">
        <v>0.79751123999999995</v>
      </c>
      <c r="W231">
        <v>0.81261828000000003</v>
      </c>
      <c r="X231">
        <v>0.84361710000000001</v>
      </c>
      <c r="Y231">
        <v>0.81761262999999995</v>
      </c>
      <c r="Z231">
        <v>1.0824377999999999</v>
      </c>
      <c r="AA231">
        <v>1.351051</v>
      </c>
      <c r="AB231">
        <v>1.5353068000000001</v>
      </c>
      <c r="AC231">
        <v>1.6837781000000001</v>
      </c>
      <c r="AD231">
        <v>1.7915190000000001</v>
      </c>
      <c r="AE231">
        <v>1.8718678</v>
      </c>
      <c r="AF231">
        <v>1.9209132</v>
      </c>
      <c r="AG231">
        <v>1.912811</v>
      </c>
      <c r="AH231">
        <v>1.8235220000000001</v>
      </c>
      <c r="AI231">
        <v>1.525109</v>
      </c>
      <c r="AJ231">
        <v>1.3069660000000001</v>
      </c>
      <c r="AK231">
        <v>1.2466660000000001</v>
      </c>
      <c r="AL231">
        <v>1.1565840000000001</v>
      </c>
      <c r="AM231">
        <v>1.044106</v>
      </c>
      <c r="AN231">
        <v>0.98199029999999998</v>
      </c>
      <c r="AO231">
        <v>0.9188577</v>
      </c>
      <c r="AP231">
        <v>75.590410000000006</v>
      </c>
      <c r="AQ231">
        <v>72.863810000000001</v>
      </c>
      <c r="AR231">
        <v>71.283739999999995</v>
      </c>
      <c r="AS231">
        <v>69.669319999999999</v>
      </c>
      <c r="AT231">
        <v>68.225930000000005</v>
      </c>
      <c r="AU231">
        <v>67.461979999999997</v>
      </c>
      <c r="AV231">
        <v>67.540440000000004</v>
      </c>
      <c r="AW231">
        <v>67.257099999999994</v>
      </c>
      <c r="AX231">
        <v>70.18253</v>
      </c>
      <c r="AY231">
        <v>75.190169999999995</v>
      </c>
      <c r="AZ231">
        <v>79.540409999999994</v>
      </c>
      <c r="BA231">
        <v>84.314400000000006</v>
      </c>
      <c r="BB231">
        <v>88.42595</v>
      </c>
      <c r="BC231">
        <v>91.856189999999998</v>
      </c>
      <c r="BD231">
        <v>94.391099999999994</v>
      </c>
      <c r="BE231">
        <v>96.014179999999996</v>
      </c>
      <c r="BF231">
        <v>96.582999999999998</v>
      </c>
      <c r="BG231">
        <v>96.537779999999998</v>
      </c>
      <c r="BH231">
        <v>95.42062</v>
      </c>
      <c r="BI231">
        <v>92.176240000000007</v>
      </c>
      <c r="BJ231">
        <v>87.532820000000001</v>
      </c>
      <c r="BK231">
        <v>83.430760000000006</v>
      </c>
      <c r="BL231">
        <v>80.672200000000004</v>
      </c>
      <c r="BM231">
        <v>79.609489999999994</v>
      </c>
      <c r="BN231">
        <v>-5.4113E-3</v>
      </c>
      <c r="BO231">
        <v>-2.9627999999999998E-3</v>
      </c>
      <c r="BP231">
        <v>-5.5909999999999998E-4</v>
      </c>
      <c r="BQ231">
        <v>-1.9759999999999999E-3</v>
      </c>
      <c r="BR231">
        <v>-1.9700000000000001E-5</v>
      </c>
      <c r="BS231">
        <v>4.5826E-3</v>
      </c>
      <c r="BT231">
        <v>9.5300000000000003E-3</v>
      </c>
      <c r="BU231">
        <v>2.5482299999999999E-2</v>
      </c>
      <c r="BV231">
        <v>3.3884999999999998E-2</v>
      </c>
      <c r="BW231">
        <v>1.42138E-2</v>
      </c>
      <c r="BX231">
        <v>4.2215999999999998E-3</v>
      </c>
      <c r="BY231">
        <v>-5.4132E-3</v>
      </c>
      <c r="BZ231">
        <v>-5.8399000000000003E-3</v>
      </c>
      <c r="CA231">
        <v>-1.2746499999999999E-2</v>
      </c>
      <c r="CB231">
        <v>-5.2899999999999996E-4</v>
      </c>
      <c r="CC231">
        <v>7.9997000000000002E-3</v>
      </c>
      <c r="CD231">
        <v>1.18713E-2</v>
      </c>
      <c r="CE231">
        <v>1.7169299999999998E-2</v>
      </c>
      <c r="CF231">
        <v>1.2863100000000001E-2</v>
      </c>
      <c r="CG231">
        <v>4.7984999999999998E-3</v>
      </c>
      <c r="CH231">
        <v>-2.7431999999999999E-3</v>
      </c>
      <c r="CI231">
        <v>-3.3149999999999998E-3</v>
      </c>
      <c r="CJ231">
        <v>-1.1562899999999999E-2</v>
      </c>
      <c r="CK231">
        <v>-1.00147E-2</v>
      </c>
      <c r="CL231" s="76">
        <v>1.3200000000000001E-5</v>
      </c>
      <c r="CM231" s="76">
        <v>1.22E-5</v>
      </c>
      <c r="CN231" s="76">
        <v>1.0499999999999999E-5</v>
      </c>
      <c r="CO231" s="76">
        <v>1.06E-5</v>
      </c>
      <c r="CP231" s="76">
        <v>9.4299999999999995E-6</v>
      </c>
      <c r="CQ231" s="76">
        <v>8.8999999999999995E-6</v>
      </c>
      <c r="CR231" s="76">
        <v>1.3499999999999999E-5</v>
      </c>
      <c r="CS231" s="76">
        <v>1.5099999999999999E-5</v>
      </c>
      <c r="CT231" s="76">
        <v>2.26E-5</v>
      </c>
      <c r="CU231" s="76">
        <v>2.76E-5</v>
      </c>
      <c r="CV231" s="76">
        <v>2.73E-5</v>
      </c>
      <c r="CW231" s="76">
        <v>2.5700000000000001E-5</v>
      </c>
      <c r="CX231" s="76">
        <v>2.1399999999999998E-5</v>
      </c>
      <c r="CY231" s="76">
        <v>1.88E-5</v>
      </c>
      <c r="CZ231" s="76">
        <v>2.0000000000000002E-5</v>
      </c>
      <c r="DA231" s="76">
        <v>2.6400000000000001E-5</v>
      </c>
      <c r="DB231" s="76">
        <v>3.8000000000000002E-5</v>
      </c>
      <c r="DC231" s="76">
        <v>4.7299999999999998E-5</v>
      </c>
      <c r="DD231" s="76">
        <v>4.8900000000000003E-5</v>
      </c>
      <c r="DE231" s="76">
        <v>4.74E-5</v>
      </c>
      <c r="DF231" s="76">
        <v>3.7200000000000003E-5</v>
      </c>
      <c r="DG231" s="76">
        <v>2.72E-5</v>
      </c>
      <c r="DH231" s="76">
        <v>2.2099999999999998E-5</v>
      </c>
      <c r="DI231" s="76">
        <v>2.1699999999999999E-5</v>
      </c>
    </row>
    <row r="232" spans="1:113" x14ac:dyDescent="0.25">
      <c r="A232" t="str">
        <f t="shared" si="3"/>
        <v>Stockton_All_All_All_All_0 to 20 kW_2958465</v>
      </c>
      <c r="B232" t="s">
        <v>204</v>
      </c>
      <c r="C232" t="s">
        <v>229</v>
      </c>
      <c r="D232" t="s">
        <v>195</v>
      </c>
      <c r="E232" t="s">
        <v>19</v>
      </c>
      <c r="F232" t="s">
        <v>19</v>
      </c>
      <c r="G232" t="s">
        <v>19</v>
      </c>
      <c r="H232" t="s">
        <v>19</v>
      </c>
      <c r="I232" t="s">
        <v>41</v>
      </c>
      <c r="J232" s="11">
        <v>2958465</v>
      </c>
      <c r="K232">
        <v>15</v>
      </c>
      <c r="L232">
        <v>18</v>
      </c>
      <c r="M232">
        <v>8735.2219999999998</v>
      </c>
      <c r="N232">
        <v>0</v>
      </c>
      <c r="O232">
        <v>0</v>
      </c>
      <c r="P232">
        <v>0</v>
      </c>
      <c r="Q232">
        <v>0</v>
      </c>
      <c r="R232">
        <v>0.9055626</v>
      </c>
      <c r="S232">
        <v>0.87867269000000003</v>
      </c>
      <c r="T232">
        <v>0.85532520999999995</v>
      </c>
      <c r="U232">
        <v>0.84184680000000001</v>
      </c>
      <c r="V232">
        <v>0.83956094000000003</v>
      </c>
      <c r="W232">
        <v>0.85709312000000004</v>
      </c>
      <c r="X232">
        <v>0.84395514000000005</v>
      </c>
      <c r="Y232">
        <v>0.93644506999999999</v>
      </c>
      <c r="Z232">
        <v>1.2848898</v>
      </c>
      <c r="AA232">
        <v>1.5819289000000001</v>
      </c>
      <c r="AB232">
        <v>1.7882387</v>
      </c>
      <c r="AC232">
        <v>1.9090689000000001</v>
      </c>
      <c r="AD232">
        <v>1.9865805000000001</v>
      </c>
      <c r="AE232">
        <v>2.0830367999999999</v>
      </c>
      <c r="AF232">
        <v>2.1316397999999999</v>
      </c>
      <c r="AG232">
        <v>2.1247159999999998</v>
      </c>
      <c r="AH232">
        <v>2.0127470000000001</v>
      </c>
      <c r="AI232">
        <v>1.6811609999999999</v>
      </c>
      <c r="AJ232">
        <v>1.442391</v>
      </c>
      <c r="AK232">
        <v>1.3076289999999999</v>
      </c>
      <c r="AL232">
        <v>1.2601690000000001</v>
      </c>
      <c r="AM232">
        <v>1.146611</v>
      </c>
      <c r="AN232">
        <v>1.053839</v>
      </c>
      <c r="AO232">
        <v>0.98210600000000003</v>
      </c>
      <c r="AP232">
        <v>78.781750000000002</v>
      </c>
      <c r="AQ232">
        <v>76.943790000000007</v>
      </c>
      <c r="AR232">
        <v>75.466890000000006</v>
      </c>
      <c r="AS232">
        <v>74.03828</v>
      </c>
      <c r="AT232">
        <v>72.661349999999999</v>
      </c>
      <c r="AU232">
        <v>71.727130000000002</v>
      </c>
      <c r="AV232">
        <v>71.025239999999997</v>
      </c>
      <c r="AW232">
        <v>71.658550000000005</v>
      </c>
      <c r="AX232">
        <v>74.920670000000001</v>
      </c>
      <c r="AY232">
        <v>79.454120000000003</v>
      </c>
      <c r="AZ232">
        <v>83.934529999999995</v>
      </c>
      <c r="BA232">
        <v>87.769499999999994</v>
      </c>
      <c r="BB232">
        <v>91.215159999999997</v>
      </c>
      <c r="BC232">
        <v>94.159689999999998</v>
      </c>
      <c r="BD232">
        <v>96.596180000000004</v>
      </c>
      <c r="BE232">
        <v>98.145970000000005</v>
      </c>
      <c r="BF232">
        <v>98.879589999999993</v>
      </c>
      <c r="BG232">
        <v>98.88109</v>
      </c>
      <c r="BH232">
        <v>97.765839999999997</v>
      </c>
      <c r="BI232">
        <v>94.994919999999993</v>
      </c>
      <c r="BJ232">
        <v>90.679209999999998</v>
      </c>
      <c r="BK232">
        <v>86.46705</v>
      </c>
      <c r="BL232">
        <v>83.217100000000002</v>
      </c>
      <c r="BM232">
        <v>81.062910000000002</v>
      </c>
      <c r="BN232">
        <v>-5.2161000000000004E-3</v>
      </c>
      <c r="BO232">
        <v>-3.9015E-3</v>
      </c>
      <c r="BP232">
        <v>-3.2052000000000001E-3</v>
      </c>
      <c r="BQ232">
        <v>-3.3514E-3</v>
      </c>
      <c r="BR232">
        <v>-3.1140999999999999E-3</v>
      </c>
      <c r="BS232">
        <v>-3.3907E-3</v>
      </c>
      <c r="BT232">
        <v>-2.7093E-3</v>
      </c>
      <c r="BU232">
        <v>1.1664300000000001E-2</v>
      </c>
      <c r="BV232">
        <v>1.2720800000000001E-2</v>
      </c>
      <c r="BW232">
        <v>-3.4539999999999999E-4</v>
      </c>
      <c r="BX232">
        <v>-1.1633299999999999E-2</v>
      </c>
      <c r="BY232">
        <v>-1.39103E-2</v>
      </c>
      <c r="BZ232">
        <v>-1.4034700000000001E-2</v>
      </c>
      <c r="CA232">
        <v>-1.49689E-2</v>
      </c>
      <c r="CB232">
        <v>1.2723999999999999E-3</v>
      </c>
      <c r="CC232">
        <v>8.2725999999999997E-3</v>
      </c>
      <c r="CD232">
        <v>1.0019399999999999E-2</v>
      </c>
      <c r="CE232">
        <v>4.3775999999999997E-3</v>
      </c>
      <c r="CF232">
        <v>-9.5397999999999993E-3</v>
      </c>
      <c r="CG232">
        <v>-1.7240800000000001E-2</v>
      </c>
      <c r="CH232">
        <v>-1.86616E-2</v>
      </c>
      <c r="CI232">
        <v>-1.0216599999999999E-2</v>
      </c>
      <c r="CJ232">
        <v>-9.1488000000000003E-3</v>
      </c>
      <c r="CK232">
        <v>-9.1248000000000006E-3</v>
      </c>
      <c r="CL232" s="76">
        <v>2.0600000000000002E-6</v>
      </c>
      <c r="CM232" s="76">
        <v>1.86E-6</v>
      </c>
      <c r="CN232" s="76">
        <v>1.6500000000000001E-6</v>
      </c>
      <c r="CO232" s="76">
        <v>1.57E-6</v>
      </c>
      <c r="CP232" s="76">
        <v>1.4300000000000001E-6</v>
      </c>
      <c r="CQ232" s="76">
        <v>1.42E-6</v>
      </c>
      <c r="CR232" s="76">
        <v>1.7400000000000001E-6</v>
      </c>
      <c r="CS232" s="76">
        <v>2.7099999999999999E-6</v>
      </c>
      <c r="CT232" s="76">
        <v>3.6200000000000001E-6</v>
      </c>
      <c r="CU232" s="76">
        <v>3.6500000000000002E-6</v>
      </c>
      <c r="CV232" s="76">
        <v>3.3799999999999998E-6</v>
      </c>
      <c r="CW232" s="76">
        <v>2.9100000000000001E-6</v>
      </c>
      <c r="CX232" s="76">
        <v>2.43E-6</v>
      </c>
      <c r="CY232" s="76">
        <v>2.1600000000000001E-6</v>
      </c>
      <c r="CZ232" s="76">
        <v>2.34E-6</v>
      </c>
      <c r="DA232" s="76">
        <v>3.1E-6</v>
      </c>
      <c r="DB232" s="76">
        <v>4.8999999999999997E-6</v>
      </c>
      <c r="DC232" s="76">
        <v>6.9399999999999996E-6</v>
      </c>
      <c r="DD232" s="76">
        <v>7.61E-6</v>
      </c>
      <c r="DE232" s="76">
        <v>7.1999999999999997E-6</v>
      </c>
      <c r="DF232" s="76">
        <v>5.7400000000000001E-6</v>
      </c>
      <c r="DG232" s="76">
        <v>4.2200000000000003E-6</v>
      </c>
      <c r="DH232" s="76">
        <v>3.3000000000000002E-6</v>
      </c>
      <c r="DI232" s="76">
        <v>2.8499999999999998E-6</v>
      </c>
    </row>
    <row r="233" spans="1:113" x14ac:dyDescent="0.25">
      <c r="A233" t="str">
        <f t="shared" si="3"/>
        <v>All_1. Agriculture, Mining &amp; Construction_All_All_All_20 to 199.99 kW_43627</v>
      </c>
      <c r="B233" t="s">
        <v>177</v>
      </c>
      <c r="C233" t="s">
        <v>230</v>
      </c>
      <c r="D233" t="s">
        <v>19</v>
      </c>
      <c r="E233" t="s">
        <v>57</v>
      </c>
      <c r="F233" t="s">
        <v>19</v>
      </c>
      <c r="G233" t="s">
        <v>19</v>
      </c>
      <c r="H233" t="s">
        <v>19</v>
      </c>
      <c r="I233" t="s">
        <v>59</v>
      </c>
      <c r="J233" s="11">
        <v>43627</v>
      </c>
      <c r="K233">
        <v>15</v>
      </c>
      <c r="L233">
        <v>18</v>
      </c>
      <c r="M233">
        <v>883</v>
      </c>
      <c r="N233">
        <v>0</v>
      </c>
      <c r="O233">
        <v>0</v>
      </c>
      <c r="P233">
        <v>0</v>
      </c>
      <c r="Q233">
        <v>0</v>
      </c>
      <c r="R233">
        <v>14.10262</v>
      </c>
      <c r="S233">
        <v>13.731349</v>
      </c>
      <c r="T233">
        <v>13.567586</v>
      </c>
      <c r="U233">
        <v>13.137008</v>
      </c>
      <c r="V233">
        <v>13.196809999999999</v>
      </c>
      <c r="W233">
        <v>14.376618000000001</v>
      </c>
      <c r="X233">
        <v>16.974029999999999</v>
      </c>
      <c r="Y233">
        <v>19.710055000000001</v>
      </c>
      <c r="Z233">
        <v>21.262336999999999</v>
      </c>
      <c r="AA233">
        <v>21.879020000000001</v>
      </c>
      <c r="AB233">
        <v>22.077010999999999</v>
      </c>
      <c r="AC233">
        <v>21.693027000000001</v>
      </c>
      <c r="AD233">
        <v>20.688735999999999</v>
      </c>
      <c r="AE233">
        <v>20.948886000000002</v>
      </c>
      <c r="AF233">
        <v>18.666104000000001</v>
      </c>
      <c r="AG233">
        <v>17.370090000000001</v>
      </c>
      <c r="AH233">
        <v>16.05613</v>
      </c>
      <c r="AI233">
        <v>13.60998</v>
      </c>
      <c r="AJ233">
        <v>14.58342</v>
      </c>
      <c r="AK233">
        <v>14.87002</v>
      </c>
      <c r="AL233">
        <v>16.05462</v>
      </c>
      <c r="AM233">
        <v>15.532159999999999</v>
      </c>
      <c r="AN233">
        <v>15.11899</v>
      </c>
      <c r="AO233">
        <v>14.605460000000001</v>
      </c>
      <c r="AP233">
        <v>81.769440000000003</v>
      </c>
      <c r="AQ233">
        <v>79.072069999999997</v>
      </c>
      <c r="AR233">
        <v>77.152299999999997</v>
      </c>
      <c r="AS233">
        <v>75.659220000000005</v>
      </c>
      <c r="AT233">
        <v>73.846310000000003</v>
      </c>
      <c r="AU233">
        <v>73.026079999999993</v>
      </c>
      <c r="AV233">
        <v>72.597589999999997</v>
      </c>
      <c r="AW233">
        <v>74.684389999999993</v>
      </c>
      <c r="AX233">
        <v>79.143940000000001</v>
      </c>
      <c r="AY233">
        <v>83.291759999999996</v>
      </c>
      <c r="AZ233">
        <v>86.490729999999999</v>
      </c>
      <c r="BA233">
        <v>90.56635</v>
      </c>
      <c r="BB233">
        <v>93.912040000000005</v>
      </c>
      <c r="BC233">
        <v>96.419110000000003</v>
      </c>
      <c r="BD233">
        <v>98.681020000000004</v>
      </c>
      <c r="BE233">
        <v>99.879509999999996</v>
      </c>
      <c r="BF233">
        <v>101.0339</v>
      </c>
      <c r="BG233">
        <v>100.943</v>
      </c>
      <c r="BH233">
        <v>99.806889999999996</v>
      </c>
      <c r="BI233">
        <v>98.176249999999996</v>
      </c>
      <c r="BJ233">
        <v>95.495410000000007</v>
      </c>
      <c r="BK233">
        <v>90.688590000000005</v>
      </c>
      <c r="BL233">
        <v>87.693269999999998</v>
      </c>
      <c r="BM233">
        <v>85.618549999999999</v>
      </c>
      <c r="BN233">
        <v>-0.27746999999999999</v>
      </c>
      <c r="BO233">
        <v>0.14640130000000001</v>
      </c>
      <c r="BP233">
        <v>0.1350315</v>
      </c>
      <c r="BQ233">
        <v>0.1526902</v>
      </c>
      <c r="BR233">
        <v>0.14526520000000001</v>
      </c>
      <c r="BS233">
        <v>0.1110066</v>
      </c>
      <c r="BT233">
        <v>0.43070520000000001</v>
      </c>
      <c r="BU233">
        <v>0.72725110000000004</v>
      </c>
      <c r="BV233">
        <v>0.47951919999999998</v>
      </c>
      <c r="BW233">
        <v>0.33088240000000002</v>
      </c>
      <c r="BX233">
        <v>0.21644569999999999</v>
      </c>
      <c r="BY233">
        <v>2.1015099999999998E-2</v>
      </c>
      <c r="BZ233">
        <v>-0.1873187</v>
      </c>
      <c r="CA233">
        <v>-3.1473999999999999E-3</v>
      </c>
      <c r="CB233">
        <v>1.346339</v>
      </c>
      <c r="CC233">
        <v>1.5635190000000001</v>
      </c>
      <c r="CD233">
        <v>1.2683629999999999</v>
      </c>
      <c r="CE233">
        <v>1.39758</v>
      </c>
      <c r="CF233">
        <v>0.93766930000000004</v>
      </c>
      <c r="CG233">
        <v>0.73488620000000004</v>
      </c>
      <c r="CH233">
        <v>-2.78144E-2</v>
      </c>
      <c r="CI233">
        <v>0.1171205</v>
      </c>
      <c r="CJ233">
        <v>-6.5100000000000005E-2</v>
      </c>
      <c r="CK233">
        <v>3.5597400000000001E-2</v>
      </c>
      <c r="CL233">
        <v>6.3797099999999995E-2</v>
      </c>
      <c r="CM233">
        <v>5.9125999999999998E-2</v>
      </c>
      <c r="CN233">
        <v>6.0314399999999997E-2</v>
      </c>
      <c r="CO233">
        <v>5.5982299999999999E-2</v>
      </c>
      <c r="CP233">
        <v>7.19524E-2</v>
      </c>
      <c r="CQ233">
        <v>9.7044900000000003E-2</v>
      </c>
      <c r="CR233">
        <v>7.1925799999999998E-2</v>
      </c>
      <c r="CS233">
        <v>4.7134799999999998E-2</v>
      </c>
      <c r="CT233">
        <v>3.28525E-2</v>
      </c>
      <c r="CU233">
        <v>1.98342E-2</v>
      </c>
      <c r="CV233">
        <v>1.5643399999999998E-2</v>
      </c>
      <c r="CW233">
        <v>4.2992000000000004E-3</v>
      </c>
      <c r="CX233">
        <v>1.4501099999999999E-2</v>
      </c>
      <c r="CY233">
        <v>1.7684200000000001E-2</v>
      </c>
      <c r="CZ233">
        <v>3.8670700000000002E-2</v>
      </c>
      <c r="DA233">
        <v>4.47047E-2</v>
      </c>
      <c r="DB233">
        <v>4.8650600000000002E-2</v>
      </c>
      <c r="DC233">
        <v>4.7569199999999999E-2</v>
      </c>
      <c r="DD233">
        <v>3.2330999999999999E-2</v>
      </c>
      <c r="DE233">
        <v>2.1624299999999999E-2</v>
      </c>
      <c r="DF233">
        <v>3.2685000000000001E-3</v>
      </c>
      <c r="DG233">
        <v>1.3895999999999999E-3</v>
      </c>
      <c r="DH233">
        <v>4.3499000000000003E-3</v>
      </c>
      <c r="DI233">
        <v>1.2834399999999999E-2</v>
      </c>
    </row>
    <row r="234" spans="1:113" x14ac:dyDescent="0.25">
      <c r="A234" t="str">
        <f t="shared" si="3"/>
        <v>All_1. Agriculture, Mining &amp; Construction_All_All_All_20 to 199.99 kW_43670</v>
      </c>
      <c r="B234" t="s">
        <v>177</v>
      </c>
      <c r="C234" t="s">
        <v>230</v>
      </c>
      <c r="D234" t="s">
        <v>19</v>
      </c>
      <c r="E234" t="s">
        <v>57</v>
      </c>
      <c r="F234" t="s">
        <v>19</v>
      </c>
      <c r="G234" t="s">
        <v>19</v>
      </c>
      <c r="H234" t="s">
        <v>19</v>
      </c>
      <c r="I234" t="s">
        <v>59</v>
      </c>
      <c r="J234" s="11">
        <v>43670</v>
      </c>
      <c r="K234">
        <v>15</v>
      </c>
      <c r="L234">
        <v>18</v>
      </c>
      <c r="M234">
        <v>862</v>
      </c>
      <c r="N234">
        <v>0</v>
      </c>
      <c r="O234">
        <v>0</v>
      </c>
      <c r="P234">
        <v>0</v>
      </c>
      <c r="Q234">
        <v>0</v>
      </c>
      <c r="R234">
        <v>14.616054</v>
      </c>
      <c r="S234">
        <v>14.440937</v>
      </c>
      <c r="T234">
        <v>14.156763</v>
      </c>
      <c r="U234">
        <v>14.210194</v>
      </c>
      <c r="V234">
        <v>14.689244</v>
      </c>
      <c r="W234">
        <v>16.332737000000002</v>
      </c>
      <c r="X234">
        <v>17.891893</v>
      </c>
      <c r="Y234">
        <v>19.621732000000002</v>
      </c>
      <c r="Z234">
        <v>21.075876999999998</v>
      </c>
      <c r="AA234">
        <v>21.464510000000001</v>
      </c>
      <c r="AB234">
        <v>21.990465</v>
      </c>
      <c r="AC234">
        <v>21.624054999999998</v>
      </c>
      <c r="AD234">
        <v>20.358999000000001</v>
      </c>
      <c r="AE234">
        <v>20.719306</v>
      </c>
      <c r="AF234">
        <v>19.593556</v>
      </c>
      <c r="AG234">
        <v>18.463899999999999</v>
      </c>
      <c r="AH234">
        <v>16.544509999999999</v>
      </c>
      <c r="AI234">
        <v>14.437950000000001</v>
      </c>
      <c r="AJ234">
        <v>15.743130000000001</v>
      </c>
      <c r="AK234">
        <v>16.56916</v>
      </c>
      <c r="AL234">
        <v>16.869869999999999</v>
      </c>
      <c r="AM234">
        <v>16.72326</v>
      </c>
      <c r="AN234">
        <v>16.441749999999999</v>
      </c>
      <c r="AO234">
        <v>15.952360000000001</v>
      </c>
      <c r="AP234">
        <v>81.666610000000006</v>
      </c>
      <c r="AQ234">
        <v>78.544539999999998</v>
      </c>
      <c r="AR234">
        <v>75.980940000000004</v>
      </c>
      <c r="AS234">
        <v>74.745130000000003</v>
      </c>
      <c r="AT234">
        <v>73.854879999999994</v>
      </c>
      <c r="AU234">
        <v>73.021680000000003</v>
      </c>
      <c r="AV234">
        <v>71.713040000000007</v>
      </c>
      <c r="AW234">
        <v>72.532020000000003</v>
      </c>
      <c r="AX234">
        <v>76.071539999999999</v>
      </c>
      <c r="AY234">
        <v>80.562380000000005</v>
      </c>
      <c r="AZ234">
        <v>85.055800000000005</v>
      </c>
      <c r="BA234">
        <v>88.470280000000002</v>
      </c>
      <c r="BB234">
        <v>90.839230000000001</v>
      </c>
      <c r="BC234">
        <v>94.27834</v>
      </c>
      <c r="BD234">
        <v>97.115350000000007</v>
      </c>
      <c r="BE234">
        <v>98.961460000000002</v>
      </c>
      <c r="BF234">
        <v>99.922780000000003</v>
      </c>
      <c r="BG234">
        <v>100.4508</v>
      </c>
      <c r="BH234">
        <v>99.974909999999994</v>
      </c>
      <c r="BI234">
        <v>97.848269999999999</v>
      </c>
      <c r="BJ234">
        <v>93.904849999999996</v>
      </c>
      <c r="BK234">
        <v>89.807659999999998</v>
      </c>
      <c r="BL234">
        <v>87.074060000000003</v>
      </c>
      <c r="BM234">
        <v>85.238969999999995</v>
      </c>
      <c r="BN234">
        <v>-0.28067700000000001</v>
      </c>
      <c r="BO234">
        <v>-0.13132720000000001</v>
      </c>
      <c r="BP234">
        <v>-8.0949400000000005E-2</v>
      </c>
      <c r="BQ234">
        <v>-0.1829672</v>
      </c>
      <c r="BR234">
        <v>-7.4949100000000005E-2</v>
      </c>
      <c r="BS234">
        <v>-0.27883370000000002</v>
      </c>
      <c r="BT234">
        <v>-0.2245298</v>
      </c>
      <c r="BU234">
        <v>0.42839240000000001</v>
      </c>
      <c r="BV234">
        <v>0.5067623</v>
      </c>
      <c r="BW234">
        <v>0.32234600000000002</v>
      </c>
      <c r="BX234">
        <v>0.24694579999999999</v>
      </c>
      <c r="BY234">
        <v>2.20307E-2</v>
      </c>
      <c r="BZ234">
        <v>-0.27616770000000002</v>
      </c>
      <c r="CA234">
        <v>-0.1727503</v>
      </c>
      <c r="CB234">
        <v>0.87460669999999996</v>
      </c>
      <c r="CC234">
        <v>0.92596489999999998</v>
      </c>
      <c r="CD234">
        <v>1.1592560000000001</v>
      </c>
      <c r="CE234">
        <v>1.1789499999999999</v>
      </c>
      <c r="CF234">
        <v>0.83996110000000002</v>
      </c>
      <c r="CG234">
        <v>0.56804089999999996</v>
      </c>
      <c r="CH234">
        <v>7.81723E-2</v>
      </c>
      <c r="CI234">
        <v>6.3059500000000004E-2</v>
      </c>
      <c r="CJ234">
        <v>-0.1244253</v>
      </c>
      <c r="CK234">
        <v>-0.12873789999999999</v>
      </c>
      <c r="CL234">
        <v>7.08511E-2</v>
      </c>
      <c r="CM234">
        <v>6.3433799999999999E-2</v>
      </c>
      <c r="CN234">
        <v>6.1785800000000002E-2</v>
      </c>
      <c r="CO234">
        <v>6.3542299999999996E-2</v>
      </c>
      <c r="CP234">
        <v>7.5920500000000002E-2</v>
      </c>
      <c r="CQ234">
        <v>9.5619399999999993E-2</v>
      </c>
      <c r="CR234">
        <v>6.5668599999999994E-2</v>
      </c>
      <c r="CS234">
        <v>4.2889700000000003E-2</v>
      </c>
      <c r="CT234">
        <v>2.9518900000000001E-2</v>
      </c>
      <c r="CU234">
        <v>1.8360999999999999E-2</v>
      </c>
      <c r="CV234">
        <v>1.6856300000000001E-2</v>
      </c>
      <c r="CW234">
        <v>4.7980999999999996E-3</v>
      </c>
      <c r="CX234">
        <v>1.8152499999999998E-2</v>
      </c>
      <c r="CY234">
        <v>2.5955200000000001E-2</v>
      </c>
      <c r="CZ234">
        <v>5.5942800000000001E-2</v>
      </c>
      <c r="DA234">
        <v>6.7546200000000001E-2</v>
      </c>
      <c r="DB234">
        <v>7.2629700000000005E-2</v>
      </c>
      <c r="DC234">
        <v>7.0080400000000001E-2</v>
      </c>
      <c r="DD234">
        <v>4.1939299999999999E-2</v>
      </c>
      <c r="DE234">
        <v>1.9199399999999998E-2</v>
      </c>
      <c r="DF234">
        <v>2.8094999999999999E-3</v>
      </c>
      <c r="DG234">
        <v>8.2359999999999996E-4</v>
      </c>
      <c r="DH234">
        <v>3.3099000000000002E-3</v>
      </c>
      <c r="DI234">
        <v>1.11444E-2</v>
      </c>
    </row>
    <row r="235" spans="1:113" x14ac:dyDescent="0.25">
      <c r="A235" t="str">
        <f t="shared" si="3"/>
        <v>All_1. Agriculture, Mining &amp; Construction_All_All_All_20 to 199.99 kW_43672</v>
      </c>
      <c r="B235" t="s">
        <v>177</v>
      </c>
      <c r="C235" t="s">
        <v>230</v>
      </c>
      <c r="D235" t="s">
        <v>19</v>
      </c>
      <c r="E235" t="s">
        <v>57</v>
      </c>
      <c r="F235" t="s">
        <v>19</v>
      </c>
      <c r="G235" t="s">
        <v>19</v>
      </c>
      <c r="H235" t="s">
        <v>19</v>
      </c>
      <c r="I235" t="s">
        <v>59</v>
      </c>
      <c r="J235" s="11">
        <v>43672</v>
      </c>
      <c r="K235">
        <v>15</v>
      </c>
      <c r="L235">
        <v>18</v>
      </c>
      <c r="M235">
        <v>862</v>
      </c>
      <c r="N235">
        <v>0</v>
      </c>
      <c r="O235">
        <v>0</v>
      </c>
      <c r="P235">
        <v>0</v>
      </c>
      <c r="Q235">
        <v>0</v>
      </c>
      <c r="R235">
        <v>15.481608</v>
      </c>
      <c r="S235">
        <v>14.946562</v>
      </c>
      <c r="T235">
        <v>14.656798</v>
      </c>
      <c r="U235">
        <v>14.650315000000001</v>
      </c>
      <c r="V235">
        <v>14.916706</v>
      </c>
      <c r="W235">
        <v>15.848000000000001</v>
      </c>
      <c r="X235">
        <v>17.44445</v>
      </c>
      <c r="Y235">
        <v>18.765653</v>
      </c>
      <c r="Z235">
        <v>20.133576000000001</v>
      </c>
      <c r="AA235">
        <v>20.471367000000001</v>
      </c>
      <c r="AB235">
        <v>20.573384999999998</v>
      </c>
      <c r="AC235">
        <v>20.248258</v>
      </c>
      <c r="AD235">
        <v>19.310224000000002</v>
      </c>
      <c r="AE235">
        <v>19.653542999999999</v>
      </c>
      <c r="AF235">
        <v>18.322068000000002</v>
      </c>
      <c r="AG235">
        <v>17.279730000000001</v>
      </c>
      <c r="AH235">
        <v>15.807079999999999</v>
      </c>
      <c r="AI235">
        <v>14.040789999999999</v>
      </c>
      <c r="AJ235">
        <v>14.859769999999999</v>
      </c>
      <c r="AK235">
        <v>15.499180000000001</v>
      </c>
      <c r="AL235">
        <v>15.94486</v>
      </c>
      <c r="AM235">
        <v>15.56784</v>
      </c>
      <c r="AN235">
        <v>15.177</v>
      </c>
      <c r="AO235">
        <v>14.793670000000001</v>
      </c>
      <c r="AP235">
        <v>80.660650000000004</v>
      </c>
      <c r="AQ235">
        <v>80.938940000000002</v>
      </c>
      <c r="AR235">
        <v>79.487110000000001</v>
      </c>
      <c r="AS235">
        <v>77.539590000000004</v>
      </c>
      <c r="AT235">
        <v>75.948329999999999</v>
      </c>
      <c r="AU235">
        <v>74.310050000000004</v>
      </c>
      <c r="AV235">
        <v>73.026939999999996</v>
      </c>
      <c r="AW235">
        <v>74.143209999999996</v>
      </c>
      <c r="AX235">
        <v>76.758970000000005</v>
      </c>
      <c r="AY235">
        <v>80.403980000000004</v>
      </c>
      <c r="AZ235">
        <v>85.102199999999996</v>
      </c>
      <c r="BA235">
        <v>88.616020000000006</v>
      </c>
      <c r="BB235">
        <v>91.66677</v>
      </c>
      <c r="BC235">
        <v>94.293790000000001</v>
      </c>
      <c r="BD235">
        <v>96.541690000000003</v>
      </c>
      <c r="BE235">
        <v>98.246960000000001</v>
      </c>
      <c r="BF235">
        <v>99.180499999999995</v>
      </c>
      <c r="BG235">
        <v>98.94238</v>
      </c>
      <c r="BH235">
        <v>97.642870000000002</v>
      </c>
      <c r="BI235">
        <v>95.021979999999999</v>
      </c>
      <c r="BJ235">
        <v>91.281350000000003</v>
      </c>
      <c r="BK235">
        <v>87.283869999999993</v>
      </c>
      <c r="BL235">
        <v>84.314639999999997</v>
      </c>
      <c r="BM235">
        <v>81.803899999999999</v>
      </c>
      <c r="BN235">
        <v>-0.25574429999999998</v>
      </c>
      <c r="BO235">
        <v>-0.1233109</v>
      </c>
      <c r="BP235">
        <v>-0.1041584</v>
      </c>
      <c r="BQ235">
        <v>-0.2345352</v>
      </c>
      <c r="BR235">
        <v>-0.18712670000000001</v>
      </c>
      <c r="BS235">
        <v>-0.3527613</v>
      </c>
      <c r="BT235">
        <v>-0.30672129999999997</v>
      </c>
      <c r="BU235">
        <v>0.36991740000000001</v>
      </c>
      <c r="BV235">
        <v>0.46653460000000002</v>
      </c>
      <c r="BW235">
        <v>0.31424039999999998</v>
      </c>
      <c r="BX235">
        <v>0.24398149999999999</v>
      </c>
      <c r="BY235">
        <v>2.3747000000000001E-2</v>
      </c>
      <c r="BZ235">
        <v>-0.26862150000000001</v>
      </c>
      <c r="CA235">
        <v>-0.1802541</v>
      </c>
      <c r="CB235">
        <v>0.82923599999999997</v>
      </c>
      <c r="CC235">
        <v>0.86964030000000003</v>
      </c>
      <c r="CD235">
        <v>1.1039540000000001</v>
      </c>
      <c r="CE235">
        <v>1.0705929999999999</v>
      </c>
      <c r="CF235">
        <v>0.76357640000000004</v>
      </c>
      <c r="CG235">
        <v>0.50383579999999994</v>
      </c>
      <c r="CH235">
        <v>6.8454600000000004E-2</v>
      </c>
      <c r="CI235">
        <v>6.5474500000000005E-2</v>
      </c>
      <c r="CJ235">
        <v>-0.11170679999999999</v>
      </c>
      <c r="CK235">
        <v>-5.4834800000000003E-2</v>
      </c>
      <c r="CL235">
        <v>7.6730599999999996E-2</v>
      </c>
      <c r="CM235">
        <v>7.1928900000000004E-2</v>
      </c>
      <c r="CN235">
        <v>7.6256699999999997E-2</v>
      </c>
      <c r="CO235">
        <v>8.1165500000000002E-2</v>
      </c>
      <c r="CP235">
        <v>9.7722100000000006E-2</v>
      </c>
      <c r="CQ235">
        <v>0.12009060000000001</v>
      </c>
      <c r="CR235">
        <v>8.9198399999999997E-2</v>
      </c>
      <c r="CS235">
        <v>6.4664600000000003E-2</v>
      </c>
      <c r="CT235">
        <v>4.3976000000000001E-2</v>
      </c>
      <c r="CU235">
        <v>2.63223E-2</v>
      </c>
      <c r="CV235">
        <v>2.17007E-2</v>
      </c>
      <c r="CW235">
        <v>5.1175999999999999E-3</v>
      </c>
      <c r="CX235">
        <v>2.2999599999999999E-2</v>
      </c>
      <c r="CY235">
        <v>3.24756E-2</v>
      </c>
      <c r="CZ235">
        <v>6.2372999999999998E-2</v>
      </c>
      <c r="DA235">
        <v>7.1294800000000005E-2</v>
      </c>
      <c r="DB235">
        <v>7.3437799999999998E-2</v>
      </c>
      <c r="DC235">
        <v>6.7636600000000005E-2</v>
      </c>
      <c r="DD235">
        <v>4.2946400000000003E-2</v>
      </c>
      <c r="DE235">
        <v>1.9266800000000001E-2</v>
      </c>
      <c r="DF235">
        <v>3.6614999999999998E-3</v>
      </c>
      <c r="DG235">
        <v>1.2001E-3</v>
      </c>
      <c r="DH235">
        <v>3.7713E-3</v>
      </c>
      <c r="DI235">
        <v>1.2078999999999999E-2</v>
      </c>
    </row>
    <row r="236" spans="1:113" x14ac:dyDescent="0.25">
      <c r="A236" t="str">
        <f t="shared" si="3"/>
        <v>All_1. Agriculture, Mining &amp; Construction_All_All_All_20 to 199.99 kW_43690</v>
      </c>
      <c r="B236" t="s">
        <v>177</v>
      </c>
      <c r="C236" t="s">
        <v>230</v>
      </c>
      <c r="D236" t="s">
        <v>19</v>
      </c>
      <c r="E236" t="s">
        <v>57</v>
      </c>
      <c r="F236" t="s">
        <v>19</v>
      </c>
      <c r="G236" t="s">
        <v>19</v>
      </c>
      <c r="H236" t="s">
        <v>19</v>
      </c>
      <c r="I236" t="s">
        <v>59</v>
      </c>
      <c r="J236" s="11">
        <v>43690</v>
      </c>
      <c r="K236">
        <v>15</v>
      </c>
      <c r="L236">
        <v>18</v>
      </c>
      <c r="M236">
        <v>858</v>
      </c>
      <c r="N236">
        <v>0</v>
      </c>
      <c r="O236">
        <v>0</v>
      </c>
      <c r="P236">
        <v>0</v>
      </c>
      <c r="Q236">
        <v>0</v>
      </c>
      <c r="R236">
        <v>14.182562000000001</v>
      </c>
      <c r="S236">
        <v>13.781164</v>
      </c>
      <c r="T236">
        <v>13.542083</v>
      </c>
      <c r="U236">
        <v>13.617350999999999</v>
      </c>
      <c r="V236">
        <v>14.294876</v>
      </c>
      <c r="W236">
        <v>15.457649999999999</v>
      </c>
      <c r="X236">
        <v>16.459088999999999</v>
      </c>
      <c r="Y236">
        <v>18.717385</v>
      </c>
      <c r="Z236">
        <v>20.539894</v>
      </c>
      <c r="AA236">
        <v>20.989833999999998</v>
      </c>
      <c r="AB236">
        <v>21.432877000000001</v>
      </c>
      <c r="AC236">
        <v>21.204198000000002</v>
      </c>
      <c r="AD236">
        <v>19.842984000000001</v>
      </c>
      <c r="AE236">
        <v>19.722055999999998</v>
      </c>
      <c r="AF236">
        <v>17.847674999999999</v>
      </c>
      <c r="AG236">
        <v>17.04937</v>
      </c>
      <c r="AH236">
        <v>15.71752</v>
      </c>
      <c r="AI236">
        <v>13.83858</v>
      </c>
      <c r="AJ236">
        <v>14.60981</v>
      </c>
      <c r="AK236">
        <v>14.95895</v>
      </c>
      <c r="AL236">
        <v>14.85586</v>
      </c>
      <c r="AM236">
        <v>14.228149999999999</v>
      </c>
      <c r="AN236">
        <v>13.52943</v>
      </c>
      <c r="AO236">
        <v>13.169119999999999</v>
      </c>
      <c r="AP236">
        <v>78.483840000000001</v>
      </c>
      <c r="AQ236">
        <v>75.938040000000001</v>
      </c>
      <c r="AR236">
        <v>74.348240000000004</v>
      </c>
      <c r="AS236">
        <v>72.705799999999996</v>
      </c>
      <c r="AT236">
        <v>71.645020000000002</v>
      </c>
      <c r="AU236">
        <v>69.977099999999993</v>
      </c>
      <c r="AV236">
        <v>68.629750000000001</v>
      </c>
      <c r="AW236">
        <v>69.099980000000002</v>
      </c>
      <c r="AX236">
        <v>73.214699999999993</v>
      </c>
      <c r="AY236">
        <v>77.924199999999999</v>
      </c>
      <c r="AZ236">
        <v>81.901330000000002</v>
      </c>
      <c r="BA236">
        <v>86.099299999999999</v>
      </c>
      <c r="BB236">
        <v>89.784440000000004</v>
      </c>
      <c r="BC236">
        <v>92.74803</v>
      </c>
      <c r="BD236">
        <v>94.880619999999993</v>
      </c>
      <c r="BE236">
        <v>96.545339999999996</v>
      </c>
      <c r="BF236">
        <v>97.662509999999997</v>
      </c>
      <c r="BG236">
        <v>97.694490000000002</v>
      </c>
      <c r="BH236">
        <v>97.003429999999994</v>
      </c>
      <c r="BI236">
        <v>94.798649999999995</v>
      </c>
      <c r="BJ236">
        <v>91.308959999999999</v>
      </c>
      <c r="BK236">
        <v>87.974059999999994</v>
      </c>
      <c r="BL236">
        <v>84.676760000000002</v>
      </c>
      <c r="BM236">
        <v>81.957610000000003</v>
      </c>
      <c r="BN236">
        <v>0.15696889999999999</v>
      </c>
      <c r="BO236">
        <v>0.1639593</v>
      </c>
      <c r="BP236">
        <v>0.27255580000000001</v>
      </c>
      <c r="BQ236">
        <v>0.25594099999999997</v>
      </c>
      <c r="BR236">
        <v>0.25427810000000001</v>
      </c>
      <c r="BS236">
        <v>0.24163490000000001</v>
      </c>
      <c r="BT236">
        <v>0.59838329999999995</v>
      </c>
      <c r="BU236">
        <v>0.46883570000000002</v>
      </c>
      <c r="BV236">
        <v>0.27940700000000002</v>
      </c>
      <c r="BW236">
        <v>0.17647209999999999</v>
      </c>
      <c r="BX236">
        <v>0.21346909999999999</v>
      </c>
      <c r="BY236">
        <v>-2.6096000000000001E-3</v>
      </c>
      <c r="BZ236">
        <v>-0.19412989999999999</v>
      </c>
      <c r="CA236">
        <v>0.113118</v>
      </c>
      <c r="CB236">
        <v>0.99784289999999998</v>
      </c>
      <c r="CC236">
        <v>0.73292900000000005</v>
      </c>
      <c r="CD236">
        <v>0.4525865</v>
      </c>
      <c r="CE236">
        <v>0.51244339999999999</v>
      </c>
      <c r="CF236">
        <v>0.36667949999999999</v>
      </c>
      <c r="CG236">
        <v>0.2317255</v>
      </c>
      <c r="CH236">
        <v>-5.8640999999999997E-3</v>
      </c>
      <c r="CI236">
        <v>-1.17679E-2</v>
      </c>
      <c r="CJ236">
        <v>3.8231099999999997E-2</v>
      </c>
      <c r="CK236">
        <v>1.8545800000000001E-2</v>
      </c>
      <c r="CL236">
        <v>4.5451499999999999E-2</v>
      </c>
      <c r="CM236">
        <v>4.21302E-2</v>
      </c>
      <c r="CN236">
        <v>4.0257500000000002E-2</v>
      </c>
      <c r="CO236">
        <v>3.9297199999999997E-2</v>
      </c>
      <c r="CP236">
        <v>5.3314100000000003E-2</v>
      </c>
      <c r="CQ236">
        <v>7.6393699999999995E-2</v>
      </c>
      <c r="CR236">
        <v>5.29781E-2</v>
      </c>
      <c r="CS236">
        <v>3.9328399999999999E-2</v>
      </c>
      <c r="CT236">
        <v>2.56533E-2</v>
      </c>
      <c r="CU236">
        <v>1.44187E-2</v>
      </c>
      <c r="CV236">
        <v>1.2201200000000001E-2</v>
      </c>
      <c r="CW236">
        <v>2.6313E-3</v>
      </c>
      <c r="CX236">
        <v>1.19317E-2</v>
      </c>
      <c r="CY236">
        <v>1.7079799999999999E-2</v>
      </c>
      <c r="CZ236">
        <v>3.6624499999999997E-2</v>
      </c>
      <c r="DA236">
        <v>3.9444600000000003E-2</v>
      </c>
      <c r="DB236">
        <v>4.44757E-2</v>
      </c>
      <c r="DC236">
        <v>4.2109500000000001E-2</v>
      </c>
      <c r="DD236">
        <v>2.0571800000000001E-2</v>
      </c>
      <c r="DE236">
        <v>9.2169999999999995E-3</v>
      </c>
      <c r="DF236">
        <v>2.9229E-3</v>
      </c>
      <c r="DG236">
        <v>7.0109999999999997E-4</v>
      </c>
      <c r="DH236">
        <v>3.8151000000000001E-3</v>
      </c>
      <c r="DI236">
        <v>9.4629999999999992E-3</v>
      </c>
    </row>
    <row r="237" spans="1:113" x14ac:dyDescent="0.25">
      <c r="A237" t="str">
        <f t="shared" si="3"/>
        <v>All_1. Agriculture, Mining &amp; Construction_All_All_All_20 to 199.99 kW_43691</v>
      </c>
      <c r="B237" t="s">
        <v>177</v>
      </c>
      <c r="C237" t="s">
        <v>230</v>
      </c>
      <c r="D237" t="s">
        <v>19</v>
      </c>
      <c r="E237" t="s">
        <v>57</v>
      </c>
      <c r="F237" t="s">
        <v>19</v>
      </c>
      <c r="G237" t="s">
        <v>19</v>
      </c>
      <c r="H237" t="s">
        <v>19</v>
      </c>
      <c r="I237" t="s">
        <v>59</v>
      </c>
      <c r="J237" s="11">
        <v>43691</v>
      </c>
      <c r="K237">
        <v>15</v>
      </c>
      <c r="L237">
        <v>18</v>
      </c>
      <c r="M237">
        <v>858</v>
      </c>
      <c r="N237">
        <v>0</v>
      </c>
      <c r="O237">
        <v>0</v>
      </c>
      <c r="P237">
        <v>0</v>
      </c>
      <c r="Q237">
        <v>0</v>
      </c>
      <c r="R237">
        <v>12.791661</v>
      </c>
      <c r="S237">
        <v>12.448667</v>
      </c>
      <c r="T237">
        <v>12.194001</v>
      </c>
      <c r="U237">
        <v>12.314707</v>
      </c>
      <c r="V237">
        <v>12.868643</v>
      </c>
      <c r="W237">
        <v>13.955689</v>
      </c>
      <c r="X237">
        <v>15.765513</v>
      </c>
      <c r="Y237">
        <v>18.433572999999999</v>
      </c>
      <c r="Z237">
        <v>20.100835</v>
      </c>
      <c r="AA237">
        <v>20.001512000000002</v>
      </c>
      <c r="AB237">
        <v>20.881484</v>
      </c>
      <c r="AC237">
        <v>21.073329000000001</v>
      </c>
      <c r="AD237">
        <v>20.178910999999999</v>
      </c>
      <c r="AE237">
        <v>19.849807999999999</v>
      </c>
      <c r="AF237">
        <v>18.858132999999999</v>
      </c>
      <c r="AG237">
        <v>17.606780000000001</v>
      </c>
      <c r="AH237">
        <v>16.20168</v>
      </c>
      <c r="AI237">
        <v>13.938280000000001</v>
      </c>
      <c r="AJ237">
        <v>14.586830000000001</v>
      </c>
      <c r="AK237">
        <v>14.76826</v>
      </c>
      <c r="AL237">
        <v>14.5562</v>
      </c>
      <c r="AM237">
        <v>13.978339999999999</v>
      </c>
      <c r="AN237">
        <v>13.73236</v>
      </c>
      <c r="AO237">
        <v>13.65752</v>
      </c>
      <c r="AP237">
        <v>81.340850000000003</v>
      </c>
      <c r="AQ237">
        <v>77.890330000000006</v>
      </c>
      <c r="AR237">
        <v>76.714640000000003</v>
      </c>
      <c r="AS237">
        <v>74.247410000000002</v>
      </c>
      <c r="AT237">
        <v>72.659189999999995</v>
      </c>
      <c r="AU237">
        <v>71.817409999999995</v>
      </c>
      <c r="AV237">
        <v>70.863020000000006</v>
      </c>
      <c r="AW237">
        <v>71.082660000000004</v>
      </c>
      <c r="AX237">
        <v>75.254289999999997</v>
      </c>
      <c r="AY237">
        <v>79.660079999999994</v>
      </c>
      <c r="AZ237">
        <v>84.472560000000001</v>
      </c>
      <c r="BA237">
        <v>89.136240000000001</v>
      </c>
      <c r="BB237">
        <v>92.957729999999998</v>
      </c>
      <c r="BC237">
        <v>96.345929999999996</v>
      </c>
      <c r="BD237">
        <v>98.767229999999998</v>
      </c>
      <c r="BE237">
        <v>100.22629999999999</v>
      </c>
      <c r="BF237">
        <v>101.06440000000001</v>
      </c>
      <c r="BG237">
        <v>101.5394</v>
      </c>
      <c r="BH237">
        <v>100.80029999999999</v>
      </c>
      <c r="BI237">
        <v>98.658320000000003</v>
      </c>
      <c r="BJ237">
        <v>94.197379999999995</v>
      </c>
      <c r="BK237">
        <v>90.301839999999999</v>
      </c>
      <c r="BL237">
        <v>87.175070000000005</v>
      </c>
      <c r="BM237">
        <v>84.495140000000006</v>
      </c>
      <c r="BN237">
        <v>4.42713E-2</v>
      </c>
      <c r="BO237">
        <v>0.16869329999999999</v>
      </c>
      <c r="BP237">
        <v>0.25371630000000001</v>
      </c>
      <c r="BQ237">
        <v>0.22047159999999999</v>
      </c>
      <c r="BR237">
        <v>0.20181979999999999</v>
      </c>
      <c r="BS237">
        <v>0.15146280000000001</v>
      </c>
      <c r="BT237">
        <v>0.4894384</v>
      </c>
      <c r="BU237">
        <v>0.41642469999999998</v>
      </c>
      <c r="BV237">
        <v>0.2094607</v>
      </c>
      <c r="BW237">
        <v>0.1553678</v>
      </c>
      <c r="BX237">
        <v>0.1846149</v>
      </c>
      <c r="BY237">
        <v>1.02326E-2</v>
      </c>
      <c r="BZ237">
        <v>-0.1500022</v>
      </c>
      <c r="CA237">
        <v>0.20149739999999999</v>
      </c>
      <c r="CB237">
        <v>1.2272559999999999</v>
      </c>
      <c r="CC237">
        <v>1.0146379999999999</v>
      </c>
      <c r="CD237">
        <v>0.75855669999999997</v>
      </c>
      <c r="CE237">
        <v>0.84548920000000005</v>
      </c>
      <c r="CF237">
        <v>0.51118609999999998</v>
      </c>
      <c r="CG237">
        <v>0.3294571</v>
      </c>
      <c r="CH237">
        <v>6.1498999999999998E-3</v>
      </c>
      <c r="CI237">
        <v>-1.47411E-2</v>
      </c>
      <c r="CJ237">
        <v>2.48676E-2</v>
      </c>
      <c r="CK237">
        <v>-4.5719999999999997E-2</v>
      </c>
      <c r="CL237">
        <v>4.6848899999999999E-2</v>
      </c>
      <c r="CM237">
        <v>4.1494000000000003E-2</v>
      </c>
      <c r="CN237">
        <v>4.0753299999999999E-2</v>
      </c>
      <c r="CO237">
        <v>4.1201000000000002E-2</v>
      </c>
      <c r="CP237">
        <v>5.02294E-2</v>
      </c>
      <c r="CQ237">
        <v>6.8489599999999998E-2</v>
      </c>
      <c r="CR237">
        <v>4.7609600000000002E-2</v>
      </c>
      <c r="CS237">
        <v>3.8909300000000001E-2</v>
      </c>
      <c r="CT237">
        <v>2.3857699999999999E-2</v>
      </c>
      <c r="CU237">
        <v>1.29032E-2</v>
      </c>
      <c r="CV237">
        <v>1.25915E-2</v>
      </c>
      <c r="CW237">
        <v>2.6940000000000002E-3</v>
      </c>
      <c r="CX237">
        <v>1.2567699999999999E-2</v>
      </c>
      <c r="CY237">
        <v>1.7436900000000002E-2</v>
      </c>
      <c r="CZ237">
        <v>4.6316499999999997E-2</v>
      </c>
      <c r="DA237">
        <v>5.0673700000000002E-2</v>
      </c>
      <c r="DB237">
        <v>5.6703799999999999E-2</v>
      </c>
      <c r="DC237">
        <v>5.4373900000000003E-2</v>
      </c>
      <c r="DD237">
        <v>2.4192399999999999E-2</v>
      </c>
      <c r="DE237">
        <v>1.0740100000000001E-2</v>
      </c>
      <c r="DF237">
        <v>2.9748999999999999E-3</v>
      </c>
      <c r="DG237">
        <v>7.7910000000000002E-4</v>
      </c>
      <c r="DH237">
        <v>3.5636999999999999E-3</v>
      </c>
      <c r="DI237">
        <v>1.02389E-2</v>
      </c>
    </row>
    <row r="238" spans="1:113" x14ac:dyDescent="0.25">
      <c r="A238" t="str">
        <f t="shared" si="3"/>
        <v>All_1. Agriculture, Mining &amp; Construction_All_All_All_20 to 199.99 kW_43693</v>
      </c>
      <c r="B238" t="s">
        <v>177</v>
      </c>
      <c r="C238" t="s">
        <v>230</v>
      </c>
      <c r="D238" t="s">
        <v>19</v>
      </c>
      <c r="E238" t="s">
        <v>57</v>
      </c>
      <c r="F238" t="s">
        <v>19</v>
      </c>
      <c r="G238" t="s">
        <v>19</v>
      </c>
      <c r="H238" t="s">
        <v>19</v>
      </c>
      <c r="I238" t="s">
        <v>59</v>
      </c>
      <c r="J238" s="11">
        <v>43693</v>
      </c>
      <c r="K238">
        <v>15</v>
      </c>
      <c r="L238">
        <v>18</v>
      </c>
      <c r="M238">
        <v>857</v>
      </c>
      <c r="N238">
        <v>0</v>
      </c>
      <c r="O238">
        <v>0</v>
      </c>
      <c r="P238">
        <v>0</v>
      </c>
      <c r="Q238">
        <v>0</v>
      </c>
      <c r="R238">
        <v>13.265753</v>
      </c>
      <c r="S238">
        <v>12.783117000000001</v>
      </c>
      <c r="T238">
        <v>12.635875</v>
      </c>
      <c r="U238">
        <v>12.501937</v>
      </c>
      <c r="V238">
        <v>13.424118</v>
      </c>
      <c r="W238">
        <v>14.837044000000001</v>
      </c>
      <c r="X238">
        <v>16.045376999999998</v>
      </c>
      <c r="Y238">
        <v>18.511576000000002</v>
      </c>
      <c r="Z238">
        <v>20.519760000000002</v>
      </c>
      <c r="AA238">
        <v>21.265825</v>
      </c>
      <c r="AB238">
        <v>21.428591000000001</v>
      </c>
      <c r="AC238">
        <v>20.854191</v>
      </c>
      <c r="AD238">
        <v>20.322899</v>
      </c>
      <c r="AE238">
        <v>20.667442000000001</v>
      </c>
      <c r="AF238">
        <v>19.049408</v>
      </c>
      <c r="AG238">
        <v>18.29354</v>
      </c>
      <c r="AH238">
        <v>17.1112</v>
      </c>
      <c r="AI238">
        <v>14.98527</v>
      </c>
      <c r="AJ238">
        <v>14.51174</v>
      </c>
      <c r="AK238">
        <v>14.420310000000001</v>
      </c>
      <c r="AL238">
        <v>14.65452</v>
      </c>
      <c r="AM238">
        <v>14.279500000000001</v>
      </c>
      <c r="AN238">
        <v>13.941850000000001</v>
      </c>
      <c r="AO238">
        <v>13.50122</v>
      </c>
      <c r="AP238">
        <v>82.638440000000003</v>
      </c>
      <c r="AQ238">
        <v>81.860600000000005</v>
      </c>
      <c r="AR238">
        <v>79.756870000000006</v>
      </c>
      <c r="AS238">
        <v>78.187929999999994</v>
      </c>
      <c r="AT238">
        <v>76.755380000000002</v>
      </c>
      <c r="AU238">
        <v>75.35566</v>
      </c>
      <c r="AV238">
        <v>73.734260000000006</v>
      </c>
      <c r="AW238">
        <v>73.383150000000001</v>
      </c>
      <c r="AX238">
        <v>76.998710000000003</v>
      </c>
      <c r="AY238">
        <v>82.591830000000002</v>
      </c>
      <c r="AZ238">
        <v>87.202060000000003</v>
      </c>
      <c r="BA238">
        <v>91.150930000000002</v>
      </c>
      <c r="BB238">
        <v>94.496889999999993</v>
      </c>
      <c r="BC238">
        <v>97.524640000000005</v>
      </c>
      <c r="BD238">
        <v>100.30249999999999</v>
      </c>
      <c r="BE238">
        <v>101.6887</v>
      </c>
      <c r="BF238">
        <v>102.4902</v>
      </c>
      <c r="BG238">
        <v>102.2141</v>
      </c>
      <c r="BH238">
        <v>101.00839999999999</v>
      </c>
      <c r="BI238">
        <v>98.031739999999999</v>
      </c>
      <c r="BJ238">
        <v>93.371750000000006</v>
      </c>
      <c r="BK238">
        <v>89.497829999999993</v>
      </c>
      <c r="BL238">
        <v>86.078729999999993</v>
      </c>
      <c r="BM238">
        <v>83.411950000000004</v>
      </c>
      <c r="BN238">
        <v>4.6000000000000001E-4</v>
      </c>
      <c r="BO238">
        <v>0.20633580000000001</v>
      </c>
      <c r="BP238">
        <v>0.25988660000000002</v>
      </c>
      <c r="BQ238">
        <v>0.1468458</v>
      </c>
      <c r="BR238">
        <v>-3.53517E-2</v>
      </c>
      <c r="BS238">
        <v>-4.3452299999999999E-2</v>
      </c>
      <c r="BT238">
        <v>0.32497949999999998</v>
      </c>
      <c r="BU238">
        <v>0.3354164</v>
      </c>
      <c r="BV238">
        <v>0.1106248</v>
      </c>
      <c r="BW238">
        <v>9.6869899999999995E-2</v>
      </c>
      <c r="BX238">
        <v>0.13764280000000001</v>
      </c>
      <c r="BY238">
        <v>3.80285E-2</v>
      </c>
      <c r="BZ238">
        <v>-0.1376453</v>
      </c>
      <c r="CA238">
        <v>0.22366649999999999</v>
      </c>
      <c r="CB238">
        <v>1.3262849999999999</v>
      </c>
      <c r="CC238">
        <v>1.114968</v>
      </c>
      <c r="CD238">
        <v>0.84047499999999997</v>
      </c>
      <c r="CE238">
        <v>0.86472179999999998</v>
      </c>
      <c r="CF238">
        <v>0.5128952</v>
      </c>
      <c r="CG238">
        <v>0.30556739999999999</v>
      </c>
      <c r="CH238">
        <v>-3.3268999999999998E-3</v>
      </c>
      <c r="CI238">
        <v>-1.8321199999999999E-2</v>
      </c>
      <c r="CJ238">
        <v>3.8324999999999998E-2</v>
      </c>
      <c r="CK238">
        <v>-1.37736E-2</v>
      </c>
      <c r="CL238">
        <v>5.0826700000000002E-2</v>
      </c>
      <c r="CM238">
        <v>4.8848599999999999E-2</v>
      </c>
      <c r="CN238">
        <v>4.7192600000000001E-2</v>
      </c>
      <c r="CO238">
        <v>5.0191800000000002E-2</v>
      </c>
      <c r="CP238">
        <v>6.6086000000000006E-2</v>
      </c>
      <c r="CQ238">
        <v>9.5590499999999995E-2</v>
      </c>
      <c r="CR238">
        <v>6.6082000000000002E-2</v>
      </c>
      <c r="CS238">
        <v>4.8785299999999997E-2</v>
      </c>
      <c r="CT238">
        <v>2.7524799999999999E-2</v>
      </c>
      <c r="CU238">
        <v>1.68331E-2</v>
      </c>
      <c r="CV238">
        <v>1.62249E-2</v>
      </c>
      <c r="CW238">
        <v>3.1099999999999999E-3</v>
      </c>
      <c r="CX238">
        <v>1.6263E-2</v>
      </c>
      <c r="CY238">
        <v>2.15669E-2</v>
      </c>
      <c r="CZ238">
        <v>6.1100300000000003E-2</v>
      </c>
      <c r="DA238">
        <v>6.7313100000000001E-2</v>
      </c>
      <c r="DB238">
        <v>7.1259600000000006E-2</v>
      </c>
      <c r="DC238">
        <v>6.6347299999999998E-2</v>
      </c>
      <c r="DD238">
        <v>2.8619100000000001E-2</v>
      </c>
      <c r="DE238">
        <v>1.21393E-2</v>
      </c>
      <c r="DF238">
        <v>3.2515999999999999E-3</v>
      </c>
      <c r="DG238">
        <v>8.432E-4</v>
      </c>
      <c r="DH238">
        <v>3.5442E-3</v>
      </c>
      <c r="DI238">
        <v>1.0092800000000001E-2</v>
      </c>
    </row>
    <row r="239" spans="1:113" x14ac:dyDescent="0.25">
      <c r="A239" t="str">
        <f t="shared" si="3"/>
        <v>All_1. Agriculture, Mining &amp; Construction_All_All_All_20 to 199.99 kW_43703</v>
      </c>
      <c r="B239" t="s">
        <v>177</v>
      </c>
      <c r="C239" t="s">
        <v>230</v>
      </c>
      <c r="D239" t="s">
        <v>19</v>
      </c>
      <c r="E239" t="s">
        <v>57</v>
      </c>
      <c r="F239" t="s">
        <v>19</v>
      </c>
      <c r="G239" t="s">
        <v>19</v>
      </c>
      <c r="H239" t="s">
        <v>19</v>
      </c>
      <c r="I239" t="s">
        <v>59</v>
      </c>
      <c r="J239" s="11">
        <v>43703</v>
      </c>
      <c r="K239">
        <v>15</v>
      </c>
      <c r="L239">
        <v>18</v>
      </c>
      <c r="M239">
        <v>857</v>
      </c>
      <c r="N239">
        <v>0</v>
      </c>
      <c r="O239">
        <v>0</v>
      </c>
      <c r="P239">
        <v>0</v>
      </c>
      <c r="Q239">
        <v>0</v>
      </c>
      <c r="R239">
        <v>12.660367000000001</v>
      </c>
      <c r="S239">
        <v>12.269104</v>
      </c>
      <c r="T239">
        <v>11.846648999999999</v>
      </c>
      <c r="U239">
        <v>11.958334000000001</v>
      </c>
      <c r="V239">
        <v>12.851779000000001</v>
      </c>
      <c r="W239">
        <v>14.360429</v>
      </c>
      <c r="X239">
        <v>16.837883999999999</v>
      </c>
      <c r="Y239">
        <v>19.628129000000001</v>
      </c>
      <c r="Z239">
        <v>22.320705</v>
      </c>
      <c r="AA239">
        <v>23.327558</v>
      </c>
      <c r="AB239">
        <v>23.659794999999999</v>
      </c>
      <c r="AC239">
        <v>24.140193</v>
      </c>
      <c r="AD239">
        <v>22.894462000000001</v>
      </c>
      <c r="AE239">
        <v>23.100186999999998</v>
      </c>
      <c r="AF239">
        <v>22.279450000000001</v>
      </c>
      <c r="AG239">
        <v>21.474609999999998</v>
      </c>
      <c r="AH239">
        <v>19.784960000000002</v>
      </c>
      <c r="AI239">
        <v>16.9117</v>
      </c>
      <c r="AJ239">
        <v>17.13738</v>
      </c>
      <c r="AK239">
        <v>17.296589999999998</v>
      </c>
      <c r="AL239">
        <v>17.706420000000001</v>
      </c>
      <c r="AM239">
        <v>16.9148</v>
      </c>
      <c r="AN239">
        <v>16.178270000000001</v>
      </c>
      <c r="AO239">
        <v>15.86609</v>
      </c>
      <c r="AP239">
        <v>80.730680000000007</v>
      </c>
      <c r="AQ239">
        <v>78.58372</v>
      </c>
      <c r="AR239">
        <v>77.513440000000003</v>
      </c>
      <c r="AS239">
        <v>76.203580000000002</v>
      </c>
      <c r="AT239">
        <v>74.866870000000006</v>
      </c>
      <c r="AU239">
        <v>73.550899999999999</v>
      </c>
      <c r="AV239">
        <v>72.869219999999999</v>
      </c>
      <c r="AW239">
        <v>72.921419999999998</v>
      </c>
      <c r="AX239">
        <v>76.833309999999997</v>
      </c>
      <c r="AY239">
        <v>80.371949999999998</v>
      </c>
      <c r="AZ239">
        <v>84.256900000000002</v>
      </c>
      <c r="BA239">
        <v>87.70675</v>
      </c>
      <c r="BB239">
        <v>91.140140000000002</v>
      </c>
      <c r="BC239">
        <v>94.46172</v>
      </c>
      <c r="BD239">
        <v>96.75488</v>
      </c>
      <c r="BE239">
        <v>98.370580000000004</v>
      </c>
      <c r="BF239">
        <v>99.220730000000003</v>
      </c>
      <c r="BG239">
        <v>99.380489999999995</v>
      </c>
      <c r="BH239">
        <v>98.38973</v>
      </c>
      <c r="BI239">
        <v>95.771969999999996</v>
      </c>
      <c r="BJ239">
        <v>91.875249999999994</v>
      </c>
      <c r="BK239">
        <v>88.932379999999995</v>
      </c>
      <c r="BL239">
        <v>86.187129999999996</v>
      </c>
      <c r="BM239">
        <v>83.466660000000005</v>
      </c>
      <c r="BN239">
        <v>6.7869600000000002E-2</v>
      </c>
      <c r="BO239">
        <v>0.19766549999999999</v>
      </c>
      <c r="BP239">
        <v>0.27529599999999999</v>
      </c>
      <c r="BQ239">
        <v>0.1883707</v>
      </c>
      <c r="BR239">
        <v>8.8470599999999996E-2</v>
      </c>
      <c r="BS239">
        <v>4.7827000000000001E-2</v>
      </c>
      <c r="BT239">
        <v>0.35284720000000003</v>
      </c>
      <c r="BU239">
        <v>0.35312749999999998</v>
      </c>
      <c r="BV239">
        <v>0.12884380000000001</v>
      </c>
      <c r="BW239">
        <v>0.1296467</v>
      </c>
      <c r="BX239">
        <v>0.1781131</v>
      </c>
      <c r="BY239">
        <v>2.06375E-2</v>
      </c>
      <c r="BZ239">
        <v>-0.18423600000000001</v>
      </c>
      <c r="CA239">
        <v>0.1529373</v>
      </c>
      <c r="CB239">
        <v>1.1312580000000001</v>
      </c>
      <c r="CC239">
        <v>0.88755759999999995</v>
      </c>
      <c r="CD239">
        <v>0.56511370000000005</v>
      </c>
      <c r="CE239">
        <v>0.64977779999999996</v>
      </c>
      <c r="CF239">
        <v>0.42674469999999998</v>
      </c>
      <c r="CG239">
        <v>0.24988540000000001</v>
      </c>
      <c r="CH239">
        <v>-8.8064000000000007E-3</v>
      </c>
      <c r="CI239">
        <v>-1.7278000000000002E-2</v>
      </c>
      <c r="CJ239">
        <v>3.8019400000000002E-2</v>
      </c>
      <c r="CK239">
        <v>-9.9608000000000006E-3</v>
      </c>
      <c r="CL239">
        <v>9.4558799999999998E-2</v>
      </c>
      <c r="CM239">
        <v>8.5955799999999999E-2</v>
      </c>
      <c r="CN239">
        <v>9.0580499999999994E-2</v>
      </c>
      <c r="CO239">
        <v>9.0596899999999994E-2</v>
      </c>
      <c r="CP239">
        <v>0.10451050000000001</v>
      </c>
      <c r="CQ239">
        <v>0.12625449999999999</v>
      </c>
      <c r="CR239">
        <v>9.5303799999999994E-2</v>
      </c>
      <c r="CS239">
        <v>6.1050300000000002E-2</v>
      </c>
      <c r="CT239">
        <v>3.2168500000000003E-2</v>
      </c>
      <c r="CU239">
        <v>1.71235E-2</v>
      </c>
      <c r="CV239">
        <v>1.50049E-2</v>
      </c>
      <c r="CW239">
        <v>2.9991000000000002E-3</v>
      </c>
      <c r="CX239">
        <v>1.6351000000000001E-2</v>
      </c>
      <c r="CY239">
        <v>2.2502899999999999E-2</v>
      </c>
      <c r="CZ239">
        <v>4.8782399999999997E-2</v>
      </c>
      <c r="DA239">
        <v>5.2551199999999999E-2</v>
      </c>
      <c r="DB239">
        <v>5.8900899999999999E-2</v>
      </c>
      <c r="DC239">
        <v>5.5433000000000003E-2</v>
      </c>
      <c r="DD239">
        <v>2.41146E-2</v>
      </c>
      <c r="DE239">
        <v>1.04105E-2</v>
      </c>
      <c r="DF239">
        <v>3.0420999999999998E-3</v>
      </c>
      <c r="DG239">
        <v>6.4619999999999999E-4</v>
      </c>
      <c r="DH239">
        <v>3.4551999999999999E-3</v>
      </c>
      <c r="DI239">
        <v>9.3749999999999997E-3</v>
      </c>
    </row>
    <row r="240" spans="1:113" x14ac:dyDescent="0.25">
      <c r="A240" t="str">
        <f t="shared" si="3"/>
        <v>All_1. Agriculture, Mining &amp; Construction_All_All_All_20 to 199.99 kW_43704</v>
      </c>
      <c r="B240" t="s">
        <v>177</v>
      </c>
      <c r="C240" t="s">
        <v>230</v>
      </c>
      <c r="D240" t="s">
        <v>19</v>
      </c>
      <c r="E240" t="s">
        <v>57</v>
      </c>
      <c r="F240" t="s">
        <v>19</v>
      </c>
      <c r="G240" t="s">
        <v>19</v>
      </c>
      <c r="H240" t="s">
        <v>19</v>
      </c>
      <c r="I240" t="s">
        <v>59</v>
      </c>
      <c r="J240" s="11">
        <v>43704</v>
      </c>
      <c r="K240">
        <v>15</v>
      </c>
      <c r="L240">
        <v>18</v>
      </c>
      <c r="M240">
        <v>857</v>
      </c>
      <c r="N240">
        <v>0</v>
      </c>
      <c r="O240">
        <v>0</v>
      </c>
      <c r="P240">
        <v>0</v>
      </c>
      <c r="Q240">
        <v>0</v>
      </c>
      <c r="R240">
        <v>15.657526000000001</v>
      </c>
      <c r="S240">
        <v>15.278855</v>
      </c>
      <c r="T240">
        <v>15.130470000000001</v>
      </c>
      <c r="U240">
        <v>14.800414999999999</v>
      </c>
      <c r="V240">
        <v>15.903777</v>
      </c>
      <c r="W240">
        <v>17.215710999999999</v>
      </c>
      <c r="X240">
        <v>19.304075000000001</v>
      </c>
      <c r="Y240">
        <v>20.947589000000001</v>
      </c>
      <c r="Z240">
        <v>22.730506999999999</v>
      </c>
      <c r="AA240">
        <v>23.688831</v>
      </c>
      <c r="AB240">
        <v>24.231943999999999</v>
      </c>
      <c r="AC240">
        <v>24.461862</v>
      </c>
      <c r="AD240">
        <v>23.656510000000001</v>
      </c>
      <c r="AE240">
        <v>23.912680999999999</v>
      </c>
      <c r="AF240">
        <v>22.675525</v>
      </c>
      <c r="AG240">
        <v>21.590119999999999</v>
      </c>
      <c r="AH240">
        <v>19.810829999999999</v>
      </c>
      <c r="AI240">
        <v>17.409549999999999</v>
      </c>
      <c r="AJ240">
        <v>17.796040000000001</v>
      </c>
      <c r="AK240">
        <v>17.19209</v>
      </c>
      <c r="AL240">
        <v>17.34282</v>
      </c>
      <c r="AM240">
        <v>16.994029999999999</v>
      </c>
      <c r="AN240">
        <v>16.494540000000001</v>
      </c>
      <c r="AO240">
        <v>16.18665</v>
      </c>
      <c r="AP240">
        <v>81.65343</v>
      </c>
      <c r="AQ240">
        <v>80.16798</v>
      </c>
      <c r="AR240">
        <v>78.940190000000001</v>
      </c>
      <c r="AS240">
        <v>77.332099999999997</v>
      </c>
      <c r="AT240">
        <v>75.697040000000001</v>
      </c>
      <c r="AU240">
        <v>74.679079999999999</v>
      </c>
      <c r="AV240">
        <v>73.283410000000003</v>
      </c>
      <c r="AW240">
        <v>73.408230000000003</v>
      </c>
      <c r="AX240">
        <v>76.644040000000004</v>
      </c>
      <c r="AY240">
        <v>80.402000000000001</v>
      </c>
      <c r="AZ240">
        <v>85.081729999999993</v>
      </c>
      <c r="BA240">
        <v>88.816860000000005</v>
      </c>
      <c r="BB240">
        <v>92.336320000000001</v>
      </c>
      <c r="BC240">
        <v>95.185239999999993</v>
      </c>
      <c r="BD240">
        <v>97.430509999999998</v>
      </c>
      <c r="BE240">
        <v>99.229100000000003</v>
      </c>
      <c r="BF240">
        <v>99.83314</v>
      </c>
      <c r="BG240">
        <v>99.580669999999998</v>
      </c>
      <c r="BH240">
        <v>98.151340000000005</v>
      </c>
      <c r="BI240">
        <v>95.4405</v>
      </c>
      <c r="BJ240">
        <v>91.608829999999998</v>
      </c>
      <c r="BK240">
        <v>88.402299999999997</v>
      </c>
      <c r="BL240">
        <v>86.085729999999998</v>
      </c>
      <c r="BM240">
        <v>83.791370000000001</v>
      </c>
      <c r="BN240">
        <v>-0.19750390000000001</v>
      </c>
      <c r="BO240">
        <v>-0.1089169</v>
      </c>
      <c r="BP240">
        <v>-0.105906</v>
      </c>
      <c r="BQ240">
        <v>-7.3539400000000005E-2</v>
      </c>
      <c r="BR240">
        <v>-0.2466497</v>
      </c>
      <c r="BS240">
        <v>-0.2438718</v>
      </c>
      <c r="BT240">
        <v>0.2051896</v>
      </c>
      <c r="BU240">
        <v>0.34395619999999999</v>
      </c>
      <c r="BV240">
        <v>0.16400670000000001</v>
      </c>
      <c r="BW240">
        <v>0.24393790000000001</v>
      </c>
      <c r="BX240">
        <v>0.221054</v>
      </c>
      <c r="BY240">
        <v>-0.16009889999999999</v>
      </c>
      <c r="BZ240">
        <v>-3.5424900000000002E-2</v>
      </c>
      <c r="CA240">
        <v>0.22711970000000001</v>
      </c>
      <c r="CB240">
        <v>1.0014909999999999</v>
      </c>
      <c r="CC240">
        <v>0.89099499999999998</v>
      </c>
      <c r="CD240">
        <v>0.94034660000000003</v>
      </c>
      <c r="CE240">
        <v>1.0017229999999999</v>
      </c>
      <c r="CF240">
        <v>0.48995870000000002</v>
      </c>
      <c r="CG240">
        <v>0.37866129999999998</v>
      </c>
      <c r="CH240">
        <v>6.3634999999999997E-2</v>
      </c>
      <c r="CI240">
        <v>3.0620000000000001E-2</v>
      </c>
      <c r="CJ240">
        <v>-8.32286E-2</v>
      </c>
      <c r="CK240">
        <v>-0.27176020000000001</v>
      </c>
      <c r="CL240">
        <v>5.6746999999999999E-2</v>
      </c>
      <c r="CM240">
        <v>5.5625800000000003E-2</v>
      </c>
      <c r="CN240">
        <v>5.7052899999999997E-2</v>
      </c>
      <c r="CO240">
        <v>5.7585699999999997E-2</v>
      </c>
      <c r="CP240">
        <v>7.4436000000000002E-2</v>
      </c>
      <c r="CQ240">
        <v>9.5412700000000003E-2</v>
      </c>
      <c r="CR240">
        <v>7.1394799999999994E-2</v>
      </c>
      <c r="CS240">
        <v>5.26154E-2</v>
      </c>
      <c r="CT240">
        <v>3.3182400000000001E-2</v>
      </c>
      <c r="CU240">
        <v>2.10989E-2</v>
      </c>
      <c r="CV240">
        <v>1.7217199999999998E-2</v>
      </c>
      <c r="CW240">
        <v>4.7184999999999996E-3</v>
      </c>
      <c r="CX240">
        <v>1.83205E-2</v>
      </c>
      <c r="CY240">
        <v>2.3719799999999999E-2</v>
      </c>
      <c r="CZ240">
        <v>4.91283E-2</v>
      </c>
      <c r="DA240">
        <v>5.23524E-2</v>
      </c>
      <c r="DB240">
        <v>5.6281900000000003E-2</v>
      </c>
      <c r="DC240">
        <v>5.54539E-2</v>
      </c>
      <c r="DD240">
        <v>2.1696199999999999E-2</v>
      </c>
      <c r="DE240">
        <v>1.14766E-2</v>
      </c>
      <c r="DF240">
        <v>3.9398000000000002E-3</v>
      </c>
      <c r="DG240">
        <v>1.0472000000000001E-3</v>
      </c>
      <c r="DH240">
        <v>5.6321000000000001E-3</v>
      </c>
      <c r="DI240">
        <v>1.35476E-2</v>
      </c>
    </row>
    <row r="241" spans="1:113" x14ac:dyDescent="0.25">
      <c r="A241" t="str">
        <f t="shared" si="3"/>
        <v>All_1. Agriculture, Mining &amp; Construction_All_All_All_20 to 199.99 kW_43721</v>
      </c>
      <c r="B241" t="s">
        <v>177</v>
      </c>
      <c r="C241" t="s">
        <v>230</v>
      </c>
      <c r="D241" t="s">
        <v>19</v>
      </c>
      <c r="E241" t="s">
        <v>57</v>
      </c>
      <c r="F241" t="s">
        <v>19</v>
      </c>
      <c r="G241" t="s">
        <v>19</v>
      </c>
      <c r="H241" t="s">
        <v>19</v>
      </c>
      <c r="I241" t="s">
        <v>59</v>
      </c>
      <c r="J241" s="11">
        <v>43721</v>
      </c>
      <c r="K241">
        <v>15</v>
      </c>
      <c r="L241">
        <v>18</v>
      </c>
      <c r="M241">
        <v>854</v>
      </c>
      <c r="N241">
        <v>0</v>
      </c>
      <c r="O241">
        <v>0</v>
      </c>
      <c r="P241">
        <v>0</v>
      </c>
      <c r="Q241">
        <v>0</v>
      </c>
      <c r="R241">
        <v>13.463562</v>
      </c>
      <c r="S241">
        <v>12.705697000000001</v>
      </c>
      <c r="T241">
        <v>12.704663999999999</v>
      </c>
      <c r="U241">
        <v>12.825151</v>
      </c>
      <c r="V241">
        <v>13.872082000000001</v>
      </c>
      <c r="W241">
        <v>14.745982</v>
      </c>
      <c r="X241">
        <v>16.133880000000001</v>
      </c>
      <c r="Y241">
        <v>17.959527999999999</v>
      </c>
      <c r="Z241">
        <v>19.582343999999999</v>
      </c>
      <c r="AA241">
        <v>20.346385999999999</v>
      </c>
      <c r="AB241">
        <v>21.075213999999999</v>
      </c>
      <c r="AC241">
        <v>21.391176000000002</v>
      </c>
      <c r="AD241">
        <v>20.825087</v>
      </c>
      <c r="AE241">
        <v>21.330967999999999</v>
      </c>
      <c r="AF241">
        <v>20.373764000000001</v>
      </c>
      <c r="AG241">
        <v>19.09956</v>
      </c>
      <c r="AH241">
        <v>17.42775</v>
      </c>
      <c r="AI241">
        <v>15.29143</v>
      </c>
      <c r="AJ241">
        <v>14.49178</v>
      </c>
      <c r="AK241">
        <v>14.29754</v>
      </c>
      <c r="AL241">
        <v>13.786390000000001</v>
      </c>
      <c r="AM241">
        <v>13.150510000000001</v>
      </c>
      <c r="AN241">
        <v>13.06724</v>
      </c>
      <c r="AO241">
        <v>12.634779999999999</v>
      </c>
      <c r="AP241">
        <v>75.041790000000006</v>
      </c>
      <c r="AQ241">
        <v>72.784750000000003</v>
      </c>
      <c r="AR241">
        <v>70.761889999999994</v>
      </c>
      <c r="AS241">
        <v>68.751050000000006</v>
      </c>
      <c r="AT241">
        <v>67.572450000000003</v>
      </c>
      <c r="AU241">
        <v>66.057950000000005</v>
      </c>
      <c r="AV241">
        <v>65.434359999999998</v>
      </c>
      <c r="AW241">
        <v>65.432490000000001</v>
      </c>
      <c r="AX241">
        <v>68.47569</v>
      </c>
      <c r="AY241">
        <v>73.815420000000003</v>
      </c>
      <c r="AZ241">
        <v>79.253029999999995</v>
      </c>
      <c r="BA241">
        <v>84.149379999999994</v>
      </c>
      <c r="BB241">
        <v>88.162099999999995</v>
      </c>
      <c r="BC241">
        <v>91.614350000000002</v>
      </c>
      <c r="BD241">
        <v>94.153649999999999</v>
      </c>
      <c r="BE241">
        <v>96.216930000000005</v>
      </c>
      <c r="BF241">
        <v>97.03313</v>
      </c>
      <c r="BG241">
        <v>96.903210000000001</v>
      </c>
      <c r="BH241">
        <v>95.226820000000004</v>
      </c>
      <c r="BI241">
        <v>92.025459999999995</v>
      </c>
      <c r="BJ241">
        <v>87.463070000000002</v>
      </c>
      <c r="BK241">
        <v>84.221860000000007</v>
      </c>
      <c r="BL241">
        <v>81.391620000000003</v>
      </c>
      <c r="BM241">
        <v>78.699650000000005</v>
      </c>
      <c r="BN241">
        <v>-1.10785E-2</v>
      </c>
      <c r="BO241">
        <v>0.1398007</v>
      </c>
      <c r="BP241">
        <v>0.18340139999999999</v>
      </c>
      <c r="BQ241">
        <v>0.28243079999999998</v>
      </c>
      <c r="BR241">
        <v>0.42672349999999998</v>
      </c>
      <c r="BS241">
        <v>0.36489909999999998</v>
      </c>
      <c r="BT241">
        <v>0.69378980000000001</v>
      </c>
      <c r="BU241">
        <v>0.90360180000000001</v>
      </c>
      <c r="BV241">
        <v>0.82506170000000001</v>
      </c>
      <c r="BW241">
        <v>0.45069350000000002</v>
      </c>
      <c r="BX241">
        <v>0.30675409999999997</v>
      </c>
      <c r="BY241">
        <v>-3.5452999999999999E-3</v>
      </c>
      <c r="BZ241">
        <v>-0.26950160000000001</v>
      </c>
      <c r="CA241">
        <v>-0.11877070000000001</v>
      </c>
      <c r="CB241">
        <v>1.088721</v>
      </c>
      <c r="CC241">
        <v>1.290181</v>
      </c>
      <c r="CD241">
        <v>0.89602859999999995</v>
      </c>
      <c r="CE241">
        <v>1.033941</v>
      </c>
      <c r="CF241">
        <v>0.75931170000000003</v>
      </c>
      <c r="CG241">
        <v>0.56278950000000005</v>
      </c>
      <c r="CH241">
        <v>-6.3628400000000002E-2</v>
      </c>
      <c r="CI241">
        <v>0.1247535</v>
      </c>
      <c r="CJ241">
        <v>-2.8331700000000001E-2</v>
      </c>
      <c r="CK241">
        <v>0.21820880000000001</v>
      </c>
      <c r="CL241">
        <v>6.9039199999999995E-2</v>
      </c>
      <c r="CM241">
        <v>6.2922099999999995E-2</v>
      </c>
      <c r="CN241">
        <v>6.6803899999999999E-2</v>
      </c>
      <c r="CO241">
        <v>6.8748900000000002E-2</v>
      </c>
      <c r="CP241">
        <v>9.1409199999999996E-2</v>
      </c>
      <c r="CQ241">
        <v>0.1060359</v>
      </c>
      <c r="CR241">
        <v>6.66794E-2</v>
      </c>
      <c r="CS241">
        <v>4.44156E-2</v>
      </c>
      <c r="CT241">
        <v>3.4099600000000001E-2</v>
      </c>
      <c r="CU241">
        <v>2.3091500000000001E-2</v>
      </c>
      <c r="CV241">
        <v>1.5898900000000001E-2</v>
      </c>
      <c r="CW241">
        <v>5.8452E-3</v>
      </c>
      <c r="CX241">
        <v>1.4593699999999999E-2</v>
      </c>
      <c r="CY241">
        <v>1.8468100000000001E-2</v>
      </c>
      <c r="CZ241">
        <v>3.1935900000000003E-2</v>
      </c>
      <c r="DA241">
        <v>4.3359700000000001E-2</v>
      </c>
      <c r="DB241">
        <v>5.05414E-2</v>
      </c>
      <c r="DC241">
        <v>4.8795199999999997E-2</v>
      </c>
      <c r="DD241">
        <v>3.2612099999999998E-2</v>
      </c>
      <c r="DE241">
        <v>1.9255399999999999E-2</v>
      </c>
      <c r="DF241">
        <v>3.8159999999999999E-3</v>
      </c>
      <c r="DG241" s="76">
        <v>1.4157E-3</v>
      </c>
      <c r="DH241">
        <v>6.0323E-3</v>
      </c>
      <c r="DI241">
        <v>1.7789900000000001E-2</v>
      </c>
    </row>
    <row r="242" spans="1:113" x14ac:dyDescent="0.25">
      <c r="A242" t="str">
        <f t="shared" si="3"/>
        <v>All_1. Agriculture, Mining &amp; Construction_All_All_All_20 to 199.99 kW_2958465</v>
      </c>
      <c r="B242" t="s">
        <v>204</v>
      </c>
      <c r="C242" t="s">
        <v>230</v>
      </c>
      <c r="D242" t="s">
        <v>19</v>
      </c>
      <c r="E242" t="s">
        <v>57</v>
      </c>
      <c r="F242" t="s">
        <v>19</v>
      </c>
      <c r="G242" t="s">
        <v>19</v>
      </c>
      <c r="H242" t="s">
        <v>19</v>
      </c>
      <c r="I242" t="s">
        <v>59</v>
      </c>
      <c r="J242" s="11">
        <v>2958465</v>
      </c>
      <c r="K242">
        <v>15</v>
      </c>
      <c r="L242">
        <v>18</v>
      </c>
      <c r="M242">
        <v>860.88890000000004</v>
      </c>
      <c r="N242">
        <v>0</v>
      </c>
      <c r="O242">
        <v>0</v>
      </c>
      <c r="P242">
        <v>0</v>
      </c>
      <c r="Q242">
        <v>0</v>
      </c>
      <c r="R242">
        <v>14.026297</v>
      </c>
      <c r="S242">
        <v>13.600464000000001</v>
      </c>
      <c r="T242">
        <v>13.383730999999999</v>
      </c>
      <c r="U242">
        <v>13.335896999999999</v>
      </c>
      <c r="V242">
        <v>14.000277000000001</v>
      </c>
      <c r="W242">
        <v>15.234920000000001</v>
      </c>
      <c r="X242">
        <v>16.984974999999999</v>
      </c>
      <c r="Y242">
        <v>19.146189</v>
      </c>
      <c r="Z242">
        <v>20.919537999999999</v>
      </c>
      <c r="AA242">
        <v>21.493566000000001</v>
      </c>
      <c r="AB242">
        <v>21.927661000000001</v>
      </c>
      <c r="AC242">
        <v>21.852744000000001</v>
      </c>
      <c r="AD242">
        <v>20.895371999999998</v>
      </c>
      <c r="AE242">
        <v>21.098424999999999</v>
      </c>
      <c r="AF242">
        <v>19.735412</v>
      </c>
      <c r="AG242">
        <v>18.685960000000001</v>
      </c>
      <c r="AH242">
        <v>17.15701</v>
      </c>
      <c r="AI242">
        <v>14.934609999999999</v>
      </c>
      <c r="AJ242">
        <v>15.366289999999999</v>
      </c>
      <c r="AK242">
        <v>15.540039999999999</v>
      </c>
      <c r="AL242">
        <v>15.75475</v>
      </c>
      <c r="AM242">
        <v>15.265739999999999</v>
      </c>
      <c r="AN242">
        <v>14.85599</v>
      </c>
      <c r="AO242">
        <v>14.4872</v>
      </c>
      <c r="AP242">
        <v>80.442859999999996</v>
      </c>
      <c r="AQ242">
        <v>78.420100000000005</v>
      </c>
      <c r="AR242">
        <v>76.739519999999999</v>
      </c>
      <c r="AS242">
        <v>75.041309999999996</v>
      </c>
      <c r="AT242">
        <v>73.649500000000003</v>
      </c>
      <c r="AU242">
        <v>72.421769999999995</v>
      </c>
      <c r="AV242">
        <v>71.350170000000006</v>
      </c>
      <c r="AW242">
        <v>71.854169999999996</v>
      </c>
      <c r="AX242">
        <v>75.488349999999997</v>
      </c>
      <c r="AY242">
        <v>79.891509999999997</v>
      </c>
      <c r="AZ242">
        <v>84.312929999999994</v>
      </c>
      <c r="BA242">
        <v>88.301349999999999</v>
      </c>
      <c r="BB242">
        <v>91.699520000000007</v>
      </c>
      <c r="BC242">
        <v>94.763459999999995</v>
      </c>
      <c r="BD242">
        <v>97.180819999999997</v>
      </c>
      <c r="BE242">
        <v>98.818309999999997</v>
      </c>
      <c r="BF242">
        <v>99.715689999999995</v>
      </c>
      <c r="BG242">
        <v>99.738720000000001</v>
      </c>
      <c r="BH242">
        <v>98.667180000000002</v>
      </c>
      <c r="BI242">
        <v>96.197010000000006</v>
      </c>
      <c r="BJ242">
        <v>92.278540000000007</v>
      </c>
      <c r="BK242">
        <v>88.567819999999998</v>
      </c>
      <c r="BL242">
        <v>85.630780000000001</v>
      </c>
      <c r="BM242">
        <v>83.164860000000004</v>
      </c>
      <c r="BN242">
        <v>-8.4525100000000006E-2</v>
      </c>
      <c r="BO242">
        <v>7.32405E-2</v>
      </c>
      <c r="BP242">
        <v>0.12077</v>
      </c>
      <c r="BQ242">
        <v>8.3783399999999994E-2</v>
      </c>
      <c r="BR242">
        <v>6.3533500000000007E-2</v>
      </c>
      <c r="BS242">
        <v>-3.567E-4</v>
      </c>
      <c r="BT242">
        <v>0.28458529999999999</v>
      </c>
      <c r="BU242">
        <v>0.4835296</v>
      </c>
      <c r="BV242">
        <v>0.35263640000000002</v>
      </c>
      <c r="BW242">
        <v>0.2469924</v>
      </c>
      <c r="BX242">
        <v>0.21655540000000001</v>
      </c>
      <c r="BY242">
        <v>-3.2780999999999999E-3</v>
      </c>
      <c r="BZ242">
        <v>-0.18929299999999999</v>
      </c>
      <c r="CA242">
        <v>4.8894199999999999E-2</v>
      </c>
      <c r="CB242">
        <v>1.092001</v>
      </c>
      <c r="CC242">
        <v>1.0337339999999999</v>
      </c>
      <c r="CD242">
        <v>0.88870510000000003</v>
      </c>
      <c r="CE242">
        <v>0.9522022</v>
      </c>
      <c r="CF242">
        <v>0.62429509999999999</v>
      </c>
      <c r="CG242">
        <v>0.4305001</v>
      </c>
      <c r="CH242">
        <v>1.1858E-2</v>
      </c>
      <c r="CI242">
        <v>3.7911899999999998E-2</v>
      </c>
      <c r="CJ242">
        <v>-3.0586700000000001E-2</v>
      </c>
      <c r="CK242">
        <v>-2.8008700000000001E-2</v>
      </c>
      <c r="CL242">
        <v>7.0989E-3</v>
      </c>
      <c r="CM242">
        <v>6.5630999999999997E-3</v>
      </c>
      <c r="CN242">
        <v>6.6806000000000001E-3</v>
      </c>
      <c r="CO242">
        <v>6.7676000000000004E-3</v>
      </c>
      <c r="CP242">
        <v>8.4618999999999996E-3</v>
      </c>
      <c r="CQ242">
        <v>1.0876800000000001E-2</v>
      </c>
      <c r="CR242">
        <v>7.7425999999999997E-3</v>
      </c>
      <c r="CS242">
        <v>5.4299999999999999E-3</v>
      </c>
      <c r="CT242">
        <v>3.4941E-3</v>
      </c>
      <c r="CU242">
        <v>2.0998000000000002E-3</v>
      </c>
      <c r="CV242">
        <v>1.7703E-3</v>
      </c>
      <c r="CW242">
        <v>4.4739999999999998E-4</v>
      </c>
      <c r="CX242">
        <v>1.7986E-3</v>
      </c>
      <c r="CY242">
        <v>2.4299E-3</v>
      </c>
      <c r="CZ242">
        <v>5.3172000000000002E-3</v>
      </c>
      <c r="DA242">
        <v>6.038E-3</v>
      </c>
      <c r="DB242">
        <v>6.5756E-3</v>
      </c>
      <c r="DC242">
        <v>6.2668000000000003E-3</v>
      </c>
      <c r="DD242">
        <v>3.3262999999999999E-3</v>
      </c>
      <c r="DE242">
        <v>1.6519E-3</v>
      </c>
      <c r="DF242">
        <v>3.6640000000000002E-4</v>
      </c>
      <c r="DG242" s="76">
        <v>1.0950000000000001E-4</v>
      </c>
      <c r="DH242">
        <v>4.6250000000000002E-4</v>
      </c>
      <c r="DI242">
        <v>1.3158E-3</v>
      </c>
    </row>
    <row r="243" spans="1:113" x14ac:dyDescent="0.25">
      <c r="A243" t="str">
        <f t="shared" si="3"/>
        <v>All_2. Manufacturing_All_All_All_20 to 199.99 kW_43627</v>
      </c>
      <c r="B243" t="s">
        <v>177</v>
      </c>
      <c r="C243" t="s">
        <v>231</v>
      </c>
      <c r="D243" t="s">
        <v>19</v>
      </c>
      <c r="E243" t="s">
        <v>58</v>
      </c>
      <c r="F243" t="s">
        <v>19</v>
      </c>
      <c r="G243" t="s">
        <v>19</v>
      </c>
      <c r="H243" t="s">
        <v>19</v>
      </c>
      <c r="I243" t="s">
        <v>59</v>
      </c>
      <c r="J243" s="11">
        <v>43627</v>
      </c>
      <c r="K243">
        <v>15</v>
      </c>
      <c r="L243">
        <v>18</v>
      </c>
      <c r="M243">
        <v>1364</v>
      </c>
      <c r="N243">
        <v>0</v>
      </c>
      <c r="O243">
        <v>0</v>
      </c>
      <c r="P243">
        <v>0</v>
      </c>
      <c r="Q243">
        <v>0</v>
      </c>
      <c r="R243">
        <v>11.104234</v>
      </c>
      <c r="S243">
        <v>10.637781</v>
      </c>
      <c r="T243">
        <v>10.267281000000001</v>
      </c>
      <c r="U243">
        <v>10.561265000000001</v>
      </c>
      <c r="V243">
        <v>11.999807000000001</v>
      </c>
      <c r="W243">
        <v>15.616254</v>
      </c>
      <c r="X243">
        <v>21.696649000000001</v>
      </c>
      <c r="Y243">
        <v>25.77101</v>
      </c>
      <c r="Z243">
        <v>28.123808</v>
      </c>
      <c r="AA243">
        <v>29.124093999999999</v>
      </c>
      <c r="AB243">
        <v>29.746212</v>
      </c>
      <c r="AC243">
        <v>29.943943000000001</v>
      </c>
      <c r="AD243">
        <v>29.857585</v>
      </c>
      <c r="AE243">
        <v>30.208950000000002</v>
      </c>
      <c r="AF243">
        <v>28.22946</v>
      </c>
      <c r="AG243">
        <v>24.62509</v>
      </c>
      <c r="AH243">
        <v>20.214490000000001</v>
      </c>
      <c r="AI243">
        <v>16.629809999999999</v>
      </c>
      <c r="AJ243">
        <v>15.468439999999999</v>
      </c>
      <c r="AK243">
        <v>15.14076</v>
      </c>
      <c r="AL243">
        <v>14.18784</v>
      </c>
      <c r="AM243">
        <v>13.58954</v>
      </c>
      <c r="AN243">
        <v>12.78768</v>
      </c>
      <c r="AO243">
        <v>12.01351</v>
      </c>
      <c r="AP243">
        <v>77.792280000000005</v>
      </c>
      <c r="AQ243">
        <v>74.829040000000006</v>
      </c>
      <c r="AR243">
        <v>73.047870000000003</v>
      </c>
      <c r="AS243">
        <v>71.976900000000001</v>
      </c>
      <c r="AT243">
        <v>70.253219999999999</v>
      </c>
      <c r="AU243">
        <v>69.583830000000006</v>
      </c>
      <c r="AV243">
        <v>69.171689999999998</v>
      </c>
      <c r="AW243">
        <v>72.103409999999997</v>
      </c>
      <c r="AX243">
        <v>76.683120000000002</v>
      </c>
      <c r="AY243">
        <v>81.349230000000006</v>
      </c>
      <c r="AZ243">
        <v>85.421199999999999</v>
      </c>
      <c r="BA243">
        <v>89.761210000000005</v>
      </c>
      <c r="BB243">
        <v>93.594269999999995</v>
      </c>
      <c r="BC243">
        <v>96.134330000000006</v>
      </c>
      <c r="BD243">
        <v>98.141850000000005</v>
      </c>
      <c r="BE243">
        <v>99.002039999999994</v>
      </c>
      <c r="BF243">
        <v>100.0963</v>
      </c>
      <c r="BG243">
        <v>99.422359999999998</v>
      </c>
      <c r="BH243">
        <v>98.068569999999994</v>
      </c>
      <c r="BI243">
        <v>95.559330000000003</v>
      </c>
      <c r="BJ243">
        <v>92.001419999999996</v>
      </c>
      <c r="BK243">
        <v>86.864140000000006</v>
      </c>
      <c r="BL243">
        <v>83.386589999999998</v>
      </c>
      <c r="BM243">
        <v>81.073679999999996</v>
      </c>
      <c r="BN243">
        <v>-0.47613860000000002</v>
      </c>
      <c r="BO243">
        <v>-0.30945980000000001</v>
      </c>
      <c r="BP243">
        <v>-0.11190369999999999</v>
      </c>
      <c r="BQ243">
        <v>-8.5729700000000006E-2</v>
      </c>
      <c r="BR243">
        <v>7.1070300000000003E-2</v>
      </c>
      <c r="BS243">
        <v>9.3258099999999997E-2</v>
      </c>
      <c r="BT243">
        <v>0.29244809999999999</v>
      </c>
      <c r="BU243">
        <v>0.86092570000000002</v>
      </c>
      <c r="BV243">
        <v>0.71143420000000002</v>
      </c>
      <c r="BW243">
        <v>0.42599870000000001</v>
      </c>
      <c r="BX243">
        <v>0.27380470000000001</v>
      </c>
      <c r="BY243">
        <v>-2.02922E-2</v>
      </c>
      <c r="BZ243">
        <v>-0.25351279999999998</v>
      </c>
      <c r="CA243">
        <v>3.16028E-2</v>
      </c>
      <c r="CB243">
        <v>0.15809309999999999</v>
      </c>
      <c r="CC243">
        <v>0.10734489999999999</v>
      </c>
      <c r="CD243">
        <v>-0.2111114</v>
      </c>
      <c r="CE243">
        <v>-0.42728060000000001</v>
      </c>
      <c r="CF243">
        <v>-0.43592110000000001</v>
      </c>
      <c r="CG243">
        <v>-0.27102330000000002</v>
      </c>
      <c r="CH243">
        <v>-0.1015851</v>
      </c>
      <c r="CI243">
        <v>6.4080300000000007E-2</v>
      </c>
      <c r="CJ243">
        <v>3.7504299999999997E-2</v>
      </c>
      <c r="CK243">
        <v>9.2422799999999999E-2</v>
      </c>
      <c r="CL243">
        <v>4.8402000000000002E-3</v>
      </c>
      <c r="CM243">
        <v>5.3658999999999998E-3</v>
      </c>
      <c r="CN243">
        <v>5.3601999999999999E-3</v>
      </c>
      <c r="CO243">
        <v>6.4665E-3</v>
      </c>
      <c r="CP243">
        <v>9.3113999999999992E-3</v>
      </c>
      <c r="CQ243">
        <v>1.31667E-2</v>
      </c>
      <c r="CR243">
        <v>1.70399E-2</v>
      </c>
      <c r="CS243">
        <v>1.08237E-2</v>
      </c>
      <c r="CT243">
        <v>6.4088000000000001E-3</v>
      </c>
      <c r="CU243">
        <v>3.7872000000000001E-3</v>
      </c>
      <c r="CV243">
        <v>1.7339E-3</v>
      </c>
      <c r="CW243">
        <v>1.0302E-3</v>
      </c>
      <c r="CX243">
        <v>2.0896999999999999E-3</v>
      </c>
      <c r="CY243">
        <v>4.2516000000000003E-3</v>
      </c>
      <c r="CZ243">
        <v>7.1427000000000001E-3</v>
      </c>
      <c r="DA243">
        <v>8.7466999999999996E-3</v>
      </c>
      <c r="DB243">
        <v>7.9121999999999994E-3</v>
      </c>
      <c r="DC243">
        <v>5.4089000000000003E-3</v>
      </c>
      <c r="DD243">
        <v>2.9518000000000001E-3</v>
      </c>
      <c r="DE243">
        <v>2.0639E-3</v>
      </c>
      <c r="DF243">
        <v>5.9130000000000001E-4</v>
      </c>
      <c r="DG243">
        <v>2.5270000000000002E-4</v>
      </c>
      <c r="DH243">
        <v>6.2009999999999995E-4</v>
      </c>
      <c r="DI243">
        <v>2.0512999999999998E-3</v>
      </c>
    </row>
    <row r="244" spans="1:113" x14ac:dyDescent="0.25">
      <c r="A244" t="str">
        <f t="shared" si="3"/>
        <v>All_2. Manufacturing_All_All_All_20 to 199.99 kW_43670</v>
      </c>
      <c r="B244" t="s">
        <v>177</v>
      </c>
      <c r="C244" t="s">
        <v>231</v>
      </c>
      <c r="D244" t="s">
        <v>19</v>
      </c>
      <c r="E244" t="s">
        <v>58</v>
      </c>
      <c r="F244" t="s">
        <v>19</v>
      </c>
      <c r="G244" t="s">
        <v>19</v>
      </c>
      <c r="H244" t="s">
        <v>19</v>
      </c>
      <c r="I244" t="s">
        <v>59</v>
      </c>
      <c r="J244" s="11">
        <v>43670</v>
      </c>
      <c r="K244">
        <v>15</v>
      </c>
      <c r="L244">
        <v>18</v>
      </c>
      <c r="M244">
        <v>1271</v>
      </c>
      <c r="N244">
        <v>0</v>
      </c>
      <c r="O244">
        <v>0</v>
      </c>
      <c r="P244">
        <v>0</v>
      </c>
      <c r="Q244">
        <v>0</v>
      </c>
      <c r="R244">
        <v>11.095389000000001</v>
      </c>
      <c r="S244">
        <v>10.686012</v>
      </c>
      <c r="T244">
        <v>10.524666</v>
      </c>
      <c r="U244">
        <v>10.928924</v>
      </c>
      <c r="V244">
        <v>12.272665999999999</v>
      </c>
      <c r="W244">
        <v>16.258890999999998</v>
      </c>
      <c r="X244">
        <v>21.707044</v>
      </c>
      <c r="Y244">
        <v>25.538373</v>
      </c>
      <c r="Z244">
        <v>27.260152999999999</v>
      </c>
      <c r="AA244">
        <v>28.239225999999999</v>
      </c>
      <c r="AB244">
        <v>28.836755</v>
      </c>
      <c r="AC244">
        <v>28.956385999999998</v>
      </c>
      <c r="AD244">
        <v>28.826184000000001</v>
      </c>
      <c r="AE244">
        <v>29.284123000000001</v>
      </c>
      <c r="AF244">
        <v>27.038516999999999</v>
      </c>
      <c r="AG244">
        <v>23.952750000000002</v>
      </c>
      <c r="AH244">
        <v>19.575099999999999</v>
      </c>
      <c r="AI244">
        <v>16.36262</v>
      </c>
      <c r="AJ244">
        <v>15.15334</v>
      </c>
      <c r="AK244">
        <v>14.585229999999999</v>
      </c>
      <c r="AL244">
        <v>14.164210000000001</v>
      </c>
      <c r="AM244">
        <v>13.762180000000001</v>
      </c>
      <c r="AN244">
        <v>13.016120000000001</v>
      </c>
      <c r="AO244">
        <v>12.31549</v>
      </c>
      <c r="AP244">
        <v>75.03613</v>
      </c>
      <c r="AQ244">
        <v>72.209680000000006</v>
      </c>
      <c r="AR244">
        <v>70.363860000000003</v>
      </c>
      <c r="AS244">
        <v>69.251180000000005</v>
      </c>
      <c r="AT244">
        <v>68.641850000000005</v>
      </c>
      <c r="AU244">
        <v>67.847110000000001</v>
      </c>
      <c r="AV244">
        <v>66.838179999999994</v>
      </c>
      <c r="AW244">
        <v>68.484620000000007</v>
      </c>
      <c r="AX244">
        <v>72.434460000000001</v>
      </c>
      <c r="AY244">
        <v>77.106830000000002</v>
      </c>
      <c r="AZ244">
        <v>81.819180000000003</v>
      </c>
      <c r="BA244">
        <v>85.728309999999993</v>
      </c>
      <c r="BB244">
        <v>88.924999999999997</v>
      </c>
      <c r="BC244">
        <v>92.65652</v>
      </c>
      <c r="BD244">
        <v>95.433790000000002</v>
      </c>
      <c r="BE244">
        <v>96.84966</v>
      </c>
      <c r="BF244">
        <v>96.936520000000002</v>
      </c>
      <c r="BG244">
        <v>96.524770000000004</v>
      </c>
      <c r="BH244">
        <v>95.647069999999999</v>
      </c>
      <c r="BI244">
        <v>93.640180000000001</v>
      </c>
      <c r="BJ244">
        <v>89.279240000000001</v>
      </c>
      <c r="BK244">
        <v>84.490660000000005</v>
      </c>
      <c r="BL244">
        <v>81.337299999999999</v>
      </c>
      <c r="BM244">
        <v>78.63588</v>
      </c>
      <c r="BN244">
        <v>-0.55141580000000001</v>
      </c>
      <c r="BO244">
        <v>-0.5595464</v>
      </c>
      <c r="BP244">
        <v>-0.57896289999999995</v>
      </c>
      <c r="BQ244">
        <v>-0.69335219999999997</v>
      </c>
      <c r="BR244">
        <v>-0.71663469999999996</v>
      </c>
      <c r="BS244">
        <v>-0.99290869999999998</v>
      </c>
      <c r="BT244">
        <v>-0.61928329999999998</v>
      </c>
      <c r="BU244">
        <v>-0.2221583</v>
      </c>
      <c r="BV244">
        <v>6.7154400000000003E-2</v>
      </c>
      <c r="BW244">
        <v>-0.1875637</v>
      </c>
      <c r="BX244">
        <v>-0.19403090000000001</v>
      </c>
      <c r="BY244">
        <v>-3.835E-4</v>
      </c>
      <c r="BZ244">
        <v>0.19441359999999999</v>
      </c>
      <c r="CA244">
        <v>0.56217589999999995</v>
      </c>
      <c r="CB244">
        <v>1.0183139999999999</v>
      </c>
      <c r="CC244">
        <v>0.85501899999999997</v>
      </c>
      <c r="CD244">
        <v>0.3727337</v>
      </c>
      <c r="CE244">
        <v>0.14640909999999999</v>
      </c>
      <c r="CF244">
        <v>8.5251999999999994E-2</v>
      </c>
      <c r="CG244">
        <v>6.6433199999999998E-2</v>
      </c>
      <c r="CH244">
        <v>5.90346E-2</v>
      </c>
      <c r="CI244">
        <v>-4.5488099999999997E-2</v>
      </c>
      <c r="CJ244">
        <v>-1.3546000000000001E-2</v>
      </c>
      <c r="CK244">
        <v>3.4458700000000002E-2</v>
      </c>
      <c r="CL244">
        <v>5.2959000000000001E-3</v>
      </c>
      <c r="CM244">
        <v>5.8805000000000003E-3</v>
      </c>
      <c r="CN244">
        <v>6.3939000000000001E-3</v>
      </c>
      <c r="CO244">
        <v>7.9818000000000007E-3</v>
      </c>
      <c r="CP244">
        <v>1.00325E-2</v>
      </c>
      <c r="CQ244">
        <v>1.37103E-2</v>
      </c>
      <c r="CR244">
        <v>1.7390800000000001E-2</v>
      </c>
      <c r="CS244">
        <v>1.0491199999999999E-2</v>
      </c>
      <c r="CT244">
        <v>6.2861000000000002E-3</v>
      </c>
      <c r="CU244">
        <v>3.3352999999999998E-3</v>
      </c>
      <c r="CV244">
        <v>1.3556E-3</v>
      </c>
      <c r="CW244">
        <v>1.0189000000000001E-3</v>
      </c>
      <c r="CX244">
        <v>1.7313999999999999E-3</v>
      </c>
      <c r="CY244">
        <v>3.8230999999999998E-3</v>
      </c>
      <c r="CZ244">
        <v>7.0049999999999999E-3</v>
      </c>
      <c r="DA244">
        <v>8.4662000000000001E-3</v>
      </c>
      <c r="DB244">
        <v>7.7720000000000003E-3</v>
      </c>
      <c r="DC244">
        <v>6.3264999999999997E-3</v>
      </c>
      <c r="DD244">
        <v>3.6947999999999998E-3</v>
      </c>
      <c r="DE244">
        <v>1.4859999999999999E-3</v>
      </c>
      <c r="DF244">
        <v>5.0149999999999999E-4</v>
      </c>
      <c r="DG244">
        <v>2.1499999999999999E-4</v>
      </c>
      <c r="DH244">
        <v>6.2520000000000002E-4</v>
      </c>
      <c r="DI244">
        <v>1.9913000000000001E-3</v>
      </c>
    </row>
    <row r="245" spans="1:113" x14ac:dyDescent="0.25">
      <c r="A245" t="str">
        <f t="shared" si="3"/>
        <v>All_2. Manufacturing_All_All_All_20 to 199.99 kW_43672</v>
      </c>
      <c r="B245" t="s">
        <v>177</v>
      </c>
      <c r="C245" t="s">
        <v>231</v>
      </c>
      <c r="D245" t="s">
        <v>19</v>
      </c>
      <c r="E245" t="s">
        <v>58</v>
      </c>
      <c r="F245" t="s">
        <v>19</v>
      </c>
      <c r="G245" t="s">
        <v>19</v>
      </c>
      <c r="H245" t="s">
        <v>19</v>
      </c>
      <c r="I245" t="s">
        <v>59</v>
      </c>
      <c r="J245" s="11">
        <v>43672</v>
      </c>
      <c r="K245">
        <v>15</v>
      </c>
      <c r="L245">
        <v>18</v>
      </c>
      <c r="M245">
        <v>1271</v>
      </c>
      <c r="N245">
        <v>0</v>
      </c>
      <c r="O245">
        <v>0</v>
      </c>
      <c r="P245">
        <v>0</v>
      </c>
      <c r="Q245">
        <v>0</v>
      </c>
      <c r="R245">
        <v>11.176105</v>
      </c>
      <c r="S245">
        <v>10.928953999999999</v>
      </c>
      <c r="T245">
        <v>10.778686</v>
      </c>
      <c r="U245">
        <v>11.324120000000001</v>
      </c>
      <c r="V245">
        <v>12.936168</v>
      </c>
      <c r="W245">
        <v>16.387996000000001</v>
      </c>
      <c r="X245">
        <v>21.128471000000001</v>
      </c>
      <c r="Y245">
        <v>24.490335999999999</v>
      </c>
      <c r="Z245">
        <v>25.965335</v>
      </c>
      <c r="AA245">
        <v>26.718771</v>
      </c>
      <c r="AB245">
        <v>27.147977000000001</v>
      </c>
      <c r="AC245">
        <v>26.918855000000001</v>
      </c>
      <c r="AD245">
        <v>26.173048000000001</v>
      </c>
      <c r="AE245">
        <v>25.981750999999999</v>
      </c>
      <c r="AF245">
        <v>23.692357000000001</v>
      </c>
      <c r="AG245">
        <v>20.405460000000001</v>
      </c>
      <c r="AH245">
        <v>17.226230000000001</v>
      </c>
      <c r="AI245">
        <v>14.72296</v>
      </c>
      <c r="AJ245">
        <v>13.78806</v>
      </c>
      <c r="AK245">
        <v>13.39082</v>
      </c>
      <c r="AL245">
        <v>12.98433</v>
      </c>
      <c r="AM245">
        <v>12.52779</v>
      </c>
      <c r="AN245">
        <v>11.72246</v>
      </c>
      <c r="AO245">
        <v>10.913410000000001</v>
      </c>
      <c r="AP245">
        <v>73.427059999999997</v>
      </c>
      <c r="AQ245">
        <v>73.627780000000001</v>
      </c>
      <c r="AR245">
        <v>72.192830000000001</v>
      </c>
      <c r="AS245">
        <v>70.352069999999998</v>
      </c>
      <c r="AT245">
        <v>68.464640000000003</v>
      </c>
      <c r="AU245">
        <v>67.092089999999999</v>
      </c>
      <c r="AV245">
        <v>65.934749999999994</v>
      </c>
      <c r="AW245">
        <v>67.371279999999999</v>
      </c>
      <c r="AX245">
        <v>70.282259999999994</v>
      </c>
      <c r="AY245">
        <v>74.090159999999997</v>
      </c>
      <c r="AZ245">
        <v>78.787559999999999</v>
      </c>
      <c r="BA245">
        <v>83.115570000000005</v>
      </c>
      <c r="BB245">
        <v>86.637720000000002</v>
      </c>
      <c r="BC245">
        <v>88.950100000000006</v>
      </c>
      <c r="BD245">
        <v>91.182140000000004</v>
      </c>
      <c r="BE245">
        <v>92.628889999999998</v>
      </c>
      <c r="BF245">
        <v>93.051029999999997</v>
      </c>
      <c r="BG245">
        <v>92.341130000000007</v>
      </c>
      <c r="BH245">
        <v>90.607839999999996</v>
      </c>
      <c r="BI245">
        <v>87.568780000000004</v>
      </c>
      <c r="BJ245">
        <v>83.116010000000003</v>
      </c>
      <c r="BK245">
        <v>78.542699999999996</v>
      </c>
      <c r="BL245">
        <v>75.701089999999994</v>
      </c>
      <c r="BM245">
        <v>73.483689999999996</v>
      </c>
      <c r="BN245">
        <v>-0.55129360000000005</v>
      </c>
      <c r="BO245">
        <v>-0.55904600000000004</v>
      </c>
      <c r="BP245">
        <v>-0.5778451</v>
      </c>
      <c r="BQ245">
        <v>-0.69259199999999999</v>
      </c>
      <c r="BR245">
        <v>-0.71786119999999998</v>
      </c>
      <c r="BS245">
        <v>-0.99498249999999999</v>
      </c>
      <c r="BT245">
        <v>-0.61955099999999996</v>
      </c>
      <c r="BU245">
        <v>-0.22272120000000001</v>
      </c>
      <c r="BV245">
        <v>6.7979999999999999E-2</v>
      </c>
      <c r="BW245">
        <v>-0.1855916</v>
      </c>
      <c r="BX245">
        <v>-0.19257840000000001</v>
      </c>
      <c r="BY245">
        <v>-5.3149999999999996E-4</v>
      </c>
      <c r="BZ245">
        <v>0.19310910000000001</v>
      </c>
      <c r="CA245">
        <v>0.56088450000000001</v>
      </c>
      <c r="CB245">
        <v>1.0191209999999999</v>
      </c>
      <c r="CC245">
        <v>0.85580480000000003</v>
      </c>
      <c r="CD245">
        <v>0.37474039999999997</v>
      </c>
      <c r="CE245">
        <v>0.14660319999999999</v>
      </c>
      <c r="CF245">
        <v>8.4908499999999998E-2</v>
      </c>
      <c r="CG245">
        <v>6.6121700000000005E-2</v>
      </c>
      <c r="CH245">
        <v>5.8608E-2</v>
      </c>
      <c r="CI245">
        <v>-4.5677099999999998E-2</v>
      </c>
      <c r="CJ245">
        <v>-1.29303E-2</v>
      </c>
      <c r="CK245">
        <v>3.4760399999999997E-2</v>
      </c>
      <c r="CL245">
        <v>4.5231999999999998E-3</v>
      </c>
      <c r="CM245">
        <v>4.9585000000000002E-3</v>
      </c>
      <c r="CN245">
        <v>5.4047000000000001E-3</v>
      </c>
      <c r="CO245">
        <v>6.7818000000000002E-3</v>
      </c>
      <c r="CP245">
        <v>8.6414999999999999E-3</v>
      </c>
      <c r="CQ245">
        <v>1.21148E-2</v>
      </c>
      <c r="CR245">
        <v>1.56169E-2</v>
      </c>
      <c r="CS245">
        <v>9.6185000000000003E-3</v>
      </c>
      <c r="CT245">
        <v>6.4041000000000002E-3</v>
      </c>
      <c r="CU245">
        <v>3.2932999999999999E-3</v>
      </c>
      <c r="CV245">
        <v>1.3190000000000001E-3</v>
      </c>
      <c r="CW245">
        <v>9.4499999999999998E-4</v>
      </c>
      <c r="CX245">
        <v>1.676E-3</v>
      </c>
      <c r="CY245">
        <v>3.6108999999999998E-3</v>
      </c>
      <c r="CZ245">
        <v>6.3806999999999996E-3</v>
      </c>
      <c r="DA245">
        <v>7.3379999999999999E-3</v>
      </c>
      <c r="DB245">
        <v>6.8745999999999998E-3</v>
      </c>
      <c r="DC245">
        <v>5.6017999999999997E-3</v>
      </c>
      <c r="DD245">
        <v>3.3379999999999998E-3</v>
      </c>
      <c r="DE245">
        <v>1.3193E-3</v>
      </c>
      <c r="DF245">
        <v>4.617E-4</v>
      </c>
      <c r="DG245">
        <v>2.1680000000000001E-4</v>
      </c>
      <c r="DH245">
        <v>5.9170000000000002E-4</v>
      </c>
      <c r="DI245">
        <v>1.7477E-3</v>
      </c>
    </row>
    <row r="246" spans="1:113" x14ac:dyDescent="0.25">
      <c r="A246" t="str">
        <f t="shared" si="3"/>
        <v>All_2. Manufacturing_All_All_All_20 to 199.99 kW_43690</v>
      </c>
      <c r="B246" t="s">
        <v>177</v>
      </c>
      <c r="C246" t="s">
        <v>231</v>
      </c>
      <c r="D246" t="s">
        <v>19</v>
      </c>
      <c r="E246" t="s">
        <v>58</v>
      </c>
      <c r="F246" t="s">
        <v>19</v>
      </c>
      <c r="G246" t="s">
        <v>19</v>
      </c>
      <c r="H246" t="s">
        <v>19</v>
      </c>
      <c r="I246" t="s">
        <v>59</v>
      </c>
      <c r="J246" s="11">
        <v>43690</v>
      </c>
      <c r="K246">
        <v>15</v>
      </c>
      <c r="L246">
        <v>18</v>
      </c>
      <c r="M246">
        <v>1267</v>
      </c>
      <c r="N246">
        <v>0</v>
      </c>
      <c r="O246">
        <v>0</v>
      </c>
      <c r="P246">
        <v>0</v>
      </c>
      <c r="Q246">
        <v>0</v>
      </c>
      <c r="R246">
        <v>10.958513999999999</v>
      </c>
      <c r="S246">
        <v>10.535527999999999</v>
      </c>
      <c r="T246">
        <v>10.273982</v>
      </c>
      <c r="U246">
        <v>10.568913999999999</v>
      </c>
      <c r="V246">
        <v>12.077425</v>
      </c>
      <c r="W246">
        <v>15.465605999999999</v>
      </c>
      <c r="X246">
        <v>21.346802</v>
      </c>
      <c r="Y246">
        <v>25.223499</v>
      </c>
      <c r="Z246">
        <v>27.114176</v>
      </c>
      <c r="AA246">
        <v>27.941762000000001</v>
      </c>
      <c r="AB246">
        <v>28.348343</v>
      </c>
      <c r="AC246">
        <v>28.465814999999999</v>
      </c>
      <c r="AD246">
        <v>28.500451000000002</v>
      </c>
      <c r="AE246">
        <v>29.229301</v>
      </c>
      <c r="AF246">
        <v>26.727955000000001</v>
      </c>
      <c r="AG246">
        <v>23.53961</v>
      </c>
      <c r="AH246">
        <v>19.542560000000002</v>
      </c>
      <c r="AI246">
        <v>16.2087</v>
      </c>
      <c r="AJ246">
        <v>15.06134</v>
      </c>
      <c r="AK246">
        <v>14.39138</v>
      </c>
      <c r="AL246">
        <v>13.92144</v>
      </c>
      <c r="AM246">
        <v>13.23367</v>
      </c>
      <c r="AN246">
        <v>12.53871</v>
      </c>
      <c r="AO246">
        <v>11.92883</v>
      </c>
      <c r="AP246">
        <v>72.835589999999996</v>
      </c>
      <c r="AQ246">
        <v>70.438910000000007</v>
      </c>
      <c r="AR246">
        <v>68.980930000000001</v>
      </c>
      <c r="AS246">
        <v>67.711259999999996</v>
      </c>
      <c r="AT246">
        <v>66.823400000000007</v>
      </c>
      <c r="AU246">
        <v>65.596630000000005</v>
      </c>
      <c r="AV246">
        <v>64.832759999999993</v>
      </c>
      <c r="AW246">
        <v>65.891459999999995</v>
      </c>
      <c r="AX246">
        <v>70.096869999999996</v>
      </c>
      <c r="AY246">
        <v>74.791169999999994</v>
      </c>
      <c r="AZ246">
        <v>79.602999999999994</v>
      </c>
      <c r="BA246">
        <v>84.217879999999994</v>
      </c>
      <c r="BB246">
        <v>88.295749999999998</v>
      </c>
      <c r="BC246">
        <v>91.123279999999994</v>
      </c>
      <c r="BD246">
        <v>93.155869999999993</v>
      </c>
      <c r="BE246">
        <v>94.58475</v>
      </c>
      <c r="BF246">
        <v>94.906739999999999</v>
      </c>
      <c r="BG246">
        <v>94.667810000000003</v>
      </c>
      <c r="BH246">
        <v>93.526830000000004</v>
      </c>
      <c r="BI246">
        <v>90.771640000000005</v>
      </c>
      <c r="BJ246">
        <v>86.576999999999998</v>
      </c>
      <c r="BK246">
        <v>82.560640000000006</v>
      </c>
      <c r="BL246">
        <v>78.831630000000004</v>
      </c>
      <c r="BM246">
        <v>76.097759999999994</v>
      </c>
      <c r="BN246">
        <v>1.97985E-2</v>
      </c>
      <c r="BO246">
        <v>6.4496800000000007E-2</v>
      </c>
      <c r="BP246">
        <v>7.3570300000000005E-2</v>
      </c>
      <c r="BQ246">
        <v>0.17220170000000001</v>
      </c>
      <c r="BR246">
        <v>6.0556800000000001E-2</v>
      </c>
      <c r="BS246">
        <v>0.1221295</v>
      </c>
      <c r="BT246">
        <v>0.29576740000000001</v>
      </c>
      <c r="BU246">
        <v>0.53286160000000005</v>
      </c>
      <c r="BV246">
        <v>0.45018629999999998</v>
      </c>
      <c r="BW246">
        <v>0.28383849999999999</v>
      </c>
      <c r="BX246">
        <v>0.21257599999999999</v>
      </c>
      <c r="BY246">
        <v>-5.4649E-3</v>
      </c>
      <c r="BZ246">
        <v>-0.20711099999999999</v>
      </c>
      <c r="CA246">
        <v>-0.15488209999999999</v>
      </c>
      <c r="CB246">
        <v>0.28253739999999999</v>
      </c>
      <c r="CC246">
        <v>-6.3888899999999998E-2</v>
      </c>
      <c r="CD246">
        <v>-0.25861479999999998</v>
      </c>
      <c r="CE246">
        <v>-0.24256179999999999</v>
      </c>
      <c r="CF246">
        <v>-0.14964520000000001</v>
      </c>
      <c r="CG246">
        <v>-6.0708999999999999E-2</v>
      </c>
      <c r="CH246">
        <v>-3.3346500000000001E-2</v>
      </c>
      <c r="CI246">
        <v>3.05046E-2</v>
      </c>
      <c r="CJ246">
        <v>2.8419999999999999E-3</v>
      </c>
      <c r="CK246">
        <v>1.5704900000000001E-2</v>
      </c>
      <c r="CL246">
        <v>4.2763999999999996E-3</v>
      </c>
      <c r="CM246">
        <v>5.1752999999999999E-3</v>
      </c>
      <c r="CN246">
        <v>5.4589E-3</v>
      </c>
      <c r="CO246">
        <v>6.2357999999999997E-3</v>
      </c>
      <c r="CP246">
        <v>8.6458000000000004E-3</v>
      </c>
      <c r="CQ246">
        <v>1.20859E-2</v>
      </c>
      <c r="CR246">
        <v>1.63623E-2</v>
      </c>
      <c r="CS246">
        <v>1.0522E-2</v>
      </c>
      <c r="CT246">
        <v>5.5612999999999999E-3</v>
      </c>
      <c r="CU246">
        <v>2.3243000000000001E-3</v>
      </c>
      <c r="CV246">
        <v>8.5510000000000002E-4</v>
      </c>
      <c r="CW246">
        <v>5.6269999999999996E-4</v>
      </c>
      <c r="CX246">
        <v>9.9139999999999992E-4</v>
      </c>
      <c r="CY246">
        <v>2.7187000000000001E-3</v>
      </c>
      <c r="CZ246">
        <v>5.7844000000000003E-3</v>
      </c>
      <c r="DA246">
        <v>8.1743000000000007E-3</v>
      </c>
      <c r="DB246">
        <v>7.5161000000000004E-3</v>
      </c>
      <c r="DC246">
        <v>4.7219999999999996E-3</v>
      </c>
      <c r="DD246">
        <v>2.3904E-3</v>
      </c>
      <c r="DE246">
        <v>1.2239E-3</v>
      </c>
      <c r="DF246">
        <v>3.48E-4</v>
      </c>
      <c r="DG246">
        <v>1.2650000000000001E-4</v>
      </c>
      <c r="DH246">
        <v>3.1980000000000002E-4</v>
      </c>
      <c r="DI246">
        <v>1.1176999999999999E-3</v>
      </c>
    </row>
    <row r="247" spans="1:113" x14ac:dyDescent="0.25">
      <c r="A247" t="str">
        <f t="shared" si="3"/>
        <v>All_2. Manufacturing_All_All_All_20 to 199.99 kW_43691</v>
      </c>
      <c r="B247" t="s">
        <v>177</v>
      </c>
      <c r="C247" t="s">
        <v>231</v>
      </c>
      <c r="D247" t="s">
        <v>19</v>
      </c>
      <c r="E247" t="s">
        <v>58</v>
      </c>
      <c r="F247" t="s">
        <v>19</v>
      </c>
      <c r="G247" t="s">
        <v>19</v>
      </c>
      <c r="H247" t="s">
        <v>19</v>
      </c>
      <c r="I247" t="s">
        <v>59</v>
      </c>
      <c r="J247" s="11">
        <v>43691</v>
      </c>
      <c r="K247">
        <v>15</v>
      </c>
      <c r="L247">
        <v>18</v>
      </c>
      <c r="M247">
        <v>1267</v>
      </c>
      <c r="N247">
        <v>0</v>
      </c>
      <c r="O247">
        <v>0</v>
      </c>
      <c r="P247">
        <v>0</v>
      </c>
      <c r="Q247">
        <v>0</v>
      </c>
      <c r="R247">
        <v>11.426850999999999</v>
      </c>
      <c r="S247">
        <v>10.924844999999999</v>
      </c>
      <c r="T247">
        <v>10.694183000000001</v>
      </c>
      <c r="U247">
        <v>10.944013999999999</v>
      </c>
      <c r="V247">
        <v>12.565035</v>
      </c>
      <c r="W247">
        <v>16.164818</v>
      </c>
      <c r="X247">
        <v>21.920159000000002</v>
      </c>
      <c r="Y247">
        <v>25.675160999999999</v>
      </c>
      <c r="Z247">
        <v>27.584745999999999</v>
      </c>
      <c r="AA247">
        <v>28.497211</v>
      </c>
      <c r="AB247">
        <v>29.037078000000001</v>
      </c>
      <c r="AC247">
        <v>29.525746999999999</v>
      </c>
      <c r="AD247">
        <v>29.232500999999999</v>
      </c>
      <c r="AE247">
        <v>29.496269000000002</v>
      </c>
      <c r="AF247">
        <v>27.184222999999999</v>
      </c>
      <c r="AG247">
        <v>24.192620000000002</v>
      </c>
      <c r="AH247">
        <v>20.064910000000001</v>
      </c>
      <c r="AI247">
        <v>16.763030000000001</v>
      </c>
      <c r="AJ247">
        <v>15.632070000000001</v>
      </c>
      <c r="AK247">
        <v>14.882960000000001</v>
      </c>
      <c r="AL247">
        <v>14.4239</v>
      </c>
      <c r="AM247">
        <v>13.7925</v>
      </c>
      <c r="AN247">
        <v>12.888780000000001</v>
      </c>
      <c r="AO247">
        <v>12.27787</v>
      </c>
      <c r="AP247">
        <v>75.746120000000005</v>
      </c>
      <c r="AQ247">
        <v>72.575000000000003</v>
      </c>
      <c r="AR247">
        <v>71.376980000000003</v>
      </c>
      <c r="AS247">
        <v>69.199650000000005</v>
      </c>
      <c r="AT247">
        <v>68.00564</v>
      </c>
      <c r="AU247">
        <v>67.368989999999997</v>
      </c>
      <c r="AV247">
        <v>66.617360000000005</v>
      </c>
      <c r="AW247">
        <v>67.153679999999994</v>
      </c>
      <c r="AX247">
        <v>71.833370000000002</v>
      </c>
      <c r="AY247">
        <v>77.108919999999998</v>
      </c>
      <c r="AZ247">
        <v>82.343350000000001</v>
      </c>
      <c r="BA247">
        <v>87.21123</v>
      </c>
      <c r="BB247">
        <v>91.380200000000002</v>
      </c>
      <c r="BC247">
        <v>94.900379999999998</v>
      </c>
      <c r="BD247">
        <v>97.138570000000001</v>
      </c>
      <c r="BE247">
        <v>98.214730000000003</v>
      </c>
      <c r="BF247">
        <v>98.44556</v>
      </c>
      <c r="BG247">
        <v>98.204030000000003</v>
      </c>
      <c r="BH247">
        <v>97.213049999999996</v>
      </c>
      <c r="BI247">
        <v>94.632660000000001</v>
      </c>
      <c r="BJ247">
        <v>89.487560000000002</v>
      </c>
      <c r="BK247">
        <v>85.054209999999998</v>
      </c>
      <c r="BL247">
        <v>81.761960000000002</v>
      </c>
      <c r="BM247">
        <v>79.074830000000006</v>
      </c>
      <c r="BN247">
        <v>2.0207200000000002E-2</v>
      </c>
      <c r="BO247">
        <v>6.6170099999999996E-2</v>
      </c>
      <c r="BP247">
        <v>7.7310900000000002E-2</v>
      </c>
      <c r="BQ247">
        <v>0.1747455</v>
      </c>
      <c r="BR247">
        <v>5.6452599999999999E-2</v>
      </c>
      <c r="BS247">
        <v>0.11519069999999999</v>
      </c>
      <c r="BT247">
        <v>0.29487219999999997</v>
      </c>
      <c r="BU247">
        <v>0.53097810000000001</v>
      </c>
      <c r="BV247">
        <v>0.45295000000000002</v>
      </c>
      <c r="BW247">
        <v>0.29043730000000001</v>
      </c>
      <c r="BX247">
        <v>0.2174343</v>
      </c>
      <c r="BY247">
        <v>-5.9604000000000002E-3</v>
      </c>
      <c r="BZ247">
        <v>-0.21147350000000001</v>
      </c>
      <c r="CA247">
        <v>-0.15920390000000001</v>
      </c>
      <c r="CB247">
        <v>0.2852383</v>
      </c>
      <c r="CC247">
        <v>-6.1259599999999997E-2</v>
      </c>
      <c r="CD247">
        <v>-0.25189850000000003</v>
      </c>
      <c r="CE247">
        <v>-0.24191470000000001</v>
      </c>
      <c r="CF247">
        <v>-0.15079519999999999</v>
      </c>
      <c r="CG247">
        <v>-6.1751100000000003E-2</v>
      </c>
      <c r="CH247">
        <v>-3.4773499999999999E-2</v>
      </c>
      <c r="CI247">
        <v>2.98725E-2</v>
      </c>
      <c r="CJ247">
        <v>4.9011000000000002E-3</v>
      </c>
      <c r="CK247">
        <v>1.67134E-2</v>
      </c>
      <c r="CL247">
        <v>4.633E-3</v>
      </c>
      <c r="CM247">
        <v>5.6814999999999999E-3</v>
      </c>
      <c r="CN247">
        <v>5.9611000000000004E-3</v>
      </c>
      <c r="CO247">
        <v>6.9354000000000004E-3</v>
      </c>
      <c r="CP247">
        <v>9.6445000000000003E-3</v>
      </c>
      <c r="CQ247">
        <v>1.3693800000000001E-2</v>
      </c>
      <c r="CR247">
        <v>1.83293E-2</v>
      </c>
      <c r="CS247">
        <v>1.1115099999999999E-2</v>
      </c>
      <c r="CT247">
        <v>5.9052999999999996E-3</v>
      </c>
      <c r="CU247">
        <v>2.4125000000000001E-3</v>
      </c>
      <c r="CV247">
        <v>8.6950000000000005E-4</v>
      </c>
      <c r="CW247">
        <v>5.8120000000000003E-4</v>
      </c>
      <c r="CX247">
        <v>1.0083E-3</v>
      </c>
      <c r="CY247">
        <v>2.8279999999999998E-3</v>
      </c>
      <c r="CZ247">
        <v>5.9462999999999998E-3</v>
      </c>
      <c r="DA247">
        <v>8.5769999999999996E-3</v>
      </c>
      <c r="DB247">
        <v>7.8594000000000008E-3</v>
      </c>
      <c r="DC247">
        <v>4.9687999999999998E-3</v>
      </c>
      <c r="DD247">
        <v>2.5287999999999999E-3</v>
      </c>
      <c r="DE247">
        <v>1.2906E-3</v>
      </c>
      <c r="DF247">
        <v>3.68E-4</v>
      </c>
      <c r="DG247">
        <v>1.3090000000000001E-4</v>
      </c>
      <c r="DH247">
        <v>3.435E-4</v>
      </c>
      <c r="DI247">
        <v>1.1976000000000001E-3</v>
      </c>
    </row>
    <row r="248" spans="1:113" x14ac:dyDescent="0.25">
      <c r="A248" t="str">
        <f t="shared" si="3"/>
        <v>All_2. Manufacturing_All_All_All_20 to 199.99 kW_43693</v>
      </c>
      <c r="B248" t="s">
        <v>177</v>
      </c>
      <c r="C248" t="s">
        <v>231</v>
      </c>
      <c r="D248" t="s">
        <v>19</v>
      </c>
      <c r="E248" t="s">
        <v>58</v>
      </c>
      <c r="F248" t="s">
        <v>19</v>
      </c>
      <c r="G248" t="s">
        <v>19</v>
      </c>
      <c r="H248" t="s">
        <v>19</v>
      </c>
      <c r="I248" t="s">
        <v>59</v>
      </c>
      <c r="J248" s="11">
        <v>43693</v>
      </c>
      <c r="K248">
        <v>15</v>
      </c>
      <c r="L248">
        <v>18</v>
      </c>
      <c r="M248">
        <v>1265</v>
      </c>
      <c r="N248">
        <v>0</v>
      </c>
      <c r="O248">
        <v>0</v>
      </c>
      <c r="P248">
        <v>0</v>
      </c>
      <c r="Q248">
        <v>0</v>
      </c>
      <c r="R248">
        <v>11.537717000000001</v>
      </c>
      <c r="S248">
        <v>11.285704000000001</v>
      </c>
      <c r="T248">
        <v>11.042894</v>
      </c>
      <c r="U248">
        <v>11.314193</v>
      </c>
      <c r="V248">
        <v>13.058489</v>
      </c>
      <c r="W248">
        <v>16.682663999999999</v>
      </c>
      <c r="X248">
        <v>21.467548000000001</v>
      </c>
      <c r="Y248">
        <v>24.868822000000002</v>
      </c>
      <c r="Z248">
        <v>26.756181000000002</v>
      </c>
      <c r="AA248">
        <v>27.232520999999998</v>
      </c>
      <c r="AB248">
        <v>27.566817</v>
      </c>
      <c r="AC248">
        <v>27.694842000000001</v>
      </c>
      <c r="AD248">
        <v>27.394632999999999</v>
      </c>
      <c r="AE248">
        <v>27.123370999999999</v>
      </c>
      <c r="AF248">
        <v>24.499696</v>
      </c>
      <c r="AG248">
        <v>21.1843</v>
      </c>
      <c r="AH248">
        <v>17.637709999999998</v>
      </c>
      <c r="AI248">
        <v>15.265930000000001</v>
      </c>
      <c r="AJ248">
        <v>14.27685</v>
      </c>
      <c r="AK248">
        <v>13.636979999999999</v>
      </c>
      <c r="AL248">
        <v>12.995380000000001</v>
      </c>
      <c r="AM248">
        <v>12.17144</v>
      </c>
      <c r="AN248">
        <v>11.47372</v>
      </c>
      <c r="AO248">
        <v>10.673019999999999</v>
      </c>
      <c r="AP248">
        <v>76.288210000000007</v>
      </c>
      <c r="AQ248">
        <v>76.605130000000003</v>
      </c>
      <c r="AR248">
        <v>74.381259999999997</v>
      </c>
      <c r="AS248">
        <v>72.851349999999996</v>
      </c>
      <c r="AT248">
        <v>71.770390000000006</v>
      </c>
      <c r="AU248">
        <v>70.560010000000005</v>
      </c>
      <c r="AV248">
        <v>69.372489999999999</v>
      </c>
      <c r="AW248">
        <v>69.788150000000002</v>
      </c>
      <c r="AX248">
        <v>73.804659999999998</v>
      </c>
      <c r="AY248">
        <v>79.427040000000005</v>
      </c>
      <c r="AZ248">
        <v>84.615110000000001</v>
      </c>
      <c r="BA248">
        <v>89.183940000000007</v>
      </c>
      <c r="BB248">
        <v>91.905720000000002</v>
      </c>
      <c r="BC248">
        <v>93.805310000000006</v>
      </c>
      <c r="BD248">
        <v>95.96893</v>
      </c>
      <c r="BE248">
        <v>96.692570000000003</v>
      </c>
      <c r="BF248">
        <v>96.977069999999998</v>
      </c>
      <c r="BG248">
        <v>96.106819999999999</v>
      </c>
      <c r="BH248">
        <v>94.249920000000003</v>
      </c>
      <c r="BI248">
        <v>90.380110000000002</v>
      </c>
      <c r="BJ248">
        <v>84.879289999999997</v>
      </c>
      <c r="BK248">
        <v>80.903739999999999</v>
      </c>
      <c r="BL248">
        <v>78.151399999999995</v>
      </c>
      <c r="BM248">
        <v>76.109089999999995</v>
      </c>
      <c r="BN248">
        <v>2.1106300000000001E-2</v>
      </c>
      <c r="BO248">
        <v>6.9855399999999998E-2</v>
      </c>
      <c r="BP248">
        <v>8.5548799999999994E-2</v>
      </c>
      <c r="BQ248">
        <v>0.18034810000000001</v>
      </c>
      <c r="BR248">
        <v>4.7413799999999999E-2</v>
      </c>
      <c r="BS248">
        <v>9.9909499999999998E-2</v>
      </c>
      <c r="BT248">
        <v>0.29290070000000001</v>
      </c>
      <c r="BU248">
        <v>0.5268311</v>
      </c>
      <c r="BV248">
        <v>0.4590341</v>
      </c>
      <c r="BW248">
        <v>0.30496600000000001</v>
      </c>
      <c r="BX248">
        <v>0.2281339</v>
      </c>
      <c r="BY248">
        <v>-7.0517000000000002E-3</v>
      </c>
      <c r="BZ248">
        <v>-0.2210821</v>
      </c>
      <c r="CA248">
        <v>-0.16872190000000001</v>
      </c>
      <c r="CB248">
        <v>0.29118509999999997</v>
      </c>
      <c r="CC248">
        <v>-5.5469200000000003E-2</v>
      </c>
      <c r="CD248">
        <v>-0.23711209999999999</v>
      </c>
      <c r="CE248">
        <v>-0.24048910000000001</v>
      </c>
      <c r="CF248">
        <v>-0.15332670000000001</v>
      </c>
      <c r="CG248">
        <v>-6.4045099999999994E-2</v>
      </c>
      <c r="CH248">
        <v>-3.7916699999999998E-2</v>
      </c>
      <c r="CI248">
        <v>2.8480499999999999E-2</v>
      </c>
      <c r="CJ248">
        <v>9.4360999999999993E-3</v>
      </c>
      <c r="CK248">
        <v>1.8934699999999999E-2</v>
      </c>
      <c r="CL248">
        <v>4.0601999999999999E-3</v>
      </c>
      <c r="CM248">
        <v>4.7908999999999998E-3</v>
      </c>
      <c r="CN248">
        <v>5.0894E-3</v>
      </c>
      <c r="CO248">
        <v>5.9724000000000001E-3</v>
      </c>
      <c r="CP248">
        <v>8.2007E-3</v>
      </c>
      <c r="CQ248">
        <v>1.09561E-2</v>
      </c>
      <c r="CR248">
        <v>1.4849899999999999E-2</v>
      </c>
      <c r="CS248">
        <v>1.03076E-2</v>
      </c>
      <c r="CT248">
        <v>5.2570000000000004E-3</v>
      </c>
      <c r="CU248">
        <v>2.2580999999999999E-3</v>
      </c>
      <c r="CV248">
        <v>8.763E-4</v>
      </c>
      <c r="CW248">
        <v>5.71E-4</v>
      </c>
      <c r="CX248">
        <v>1.021E-3</v>
      </c>
      <c r="CY248">
        <v>2.7101E-3</v>
      </c>
      <c r="CZ248">
        <v>5.7248999999999998E-3</v>
      </c>
      <c r="DA248">
        <v>7.8122E-3</v>
      </c>
      <c r="DB248">
        <v>6.9642000000000003E-3</v>
      </c>
      <c r="DC248">
        <v>4.4232999999999998E-3</v>
      </c>
      <c r="DD248">
        <v>2.3215000000000002E-3</v>
      </c>
      <c r="DE248">
        <v>1.1984000000000001E-3</v>
      </c>
      <c r="DF248">
        <v>3.4249999999999998E-4</v>
      </c>
      <c r="DG248">
        <v>1.2679999999999999E-4</v>
      </c>
      <c r="DH248">
        <v>3.1E-4</v>
      </c>
      <c r="DI248">
        <v>1.0916999999999999E-3</v>
      </c>
    </row>
    <row r="249" spans="1:113" x14ac:dyDescent="0.25">
      <c r="A249" t="str">
        <f t="shared" si="3"/>
        <v>All_2. Manufacturing_All_All_All_20 to 199.99 kW_43703</v>
      </c>
      <c r="B249" t="s">
        <v>177</v>
      </c>
      <c r="C249" t="s">
        <v>231</v>
      </c>
      <c r="D249" t="s">
        <v>19</v>
      </c>
      <c r="E249" t="s">
        <v>58</v>
      </c>
      <c r="F249" t="s">
        <v>19</v>
      </c>
      <c r="G249" t="s">
        <v>19</v>
      </c>
      <c r="H249" t="s">
        <v>19</v>
      </c>
      <c r="I249" t="s">
        <v>59</v>
      </c>
      <c r="J249" s="11">
        <v>43703</v>
      </c>
      <c r="K249">
        <v>15</v>
      </c>
      <c r="L249">
        <v>18</v>
      </c>
      <c r="M249">
        <v>1264</v>
      </c>
      <c r="N249">
        <v>0</v>
      </c>
      <c r="O249">
        <v>0</v>
      </c>
      <c r="P249">
        <v>0</v>
      </c>
      <c r="Q249">
        <v>0</v>
      </c>
      <c r="R249">
        <v>10.43759</v>
      </c>
      <c r="S249">
        <v>10.238220999999999</v>
      </c>
      <c r="T249">
        <v>10.187028</v>
      </c>
      <c r="U249">
        <v>10.477451</v>
      </c>
      <c r="V249">
        <v>12.043882999999999</v>
      </c>
      <c r="W249">
        <v>15.481012</v>
      </c>
      <c r="X249">
        <v>21.091318999999999</v>
      </c>
      <c r="Y249">
        <v>24.923894000000001</v>
      </c>
      <c r="Z249">
        <v>27.071911</v>
      </c>
      <c r="AA249">
        <v>27.970853000000002</v>
      </c>
      <c r="AB249">
        <v>28.688844</v>
      </c>
      <c r="AC249">
        <v>29.01305</v>
      </c>
      <c r="AD249">
        <v>28.950488</v>
      </c>
      <c r="AE249">
        <v>29.524674000000001</v>
      </c>
      <c r="AF249">
        <v>27.290704000000002</v>
      </c>
      <c r="AG249">
        <v>24.371220000000001</v>
      </c>
      <c r="AH249">
        <v>20.265920000000001</v>
      </c>
      <c r="AI249">
        <v>17.113140000000001</v>
      </c>
      <c r="AJ249">
        <v>16.087810000000001</v>
      </c>
      <c r="AK249">
        <v>15.56742</v>
      </c>
      <c r="AL249">
        <v>14.9876</v>
      </c>
      <c r="AM249">
        <v>14.262869999999999</v>
      </c>
      <c r="AN249">
        <v>13.717639999999999</v>
      </c>
      <c r="AO249">
        <v>12.76374</v>
      </c>
      <c r="AP249">
        <v>74.506649999999993</v>
      </c>
      <c r="AQ249">
        <v>73.192700000000002</v>
      </c>
      <c r="AR249">
        <v>71.858329999999995</v>
      </c>
      <c r="AS249">
        <v>70.215159999999997</v>
      </c>
      <c r="AT249">
        <v>69.129580000000004</v>
      </c>
      <c r="AU249">
        <v>68.157229999999998</v>
      </c>
      <c r="AV249">
        <v>67.281980000000004</v>
      </c>
      <c r="AW249">
        <v>67.961969999999994</v>
      </c>
      <c r="AX249">
        <v>71.776259999999994</v>
      </c>
      <c r="AY249">
        <v>75.92747</v>
      </c>
      <c r="AZ249">
        <v>80.793679999999995</v>
      </c>
      <c r="BA249">
        <v>84.926169999999999</v>
      </c>
      <c r="BB249">
        <v>89.083839999999995</v>
      </c>
      <c r="BC249">
        <v>92.585639999999998</v>
      </c>
      <c r="BD249">
        <v>95.046539999999993</v>
      </c>
      <c r="BE249">
        <v>96.419979999999995</v>
      </c>
      <c r="BF249">
        <v>96.167879999999997</v>
      </c>
      <c r="BG249">
        <v>96.165989999999994</v>
      </c>
      <c r="BH249">
        <v>94.177880000000002</v>
      </c>
      <c r="BI249">
        <v>90.230770000000007</v>
      </c>
      <c r="BJ249">
        <v>85.315719999999999</v>
      </c>
      <c r="BK249">
        <v>81.441280000000006</v>
      </c>
      <c r="BL249">
        <v>78.795419999999993</v>
      </c>
      <c r="BM249">
        <v>76.55968</v>
      </c>
      <c r="BN249">
        <v>2.1330999999999999E-2</v>
      </c>
      <c r="BO249">
        <v>7.0775199999999996E-2</v>
      </c>
      <c r="BP249">
        <v>8.7604799999999997E-2</v>
      </c>
      <c r="BQ249">
        <v>0.18174609999999999</v>
      </c>
      <c r="BR249">
        <v>4.5158299999999998E-2</v>
      </c>
      <c r="BS249">
        <v>9.6095700000000006E-2</v>
      </c>
      <c r="BT249">
        <v>0.29240880000000002</v>
      </c>
      <c r="BU249">
        <v>0.52579629999999999</v>
      </c>
      <c r="BV249">
        <v>0.46055239999999997</v>
      </c>
      <c r="BW249">
        <v>0.30859249999999999</v>
      </c>
      <c r="BX249">
        <v>0.23080410000000001</v>
      </c>
      <c r="BY249">
        <v>-7.3242000000000003E-3</v>
      </c>
      <c r="BZ249">
        <v>-0.22347980000000001</v>
      </c>
      <c r="CA249">
        <v>-0.171098</v>
      </c>
      <c r="CB249">
        <v>0.29266930000000002</v>
      </c>
      <c r="CC249">
        <v>-5.4024099999999999E-2</v>
      </c>
      <c r="CD249">
        <v>-0.23342180000000001</v>
      </c>
      <c r="CE249">
        <v>-0.24013329999999999</v>
      </c>
      <c r="CF249">
        <v>-0.1539587</v>
      </c>
      <c r="CG249">
        <v>-6.4617999999999995E-2</v>
      </c>
      <c r="CH249">
        <v>-3.87015E-2</v>
      </c>
      <c r="CI249">
        <v>2.8132899999999999E-2</v>
      </c>
      <c r="CJ249">
        <v>1.05681E-2</v>
      </c>
      <c r="CK249">
        <v>1.94889E-2</v>
      </c>
      <c r="CL249">
        <v>7.8256999999999997E-3</v>
      </c>
      <c r="CM249">
        <v>9.3103999999999999E-3</v>
      </c>
      <c r="CN249">
        <v>9.9664000000000003E-3</v>
      </c>
      <c r="CO249">
        <v>1.12362E-2</v>
      </c>
      <c r="CP249">
        <v>1.49307E-2</v>
      </c>
      <c r="CQ249">
        <v>2.2498500000000001E-2</v>
      </c>
      <c r="CR249">
        <v>3.5369200000000003E-2</v>
      </c>
      <c r="CS249">
        <v>2.2065499999999998E-2</v>
      </c>
      <c r="CT249">
        <v>1.07887E-2</v>
      </c>
      <c r="CU249">
        <v>3.2593000000000001E-3</v>
      </c>
      <c r="CV249">
        <v>9.921000000000001E-4</v>
      </c>
      <c r="CW249">
        <v>6.1760000000000005E-4</v>
      </c>
      <c r="CX249">
        <v>1.1104000000000001E-3</v>
      </c>
      <c r="CY249">
        <v>3.3214E-3</v>
      </c>
      <c r="CZ249">
        <v>7.4400000000000004E-3</v>
      </c>
      <c r="DA249">
        <v>1.1151700000000001E-2</v>
      </c>
      <c r="DB249">
        <v>1.14123E-2</v>
      </c>
      <c r="DC249">
        <v>6.5824999999999998E-3</v>
      </c>
      <c r="DD249">
        <v>2.9924000000000001E-3</v>
      </c>
      <c r="DE249">
        <v>1.5728000000000001E-3</v>
      </c>
      <c r="DF249">
        <v>4.2059999999999998E-4</v>
      </c>
      <c r="DG249">
        <v>1.8000000000000001E-4</v>
      </c>
      <c r="DH249">
        <v>4.1669999999999999E-4</v>
      </c>
      <c r="DI249">
        <v>1.5345000000000001E-3</v>
      </c>
    </row>
    <row r="250" spans="1:113" x14ac:dyDescent="0.25">
      <c r="A250" t="str">
        <f t="shared" si="3"/>
        <v>All_2. Manufacturing_All_All_All_20 to 199.99 kW_43704</v>
      </c>
      <c r="B250" t="s">
        <v>177</v>
      </c>
      <c r="C250" t="s">
        <v>231</v>
      </c>
      <c r="D250" t="s">
        <v>19</v>
      </c>
      <c r="E250" t="s">
        <v>58</v>
      </c>
      <c r="F250" t="s">
        <v>19</v>
      </c>
      <c r="G250" t="s">
        <v>19</v>
      </c>
      <c r="H250" t="s">
        <v>19</v>
      </c>
      <c r="I250" t="s">
        <v>59</v>
      </c>
      <c r="J250" s="11">
        <v>43704</v>
      </c>
      <c r="K250">
        <v>15</v>
      </c>
      <c r="L250">
        <v>18</v>
      </c>
      <c r="M250">
        <v>1264</v>
      </c>
      <c r="N250">
        <v>0</v>
      </c>
      <c r="O250">
        <v>0</v>
      </c>
      <c r="P250">
        <v>0</v>
      </c>
      <c r="Q250">
        <v>0</v>
      </c>
      <c r="R250">
        <v>11.9072</v>
      </c>
      <c r="S250">
        <v>11.384494999999999</v>
      </c>
      <c r="T250">
        <v>11.258724000000001</v>
      </c>
      <c r="U250">
        <v>11.419701</v>
      </c>
      <c r="V250">
        <v>12.92196</v>
      </c>
      <c r="W250">
        <v>16.383765</v>
      </c>
      <c r="X250">
        <v>22.187784000000001</v>
      </c>
      <c r="Y250">
        <v>26.489090999999998</v>
      </c>
      <c r="Z250">
        <v>28.618172000000001</v>
      </c>
      <c r="AA250">
        <v>29.458791999999999</v>
      </c>
      <c r="AB250">
        <v>30.094324</v>
      </c>
      <c r="AC250">
        <v>30.325001</v>
      </c>
      <c r="AD250">
        <v>29.953896</v>
      </c>
      <c r="AE250">
        <v>30.410779000000002</v>
      </c>
      <c r="AF250">
        <v>28.323217</v>
      </c>
      <c r="AG250">
        <v>25.337879999999998</v>
      </c>
      <c r="AH250">
        <v>21.4221</v>
      </c>
      <c r="AI250">
        <v>18.008240000000001</v>
      </c>
      <c r="AJ250">
        <v>16.673999999999999</v>
      </c>
      <c r="AK250">
        <v>16.03903</v>
      </c>
      <c r="AL250">
        <v>15.869059999999999</v>
      </c>
      <c r="AM250">
        <v>15.182869999999999</v>
      </c>
      <c r="AN250">
        <v>14.48823</v>
      </c>
      <c r="AO250">
        <v>13.64202</v>
      </c>
      <c r="AP250">
        <v>74.646529999999998</v>
      </c>
      <c r="AQ250">
        <v>73.540490000000005</v>
      </c>
      <c r="AR250">
        <v>72.666929999999994</v>
      </c>
      <c r="AS250">
        <v>71.463750000000005</v>
      </c>
      <c r="AT250">
        <v>70.084869999999995</v>
      </c>
      <c r="AU250">
        <v>69.346260000000001</v>
      </c>
      <c r="AV250">
        <v>67.966309999999993</v>
      </c>
      <c r="AW250">
        <v>68.766400000000004</v>
      </c>
      <c r="AX250">
        <v>72.326340000000002</v>
      </c>
      <c r="AY250">
        <v>76.594999999999999</v>
      </c>
      <c r="AZ250">
        <v>81.419700000000006</v>
      </c>
      <c r="BA250">
        <v>85.611360000000005</v>
      </c>
      <c r="BB250">
        <v>89.505340000000004</v>
      </c>
      <c r="BC250">
        <v>92.248249999999999</v>
      </c>
      <c r="BD250">
        <v>94.040049999999994</v>
      </c>
      <c r="BE250">
        <v>94.959140000000005</v>
      </c>
      <c r="BF250">
        <v>94.912400000000005</v>
      </c>
      <c r="BG250">
        <v>93.982410000000002</v>
      </c>
      <c r="BH250">
        <v>91.911029999999997</v>
      </c>
      <c r="BI250">
        <v>88.387730000000005</v>
      </c>
      <c r="BJ250">
        <v>83.763940000000005</v>
      </c>
      <c r="BK250">
        <v>80.529650000000004</v>
      </c>
      <c r="BL250">
        <v>78.116650000000007</v>
      </c>
      <c r="BM250">
        <v>76.372150000000005</v>
      </c>
      <c r="BN250">
        <v>7.6E-3</v>
      </c>
      <c r="BO250">
        <v>1.4518700000000001E-2</v>
      </c>
      <c r="BP250">
        <v>-3.8148000000000001E-2</v>
      </c>
      <c r="BQ250">
        <v>9.6224500000000004E-2</v>
      </c>
      <c r="BR250">
        <v>0.18313309999999999</v>
      </c>
      <c r="BS250">
        <v>0.3293662</v>
      </c>
      <c r="BT250">
        <v>0.32250319999999999</v>
      </c>
      <c r="BU250">
        <v>0.58910479999999998</v>
      </c>
      <c r="BV250">
        <v>0.36766959999999999</v>
      </c>
      <c r="BW250">
        <v>8.6798799999999995E-2</v>
      </c>
      <c r="BX250">
        <v>6.7475400000000005E-2</v>
      </c>
      <c r="BY250">
        <v>9.3357000000000006E-3</v>
      </c>
      <c r="BZ250">
        <v>-7.6810299999999998E-2</v>
      </c>
      <c r="CA250">
        <v>-2.5797799999999999E-2</v>
      </c>
      <c r="CB250">
        <v>0.20188909999999999</v>
      </c>
      <c r="CC250">
        <v>-0.14241760000000001</v>
      </c>
      <c r="CD250">
        <v>-0.45915650000000002</v>
      </c>
      <c r="CE250">
        <v>-0.26189079999999998</v>
      </c>
      <c r="CF250">
        <v>-0.1153107</v>
      </c>
      <c r="CG250">
        <v>-2.9595900000000001E-2</v>
      </c>
      <c r="CH250">
        <v>9.2782999999999997E-3</v>
      </c>
      <c r="CI250">
        <v>4.9380100000000003E-2</v>
      </c>
      <c r="CJ250">
        <v>-5.86589E-2</v>
      </c>
      <c r="CK250">
        <v>-1.4416999999999999E-2</v>
      </c>
      <c r="CL250">
        <v>1.12786E-2</v>
      </c>
      <c r="CM250">
        <v>1.3745200000000001E-2</v>
      </c>
      <c r="CN250">
        <v>1.5661899999999999E-2</v>
      </c>
      <c r="CO250">
        <v>1.68938E-2</v>
      </c>
      <c r="CP250">
        <v>2.1682900000000001E-2</v>
      </c>
      <c r="CQ250">
        <v>3.1894899999999997E-2</v>
      </c>
      <c r="CR250">
        <v>4.8788600000000001E-2</v>
      </c>
      <c r="CS250">
        <v>3.0168500000000001E-2</v>
      </c>
      <c r="CT250">
        <v>1.538E-2</v>
      </c>
      <c r="CU250">
        <v>5.0469E-3</v>
      </c>
      <c r="CV250">
        <v>1.5150000000000001E-3</v>
      </c>
      <c r="CW250">
        <v>8.8480000000000004E-4</v>
      </c>
      <c r="CX250">
        <v>1.6188999999999999E-3</v>
      </c>
      <c r="CY250">
        <v>4.5529000000000003E-3</v>
      </c>
      <c r="CZ250">
        <v>9.9401000000000003E-3</v>
      </c>
      <c r="DA250">
        <v>1.4217E-2</v>
      </c>
      <c r="DB250">
        <v>1.50119E-2</v>
      </c>
      <c r="DC250">
        <v>8.7179000000000006E-3</v>
      </c>
      <c r="DD250">
        <v>3.4619999999999998E-3</v>
      </c>
      <c r="DE250">
        <v>2.2610999999999998E-3</v>
      </c>
      <c r="DF250">
        <v>4.9100000000000001E-4</v>
      </c>
      <c r="DG250">
        <v>3.0229999999999998E-4</v>
      </c>
      <c r="DH250">
        <v>6.2629999999999999E-4</v>
      </c>
      <c r="DI250">
        <v>2.3205999999999999E-3</v>
      </c>
    </row>
    <row r="251" spans="1:113" x14ac:dyDescent="0.25">
      <c r="A251" t="str">
        <f t="shared" si="3"/>
        <v>All_2. Manufacturing_All_All_All_20 to 199.99 kW_43721</v>
      </c>
      <c r="B251" t="s">
        <v>177</v>
      </c>
      <c r="C251" t="s">
        <v>231</v>
      </c>
      <c r="D251" t="s">
        <v>19</v>
      </c>
      <c r="E251" t="s">
        <v>58</v>
      </c>
      <c r="F251" t="s">
        <v>19</v>
      </c>
      <c r="G251" t="s">
        <v>19</v>
      </c>
      <c r="H251" t="s">
        <v>19</v>
      </c>
      <c r="I251" t="s">
        <v>59</v>
      </c>
      <c r="J251" s="11">
        <v>43721</v>
      </c>
      <c r="K251">
        <v>15</v>
      </c>
      <c r="L251">
        <v>18</v>
      </c>
      <c r="M251">
        <v>1260</v>
      </c>
      <c r="N251">
        <v>0</v>
      </c>
      <c r="O251">
        <v>0</v>
      </c>
      <c r="P251">
        <v>0</v>
      </c>
      <c r="Q251">
        <v>0</v>
      </c>
      <c r="R251">
        <v>10.875833</v>
      </c>
      <c r="S251">
        <v>10.408360999999999</v>
      </c>
      <c r="T251">
        <v>10.031313000000001</v>
      </c>
      <c r="U251">
        <v>10.331110000000001</v>
      </c>
      <c r="V251">
        <v>11.490508999999999</v>
      </c>
      <c r="W251">
        <v>14.758184999999999</v>
      </c>
      <c r="X251">
        <v>19.669418</v>
      </c>
      <c r="Y251">
        <v>22.856228000000002</v>
      </c>
      <c r="Z251">
        <v>24.545079999999999</v>
      </c>
      <c r="AA251">
        <v>25.290824000000001</v>
      </c>
      <c r="AB251">
        <v>25.875546</v>
      </c>
      <c r="AC251">
        <v>26.267835000000002</v>
      </c>
      <c r="AD251">
        <v>26.192425</v>
      </c>
      <c r="AE251">
        <v>26.321529000000002</v>
      </c>
      <c r="AF251">
        <v>24.399260999999999</v>
      </c>
      <c r="AG251">
        <v>21.14705</v>
      </c>
      <c r="AH251">
        <v>17.70739</v>
      </c>
      <c r="AI251">
        <v>15.58437</v>
      </c>
      <c r="AJ251">
        <v>14.508800000000001</v>
      </c>
      <c r="AK251">
        <v>13.704359999999999</v>
      </c>
      <c r="AL251">
        <v>12.93643</v>
      </c>
      <c r="AM251">
        <v>12.08714</v>
      </c>
      <c r="AN251">
        <v>11.56676</v>
      </c>
      <c r="AO251">
        <v>10.82911</v>
      </c>
      <c r="AP251">
        <v>71.388270000000006</v>
      </c>
      <c r="AQ251">
        <v>68.869470000000007</v>
      </c>
      <c r="AR251">
        <v>67.290629999999993</v>
      </c>
      <c r="AS251">
        <v>65.496459999999999</v>
      </c>
      <c r="AT251">
        <v>64.392970000000005</v>
      </c>
      <c r="AU251">
        <v>63.308909999999997</v>
      </c>
      <c r="AV251">
        <v>62.689729999999997</v>
      </c>
      <c r="AW251">
        <v>62.781959999999998</v>
      </c>
      <c r="AX251">
        <v>67.046800000000005</v>
      </c>
      <c r="AY251">
        <v>73.193629999999999</v>
      </c>
      <c r="AZ251">
        <v>78.479330000000004</v>
      </c>
      <c r="BA251">
        <v>83.897739999999999</v>
      </c>
      <c r="BB251">
        <v>88.337479999999999</v>
      </c>
      <c r="BC251">
        <v>91.458250000000007</v>
      </c>
      <c r="BD251">
        <v>93.733350000000002</v>
      </c>
      <c r="BE251">
        <v>95.439930000000004</v>
      </c>
      <c r="BF251">
        <v>95.981110000000001</v>
      </c>
      <c r="BG251">
        <v>95.288060000000002</v>
      </c>
      <c r="BH251">
        <v>93.330759999999998</v>
      </c>
      <c r="BI251">
        <v>89.327290000000005</v>
      </c>
      <c r="BJ251">
        <v>84.335549999999998</v>
      </c>
      <c r="BK251">
        <v>80.381020000000007</v>
      </c>
      <c r="BL251">
        <v>77.29562</v>
      </c>
      <c r="BM251">
        <v>74.971059999999994</v>
      </c>
      <c r="BN251">
        <v>-0.47548879999999999</v>
      </c>
      <c r="BO251">
        <v>-0.30679659999999997</v>
      </c>
      <c r="BP251">
        <v>-0.1059508</v>
      </c>
      <c r="BQ251">
        <v>-8.1681000000000004E-2</v>
      </c>
      <c r="BR251">
        <v>6.4538799999999993E-2</v>
      </c>
      <c r="BS251">
        <v>8.2215399999999994E-2</v>
      </c>
      <c r="BT251">
        <v>0.29102319999999998</v>
      </c>
      <c r="BU251">
        <v>0.85792900000000005</v>
      </c>
      <c r="BV251">
        <v>0.71583039999999998</v>
      </c>
      <c r="BW251">
        <v>0.43649749999999998</v>
      </c>
      <c r="BX251">
        <v>0.28153669999999997</v>
      </c>
      <c r="BY251">
        <v>-2.10803E-2</v>
      </c>
      <c r="BZ251">
        <v>-0.26045610000000002</v>
      </c>
      <c r="CA251">
        <v>2.4723700000000001E-2</v>
      </c>
      <c r="CB251">
        <v>0.16239029999999999</v>
      </c>
      <c r="CC251">
        <v>0.1115294</v>
      </c>
      <c r="CD251">
        <v>-0.2004261</v>
      </c>
      <c r="CE251">
        <v>-0.42625049999999998</v>
      </c>
      <c r="CF251">
        <v>-0.43775069999999999</v>
      </c>
      <c r="CG251">
        <v>-0.27268130000000002</v>
      </c>
      <c r="CH251">
        <v>-0.1038564</v>
      </c>
      <c r="CI251">
        <v>6.30748E-2</v>
      </c>
      <c r="CJ251">
        <v>4.0781600000000001E-2</v>
      </c>
      <c r="CK251">
        <v>9.4028E-2</v>
      </c>
      <c r="CL251">
        <v>3.8509E-3</v>
      </c>
      <c r="CM251">
        <v>3.8858999999999999E-3</v>
      </c>
      <c r="CN251">
        <v>3.8627000000000002E-3</v>
      </c>
      <c r="CO251">
        <v>4.5897000000000004E-3</v>
      </c>
      <c r="CP251">
        <v>5.9385999999999996E-3</v>
      </c>
      <c r="CQ251">
        <v>8.0327000000000003E-3</v>
      </c>
      <c r="CR251">
        <v>1.15624E-2</v>
      </c>
      <c r="CS251">
        <v>9.7181000000000003E-3</v>
      </c>
      <c r="CT251">
        <v>6.7454000000000004E-3</v>
      </c>
      <c r="CU251">
        <v>4.0191999999999997E-3</v>
      </c>
      <c r="CV251">
        <v>1.681E-3</v>
      </c>
      <c r="CW251" s="76">
        <v>9.881E-4</v>
      </c>
      <c r="CX251">
        <v>1.8407E-3</v>
      </c>
      <c r="CY251">
        <v>4.0438999999999996E-3</v>
      </c>
      <c r="CZ251">
        <v>6.0571000000000002E-3</v>
      </c>
      <c r="DA251">
        <v>6.7425999999999996E-3</v>
      </c>
      <c r="DB251">
        <v>6.8399000000000003E-3</v>
      </c>
      <c r="DC251">
        <v>5.5811000000000003E-3</v>
      </c>
      <c r="DD251">
        <v>4.2212999999999999E-3</v>
      </c>
      <c r="DE251">
        <v>1.8963000000000001E-3</v>
      </c>
      <c r="DF251" s="76">
        <v>4.6680000000000002E-4</v>
      </c>
      <c r="DG251" s="76">
        <v>2.1269999999999999E-4</v>
      </c>
      <c r="DH251" s="76">
        <v>4.5550000000000001E-4</v>
      </c>
      <c r="DI251">
        <v>1.4659E-3</v>
      </c>
    </row>
    <row r="252" spans="1:113" x14ac:dyDescent="0.25">
      <c r="A252" t="str">
        <f t="shared" si="3"/>
        <v>All_2. Manufacturing_All_All_All_20 to 199.99 kW_2958465</v>
      </c>
      <c r="B252" t="s">
        <v>204</v>
      </c>
      <c r="C252" t="s">
        <v>231</v>
      </c>
      <c r="D252" t="s">
        <v>19</v>
      </c>
      <c r="E252" t="s">
        <v>58</v>
      </c>
      <c r="F252" t="s">
        <v>19</v>
      </c>
      <c r="G252" t="s">
        <v>19</v>
      </c>
      <c r="H252" t="s">
        <v>19</v>
      </c>
      <c r="I252" t="s">
        <v>59</v>
      </c>
      <c r="J252" s="11">
        <v>2958465</v>
      </c>
      <c r="K252">
        <v>15</v>
      </c>
      <c r="L252">
        <v>18</v>
      </c>
      <c r="M252">
        <v>1277</v>
      </c>
      <c r="N252">
        <v>0</v>
      </c>
      <c r="O252">
        <v>0</v>
      </c>
      <c r="P252">
        <v>0</v>
      </c>
      <c r="Q252">
        <v>0</v>
      </c>
      <c r="R252">
        <v>11.168369999999999</v>
      </c>
      <c r="S252">
        <v>10.780032</v>
      </c>
      <c r="T252">
        <v>10.559813999999999</v>
      </c>
      <c r="U252">
        <v>10.872158000000001</v>
      </c>
      <c r="V252">
        <v>12.371358000000001</v>
      </c>
      <c r="W252">
        <v>15.909376999999999</v>
      </c>
      <c r="X252">
        <v>21.361011999999999</v>
      </c>
      <c r="Y252">
        <v>25.099684</v>
      </c>
      <c r="Z252">
        <v>27.014672999999998</v>
      </c>
      <c r="AA252">
        <v>27.842313000000001</v>
      </c>
      <c r="AB252">
        <v>28.383789</v>
      </c>
      <c r="AC252">
        <v>28.580093999999999</v>
      </c>
      <c r="AD252">
        <v>28.355454000000002</v>
      </c>
      <c r="AE252">
        <v>28.633762999999998</v>
      </c>
      <c r="AF252">
        <v>26.391876</v>
      </c>
      <c r="AG252">
        <v>23.2072</v>
      </c>
      <c r="AH252">
        <v>19.30274</v>
      </c>
      <c r="AI252">
        <v>16.29767</v>
      </c>
      <c r="AJ252">
        <v>15.185269999999999</v>
      </c>
      <c r="AK252">
        <v>14.597490000000001</v>
      </c>
      <c r="AL252">
        <v>14.0532</v>
      </c>
      <c r="AM252">
        <v>13.402850000000001</v>
      </c>
      <c r="AN252">
        <v>12.68967</v>
      </c>
      <c r="AO252">
        <v>11.92928</v>
      </c>
      <c r="AP252">
        <v>74.629649999999998</v>
      </c>
      <c r="AQ252">
        <v>72.876459999999994</v>
      </c>
      <c r="AR252">
        <v>71.351070000000007</v>
      </c>
      <c r="AS252">
        <v>69.835310000000007</v>
      </c>
      <c r="AT252">
        <v>68.618510000000001</v>
      </c>
      <c r="AU252">
        <v>67.651229999999998</v>
      </c>
      <c r="AV252">
        <v>66.74503</v>
      </c>
      <c r="AW252">
        <v>67.811430000000001</v>
      </c>
      <c r="AX252">
        <v>71.809349999999995</v>
      </c>
      <c r="AY252">
        <v>76.621049999999997</v>
      </c>
      <c r="AZ252">
        <v>81.475790000000003</v>
      </c>
      <c r="BA252">
        <v>85.961489999999998</v>
      </c>
      <c r="BB252">
        <v>89.740589999999997</v>
      </c>
      <c r="BC252">
        <v>92.651340000000005</v>
      </c>
      <c r="BD252">
        <v>94.871229999999997</v>
      </c>
      <c r="BE252">
        <v>96.087969999999999</v>
      </c>
      <c r="BF252">
        <v>96.386060000000001</v>
      </c>
      <c r="BG252">
        <v>95.855930000000001</v>
      </c>
      <c r="BH252">
        <v>94.303669999999997</v>
      </c>
      <c r="BI252">
        <v>91.166499999999999</v>
      </c>
      <c r="BJ252">
        <v>86.528409999999994</v>
      </c>
      <c r="BK252">
        <v>82.307559999999995</v>
      </c>
      <c r="BL252">
        <v>79.264179999999996</v>
      </c>
      <c r="BM252">
        <v>76.930869999999999</v>
      </c>
      <c r="BN252">
        <v>-0.2206697</v>
      </c>
      <c r="BO252">
        <v>-0.1625915</v>
      </c>
      <c r="BP252">
        <v>-0.1213381</v>
      </c>
      <c r="BQ252">
        <v>-8.3730200000000005E-2</v>
      </c>
      <c r="BR252">
        <v>-9.9903900000000004E-2</v>
      </c>
      <c r="BS252">
        <v>-0.1158062</v>
      </c>
      <c r="BT252">
        <v>9.4591400000000006E-2</v>
      </c>
      <c r="BU252">
        <v>0.44491540000000002</v>
      </c>
      <c r="BV252">
        <v>0.41903099999999999</v>
      </c>
      <c r="BW252">
        <v>0.19750570000000001</v>
      </c>
      <c r="BX252">
        <v>0.1259256</v>
      </c>
      <c r="BY252">
        <v>-6.6350000000000003E-3</v>
      </c>
      <c r="BZ252">
        <v>-0.1192906</v>
      </c>
      <c r="CA252">
        <v>5.5808900000000002E-2</v>
      </c>
      <c r="CB252">
        <v>0.41091739999999999</v>
      </c>
      <c r="CC252">
        <v>0.1726589</v>
      </c>
      <c r="CD252">
        <v>-0.12291299999999999</v>
      </c>
      <c r="CE252">
        <v>-0.20012849999999999</v>
      </c>
      <c r="CF252">
        <v>-0.16052040000000001</v>
      </c>
      <c r="CG252">
        <v>-7.8311800000000001E-2</v>
      </c>
      <c r="CH252">
        <v>-2.5351200000000001E-2</v>
      </c>
      <c r="CI252">
        <v>2.2753900000000001E-2</v>
      </c>
      <c r="CJ252">
        <v>2.5972E-3</v>
      </c>
      <c r="CK252">
        <v>3.5147900000000003E-2</v>
      </c>
      <c r="CL252">
        <v>6.2310000000000002E-4</v>
      </c>
      <c r="CM252">
        <v>7.2369999999999997E-4</v>
      </c>
      <c r="CN252">
        <v>7.7669999999999996E-4</v>
      </c>
      <c r="CO252">
        <v>8.9950000000000002E-4</v>
      </c>
      <c r="CP252">
        <v>1.1954000000000001E-3</v>
      </c>
      <c r="CQ252">
        <v>1.7018000000000001E-3</v>
      </c>
      <c r="CR252">
        <v>2.4020999999999999E-3</v>
      </c>
      <c r="CS252">
        <v>1.5348E-3</v>
      </c>
      <c r="CT252">
        <v>8.4610000000000002E-4</v>
      </c>
      <c r="CU252">
        <v>3.681E-4</v>
      </c>
      <c r="CV252">
        <v>1.392E-4</v>
      </c>
      <c r="CW252" s="76">
        <v>8.9400000000000005E-5</v>
      </c>
      <c r="CX252">
        <v>1.629E-4</v>
      </c>
      <c r="CY252">
        <v>3.949E-4</v>
      </c>
      <c r="CZ252">
        <v>7.5929999999999997E-4</v>
      </c>
      <c r="DA252">
        <v>1.0026E-3</v>
      </c>
      <c r="DB252">
        <v>9.636E-4</v>
      </c>
      <c r="DC252">
        <v>6.4559999999999997E-4</v>
      </c>
      <c r="DD252">
        <v>3.4430000000000002E-4</v>
      </c>
      <c r="DE252">
        <v>1.7760000000000001E-4</v>
      </c>
      <c r="DF252" s="76">
        <v>4.9599999999999999E-5</v>
      </c>
      <c r="DG252" s="76">
        <v>2.19E-5</v>
      </c>
      <c r="DH252" s="76">
        <v>5.3499999999999999E-5</v>
      </c>
      <c r="DI252">
        <v>1.8019999999999999E-4</v>
      </c>
    </row>
    <row r="253" spans="1:113" x14ac:dyDescent="0.25">
      <c r="A253" t="str">
        <f t="shared" ref="A253:A316" si="4">D253&amp;"_"&amp;E253&amp;"_"&amp;F253&amp;"_"&amp;G253&amp;"_"&amp;H253&amp;"_"&amp;I253&amp;"_"&amp;J253</f>
        <v>All_3. Wholesale, Transport, other utilities_All_All_All_20 to 199.99 kW_43627</v>
      </c>
      <c r="B253" t="s">
        <v>177</v>
      </c>
      <c r="C253" t="s">
        <v>232</v>
      </c>
      <c r="D253" t="s">
        <v>19</v>
      </c>
      <c r="E253" t="s">
        <v>60</v>
      </c>
      <c r="F253" t="s">
        <v>19</v>
      </c>
      <c r="G253" t="s">
        <v>19</v>
      </c>
      <c r="H253" t="s">
        <v>19</v>
      </c>
      <c r="I253" t="s">
        <v>59</v>
      </c>
      <c r="J253" s="11">
        <v>43627</v>
      </c>
      <c r="K253">
        <v>15</v>
      </c>
      <c r="L253">
        <v>18</v>
      </c>
      <c r="M253">
        <v>2842</v>
      </c>
      <c r="N253">
        <v>0</v>
      </c>
      <c r="O253">
        <v>0</v>
      </c>
      <c r="P253">
        <v>0</v>
      </c>
      <c r="Q253">
        <v>0</v>
      </c>
      <c r="R253">
        <v>14.915001999999999</v>
      </c>
      <c r="S253">
        <v>14.411130999999999</v>
      </c>
      <c r="T253">
        <v>14.483551</v>
      </c>
      <c r="U253">
        <v>14.715807</v>
      </c>
      <c r="V253">
        <v>15.718721</v>
      </c>
      <c r="W253">
        <v>16.982626</v>
      </c>
      <c r="X253">
        <v>18.324238000000001</v>
      </c>
      <c r="Y253">
        <v>19.642942999999999</v>
      </c>
      <c r="Z253">
        <v>20.730775000000001</v>
      </c>
      <c r="AA253">
        <v>20.765172</v>
      </c>
      <c r="AB253">
        <v>20.673266000000002</v>
      </c>
      <c r="AC253">
        <v>20.686271999999999</v>
      </c>
      <c r="AD253">
        <v>20.165884999999999</v>
      </c>
      <c r="AE253">
        <v>20.44453</v>
      </c>
      <c r="AF253">
        <v>19.982137000000002</v>
      </c>
      <c r="AG253">
        <v>19.311920000000001</v>
      </c>
      <c r="AH253">
        <v>18.135760000000001</v>
      </c>
      <c r="AI253">
        <v>16.39452</v>
      </c>
      <c r="AJ253">
        <v>16.500080000000001</v>
      </c>
      <c r="AK253">
        <v>17.25883</v>
      </c>
      <c r="AL253">
        <v>18.111370000000001</v>
      </c>
      <c r="AM253">
        <v>17.889379999999999</v>
      </c>
      <c r="AN253">
        <v>17.355029999999999</v>
      </c>
      <c r="AO253">
        <v>16.327670000000001</v>
      </c>
      <c r="AP253">
        <v>80.073070000000001</v>
      </c>
      <c r="AQ253">
        <v>77.359160000000003</v>
      </c>
      <c r="AR253">
        <v>75.568250000000006</v>
      </c>
      <c r="AS253">
        <v>74.357990000000001</v>
      </c>
      <c r="AT253">
        <v>72.590779999999995</v>
      </c>
      <c r="AU253">
        <v>71.917270000000002</v>
      </c>
      <c r="AV253">
        <v>71.519620000000003</v>
      </c>
      <c r="AW253">
        <v>73.735389999999995</v>
      </c>
      <c r="AX253">
        <v>78.190389999999994</v>
      </c>
      <c r="AY253">
        <v>82.372990000000001</v>
      </c>
      <c r="AZ253">
        <v>85.890680000000003</v>
      </c>
      <c r="BA253">
        <v>90.030140000000003</v>
      </c>
      <c r="BB253">
        <v>93.512039999999999</v>
      </c>
      <c r="BC253">
        <v>95.880489999999995</v>
      </c>
      <c r="BD253">
        <v>97.970500000000001</v>
      </c>
      <c r="BE253">
        <v>99.100880000000004</v>
      </c>
      <c r="BF253">
        <v>99.992109999999997</v>
      </c>
      <c r="BG253">
        <v>99.630430000000004</v>
      </c>
      <c r="BH253">
        <v>98.389949999999999</v>
      </c>
      <c r="BI253">
        <v>96.564509999999999</v>
      </c>
      <c r="BJ253">
        <v>93.59854</v>
      </c>
      <c r="BK253">
        <v>88.814369999999997</v>
      </c>
      <c r="BL253">
        <v>85.759950000000003</v>
      </c>
      <c r="BM253">
        <v>83.653949999999995</v>
      </c>
      <c r="BN253">
        <v>9.3074900000000002E-2</v>
      </c>
      <c r="BO253">
        <v>0.33324029999999999</v>
      </c>
      <c r="BP253">
        <v>9.7974599999999995E-2</v>
      </c>
      <c r="BQ253">
        <v>9.1457200000000002E-2</v>
      </c>
      <c r="BR253">
        <v>0.1494906</v>
      </c>
      <c r="BS253">
        <v>3.3151899999999998E-2</v>
      </c>
      <c r="BT253">
        <v>-3.4191399999999997E-2</v>
      </c>
      <c r="BU253">
        <v>0.22580320000000001</v>
      </c>
      <c r="BV253">
        <v>0.17199200000000001</v>
      </c>
      <c r="BW253">
        <v>8.1472999999999997E-3</v>
      </c>
      <c r="BX253">
        <v>7.0735800000000001E-2</v>
      </c>
      <c r="BY253">
        <v>-4.3896999999999999E-3</v>
      </c>
      <c r="BZ253">
        <v>-4.0040600000000003E-2</v>
      </c>
      <c r="CA253">
        <v>-0.1749463</v>
      </c>
      <c r="CB253">
        <v>9.9742200000000003E-2</v>
      </c>
      <c r="CC253">
        <v>0.26247029999999999</v>
      </c>
      <c r="CD253">
        <v>0.41850130000000002</v>
      </c>
      <c r="CE253">
        <v>0.4940407</v>
      </c>
      <c r="CF253">
        <v>0.35738720000000002</v>
      </c>
      <c r="CG253">
        <v>0.27881309999999998</v>
      </c>
      <c r="CH253">
        <v>0.65844400000000003</v>
      </c>
      <c r="CI253">
        <v>0.73943049999999999</v>
      </c>
      <c r="CJ253">
        <v>0.45896730000000002</v>
      </c>
      <c r="CK253">
        <v>0.29542220000000002</v>
      </c>
      <c r="CL253">
        <v>9.9453000000000007E-3</v>
      </c>
      <c r="CM253">
        <v>1.0485100000000001E-2</v>
      </c>
      <c r="CN253">
        <v>9.9836999999999999E-3</v>
      </c>
      <c r="CO253">
        <v>1.0513700000000001E-2</v>
      </c>
      <c r="CP253">
        <v>1.3146100000000001E-2</v>
      </c>
      <c r="CQ253">
        <v>1.3247399999999999E-2</v>
      </c>
      <c r="CR253">
        <v>1.5781300000000002E-2</v>
      </c>
      <c r="CS253">
        <v>1.3043000000000001E-2</v>
      </c>
      <c r="CT253">
        <v>1.0309799999999999E-2</v>
      </c>
      <c r="CU253">
        <v>6.0907000000000001E-3</v>
      </c>
      <c r="CV253">
        <v>4.313E-3</v>
      </c>
      <c r="CW253">
        <v>3.9975000000000002E-3</v>
      </c>
      <c r="CX253">
        <v>1.42477E-2</v>
      </c>
      <c r="CY253">
        <v>2.10026E-2</v>
      </c>
      <c r="CZ253">
        <v>2.2403699999999999E-2</v>
      </c>
      <c r="DA253">
        <v>1.51763E-2</v>
      </c>
      <c r="DB253">
        <v>1.0127000000000001E-2</v>
      </c>
      <c r="DC253">
        <v>1.1092299999999999E-2</v>
      </c>
      <c r="DD253">
        <v>9.8353999999999994E-3</v>
      </c>
      <c r="DE253">
        <v>1.15473E-2</v>
      </c>
      <c r="DF253">
        <v>1.4073799999999999E-2</v>
      </c>
      <c r="DG253">
        <v>1.3499199999999999E-2</v>
      </c>
      <c r="DH253">
        <v>1.30448E-2</v>
      </c>
      <c r="DI253">
        <v>1.28001E-2</v>
      </c>
    </row>
    <row r="254" spans="1:113" x14ac:dyDescent="0.25">
      <c r="A254" t="str">
        <f t="shared" si="4"/>
        <v>All_3. Wholesale, Transport, other utilities_All_All_All_20 to 199.99 kW_43670</v>
      </c>
      <c r="B254" t="s">
        <v>177</v>
      </c>
      <c r="C254" t="s">
        <v>232</v>
      </c>
      <c r="D254" t="s">
        <v>19</v>
      </c>
      <c r="E254" t="s">
        <v>60</v>
      </c>
      <c r="F254" t="s">
        <v>19</v>
      </c>
      <c r="G254" t="s">
        <v>19</v>
      </c>
      <c r="H254" t="s">
        <v>19</v>
      </c>
      <c r="I254" t="s">
        <v>59</v>
      </c>
      <c r="J254" s="11">
        <v>43670</v>
      </c>
      <c r="K254">
        <v>15</v>
      </c>
      <c r="L254">
        <v>18</v>
      </c>
      <c r="M254">
        <v>2766</v>
      </c>
      <c r="N254">
        <v>0</v>
      </c>
      <c r="O254">
        <v>0</v>
      </c>
      <c r="P254">
        <v>0</v>
      </c>
      <c r="Q254">
        <v>0</v>
      </c>
      <c r="R254">
        <v>15.996124</v>
      </c>
      <c r="S254">
        <v>15.548368999999999</v>
      </c>
      <c r="T254">
        <v>15.144594</v>
      </c>
      <c r="U254">
        <v>15.216048000000001</v>
      </c>
      <c r="V254">
        <v>16.665503999999999</v>
      </c>
      <c r="W254">
        <v>18.460125000000001</v>
      </c>
      <c r="X254">
        <v>19.718875000000001</v>
      </c>
      <c r="Y254">
        <v>20.957675999999999</v>
      </c>
      <c r="Z254">
        <v>21.214803</v>
      </c>
      <c r="AA254">
        <v>20.891598999999999</v>
      </c>
      <c r="AB254">
        <v>20.752965</v>
      </c>
      <c r="AC254">
        <v>20.726410000000001</v>
      </c>
      <c r="AD254">
        <v>20.051808999999999</v>
      </c>
      <c r="AE254">
        <v>20.479384</v>
      </c>
      <c r="AF254">
        <v>20.141347</v>
      </c>
      <c r="AG254">
        <v>19.663540000000001</v>
      </c>
      <c r="AH254">
        <v>18.535209999999999</v>
      </c>
      <c r="AI254">
        <v>16.855370000000001</v>
      </c>
      <c r="AJ254">
        <v>17.106089999999998</v>
      </c>
      <c r="AK254">
        <v>18.296050000000001</v>
      </c>
      <c r="AL254">
        <v>19.05864</v>
      </c>
      <c r="AM254">
        <v>19.217479999999998</v>
      </c>
      <c r="AN254">
        <v>18.130549999999999</v>
      </c>
      <c r="AO254">
        <v>17.256679999999999</v>
      </c>
      <c r="AP254">
        <v>78.549409999999995</v>
      </c>
      <c r="AQ254">
        <v>75.46996</v>
      </c>
      <c r="AR254">
        <v>73.483310000000003</v>
      </c>
      <c r="AS254">
        <v>72.420169999999999</v>
      </c>
      <c r="AT254">
        <v>71.741560000000007</v>
      </c>
      <c r="AU254">
        <v>70.974819999999994</v>
      </c>
      <c r="AV254">
        <v>69.88852</v>
      </c>
      <c r="AW254">
        <v>70.834130000000002</v>
      </c>
      <c r="AX254">
        <v>74.220140000000001</v>
      </c>
      <c r="AY254">
        <v>78.628919999999994</v>
      </c>
      <c r="AZ254">
        <v>83.101619999999997</v>
      </c>
      <c r="BA254">
        <v>86.490750000000006</v>
      </c>
      <c r="BB254">
        <v>89.052729999999997</v>
      </c>
      <c r="BC254">
        <v>92.556920000000005</v>
      </c>
      <c r="BD254">
        <v>95.278049999999993</v>
      </c>
      <c r="BE254">
        <v>96.898870000000002</v>
      </c>
      <c r="BF254">
        <v>97.507390000000001</v>
      </c>
      <c r="BG254">
        <v>97.611829999999998</v>
      </c>
      <c r="BH254">
        <v>97.097499999999997</v>
      </c>
      <c r="BI254">
        <v>95.222080000000005</v>
      </c>
      <c r="BJ254">
        <v>91.495540000000005</v>
      </c>
      <c r="BK254">
        <v>87.223429999999993</v>
      </c>
      <c r="BL254">
        <v>84.379729999999995</v>
      </c>
      <c r="BM254">
        <v>82.193690000000004</v>
      </c>
      <c r="BN254">
        <v>-0.24388489999999999</v>
      </c>
      <c r="BO254">
        <v>-0.30006919999999998</v>
      </c>
      <c r="BP254">
        <v>-0.22102620000000001</v>
      </c>
      <c r="BQ254">
        <v>-0.30862440000000002</v>
      </c>
      <c r="BR254">
        <v>-0.40608090000000002</v>
      </c>
      <c r="BS254">
        <v>-0.56998369999999998</v>
      </c>
      <c r="BT254">
        <v>-0.4433822</v>
      </c>
      <c r="BU254">
        <v>-0.4458143</v>
      </c>
      <c r="BV254">
        <v>-0.28207729999999998</v>
      </c>
      <c r="BW254">
        <v>-2.8711400000000002E-2</v>
      </c>
      <c r="BX254">
        <v>-0.1160553</v>
      </c>
      <c r="BY254">
        <v>-4.8857600000000001E-2</v>
      </c>
      <c r="BZ254">
        <v>0.1466982</v>
      </c>
      <c r="CA254">
        <v>0.1759927</v>
      </c>
      <c r="CB254">
        <v>0.38715860000000002</v>
      </c>
      <c r="CC254">
        <v>0.26406839999999998</v>
      </c>
      <c r="CD254">
        <v>0.2285673</v>
      </c>
      <c r="CE254">
        <v>0.28144330000000001</v>
      </c>
      <c r="CF254">
        <v>2.6615400000000001E-2</v>
      </c>
      <c r="CG254">
        <v>-0.22554940000000001</v>
      </c>
      <c r="CH254">
        <v>-0.2094964</v>
      </c>
      <c r="CI254">
        <v>-0.47945199999999999</v>
      </c>
      <c r="CJ254">
        <v>-0.35410259999999999</v>
      </c>
      <c r="CK254">
        <v>-0.45060339999999999</v>
      </c>
      <c r="CL254">
        <v>1.4135E-2</v>
      </c>
      <c r="CM254">
        <v>1.5520000000000001E-2</v>
      </c>
      <c r="CN254">
        <v>1.21881E-2</v>
      </c>
      <c r="CO254">
        <v>1.06797E-2</v>
      </c>
      <c r="CP254">
        <v>1.2483899999999999E-2</v>
      </c>
      <c r="CQ254">
        <v>1.4082000000000001E-2</v>
      </c>
      <c r="CR254">
        <v>1.9814399999999999E-2</v>
      </c>
      <c r="CS254">
        <v>1.43809E-2</v>
      </c>
      <c r="CT254">
        <v>1.03141E-2</v>
      </c>
      <c r="CU254">
        <v>5.6937999999999997E-3</v>
      </c>
      <c r="CV254">
        <v>4.1095999999999997E-3</v>
      </c>
      <c r="CW254">
        <v>3.4288000000000001E-3</v>
      </c>
      <c r="CX254">
        <v>1.27496E-2</v>
      </c>
      <c r="CY254">
        <v>1.8686500000000002E-2</v>
      </c>
      <c r="CZ254">
        <v>2.0573899999999999E-2</v>
      </c>
      <c r="DA254">
        <v>1.46956E-2</v>
      </c>
      <c r="DB254">
        <v>1.05869E-2</v>
      </c>
      <c r="DC254">
        <v>1.11045E-2</v>
      </c>
      <c r="DD254">
        <v>1.05109E-2</v>
      </c>
      <c r="DE254">
        <v>1.20392E-2</v>
      </c>
      <c r="DF254">
        <v>1.51828E-2</v>
      </c>
      <c r="DG254">
        <v>1.65475E-2</v>
      </c>
      <c r="DH254">
        <v>1.61654E-2</v>
      </c>
      <c r="DI254">
        <v>1.47688E-2</v>
      </c>
    </row>
    <row r="255" spans="1:113" x14ac:dyDescent="0.25">
      <c r="A255" t="str">
        <f t="shared" si="4"/>
        <v>All_3. Wholesale, Transport, other utilities_All_All_All_20 to 199.99 kW_43672</v>
      </c>
      <c r="B255" t="s">
        <v>177</v>
      </c>
      <c r="C255" t="s">
        <v>232</v>
      </c>
      <c r="D255" t="s">
        <v>19</v>
      </c>
      <c r="E255" t="s">
        <v>60</v>
      </c>
      <c r="F255" t="s">
        <v>19</v>
      </c>
      <c r="G255" t="s">
        <v>19</v>
      </c>
      <c r="H255" t="s">
        <v>19</v>
      </c>
      <c r="I255" t="s">
        <v>59</v>
      </c>
      <c r="J255" s="11">
        <v>43672</v>
      </c>
      <c r="K255">
        <v>15</v>
      </c>
      <c r="L255">
        <v>18</v>
      </c>
      <c r="M255">
        <v>2765</v>
      </c>
      <c r="N255">
        <v>0</v>
      </c>
      <c r="O255">
        <v>0</v>
      </c>
      <c r="P255">
        <v>0</v>
      </c>
      <c r="Q255">
        <v>0</v>
      </c>
      <c r="R255">
        <v>16.753432</v>
      </c>
      <c r="S255">
        <v>16.397938</v>
      </c>
      <c r="T255">
        <v>15.936906</v>
      </c>
      <c r="U255">
        <v>16.123988000000001</v>
      </c>
      <c r="V255">
        <v>17.126458</v>
      </c>
      <c r="W255">
        <v>18.599986999999999</v>
      </c>
      <c r="X255">
        <v>19.681253999999999</v>
      </c>
      <c r="Y255">
        <v>20.770468999999999</v>
      </c>
      <c r="Z255">
        <v>21.151623000000001</v>
      </c>
      <c r="AA255">
        <v>20.865030999999998</v>
      </c>
      <c r="AB255">
        <v>20.929189000000001</v>
      </c>
      <c r="AC255">
        <v>20.554192</v>
      </c>
      <c r="AD255">
        <v>20.04243</v>
      </c>
      <c r="AE255">
        <v>19.683869999999999</v>
      </c>
      <c r="AF255">
        <v>19.276765000000001</v>
      </c>
      <c r="AG255">
        <v>18.824750000000002</v>
      </c>
      <c r="AH255">
        <v>17.94753</v>
      </c>
      <c r="AI255">
        <v>16.35314</v>
      </c>
      <c r="AJ255">
        <v>16.40193</v>
      </c>
      <c r="AK255">
        <v>17.05969</v>
      </c>
      <c r="AL255">
        <v>17.922910000000002</v>
      </c>
      <c r="AM255">
        <v>18.03107</v>
      </c>
      <c r="AN255">
        <v>17.372209999999999</v>
      </c>
      <c r="AO255">
        <v>16.373729999999998</v>
      </c>
      <c r="AP255">
        <v>77.259230000000002</v>
      </c>
      <c r="AQ255">
        <v>77.444500000000005</v>
      </c>
      <c r="AR255">
        <v>76.129040000000003</v>
      </c>
      <c r="AS255">
        <v>74.348650000000006</v>
      </c>
      <c r="AT255">
        <v>72.707210000000003</v>
      </c>
      <c r="AU255">
        <v>71.210139999999996</v>
      </c>
      <c r="AV255">
        <v>70.029520000000005</v>
      </c>
      <c r="AW255">
        <v>71.064130000000006</v>
      </c>
      <c r="AX255">
        <v>73.660929999999993</v>
      </c>
      <c r="AY255">
        <v>77.371390000000005</v>
      </c>
      <c r="AZ255">
        <v>81.942909999999998</v>
      </c>
      <c r="BA255">
        <v>85.723050000000001</v>
      </c>
      <c r="BB255">
        <v>88.872630000000001</v>
      </c>
      <c r="BC255">
        <v>91.273960000000002</v>
      </c>
      <c r="BD255">
        <v>93.380769999999998</v>
      </c>
      <c r="BE255">
        <v>94.909530000000004</v>
      </c>
      <c r="BF255">
        <v>95.604799999999997</v>
      </c>
      <c r="BG255">
        <v>95.226770000000002</v>
      </c>
      <c r="BH255">
        <v>93.768280000000004</v>
      </c>
      <c r="BI255">
        <v>91.117369999999994</v>
      </c>
      <c r="BJ255">
        <v>87.401049999999998</v>
      </c>
      <c r="BK255">
        <v>83.381600000000006</v>
      </c>
      <c r="BL255">
        <v>80.509450000000001</v>
      </c>
      <c r="BM255">
        <v>78.090800000000002</v>
      </c>
      <c r="BN255">
        <v>-0.24821080000000001</v>
      </c>
      <c r="BO255">
        <v>-0.30123549999999999</v>
      </c>
      <c r="BP255">
        <v>-0.22068860000000001</v>
      </c>
      <c r="BQ255">
        <v>-0.3101121</v>
      </c>
      <c r="BR255">
        <v>-0.41117969999999998</v>
      </c>
      <c r="BS255">
        <v>-0.57383490000000004</v>
      </c>
      <c r="BT255">
        <v>-0.4485497</v>
      </c>
      <c r="BU255">
        <v>-0.45343489999999997</v>
      </c>
      <c r="BV255">
        <v>-0.29006009999999999</v>
      </c>
      <c r="BW255">
        <v>-3.34594E-2</v>
      </c>
      <c r="BX255">
        <v>-0.1190344</v>
      </c>
      <c r="BY255">
        <v>-4.7317999999999999E-2</v>
      </c>
      <c r="BZ255">
        <v>0.14813570000000001</v>
      </c>
      <c r="CA255">
        <v>0.1763093</v>
      </c>
      <c r="CB255">
        <v>0.38815480000000002</v>
      </c>
      <c r="CC255">
        <v>0.26362180000000002</v>
      </c>
      <c r="CD255">
        <v>0.22952020000000001</v>
      </c>
      <c r="CE255">
        <v>0.28179650000000001</v>
      </c>
      <c r="CF255">
        <v>2.6079499999999999E-2</v>
      </c>
      <c r="CG255">
        <v>-0.22604830000000001</v>
      </c>
      <c r="CH255">
        <v>-0.20821010000000001</v>
      </c>
      <c r="CI255">
        <v>-0.47979040000000001</v>
      </c>
      <c r="CJ255">
        <v>-0.35604160000000001</v>
      </c>
      <c r="CK255">
        <v>-0.45344190000000001</v>
      </c>
      <c r="CL255">
        <v>1.42887E-2</v>
      </c>
      <c r="CM255">
        <v>1.2918799999999999E-2</v>
      </c>
      <c r="CN255">
        <v>1.3181E-2</v>
      </c>
      <c r="CO255">
        <v>1.33703E-2</v>
      </c>
      <c r="CP255">
        <v>1.5818100000000002E-2</v>
      </c>
      <c r="CQ255">
        <v>1.8408600000000001E-2</v>
      </c>
      <c r="CR255">
        <v>1.9638200000000001E-2</v>
      </c>
      <c r="CS255">
        <v>1.5810600000000001E-2</v>
      </c>
      <c r="CT255">
        <v>9.9848999999999997E-3</v>
      </c>
      <c r="CU255">
        <v>5.8043000000000001E-3</v>
      </c>
      <c r="CV255">
        <v>4.0851999999999998E-3</v>
      </c>
      <c r="CW255">
        <v>3.5969999999999999E-3</v>
      </c>
      <c r="CX255">
        <v>1.2877700000000001E-2</v>
      </c>
      <c r="CY255">
        <v>1.87218E-2</v>
      </c>
      <c r="CZ255">
        <v>2.0673299999999999E-2</v>
      </c>
      <c r="DA255">
        <v>1.46079E-2</v>
      </c>
      <c r="DB255">
        <v>1.08013E-2</v>
      </c>
      <c r="DC255">
        <v>1.0762799999999999E-2</v>
      </c>
      <c r="DD255">
        <v>9.1348999999999996E-3</v>
      </c>
      <c r="DE255">
        <v>9.6364999999999992E-3</v>
      </c>
      <c r="DF255">
        <v>1.1425299999999999E-2</v>
      </c>
      <c r="DG255">
        <v>1.3653999999999999E-2</v>
      </c>
      <c r="DH255">
        <v>1.34498E-2</v>
      </c>
      <c r="DI255">
        <v>1.25708E-2</v>
      </c>
    </row>
    <row r="256" spans="1:113" x14ac:dyDescent="0.25">
      <c r="A256" t="str">
        <f t="shared" si="4"/>
        <v>All_3. Wholesale, Transport, other utilities_All_All_All_20 to 199.99 kW_43690</v>
      </c>
      <c r="B256" t="s">
        <v>177</v>
      </c>
      <c r="C256" t="s">
        <v>232</v>
      </c>
      <c r="D256" t="s">
        <v>19</v>
      </c>
      <c r="E256" t="s">
        <v>60</v>
      </c>
      <c r="F256" t="s">
        <v>19</v>
      </c>
      <c r="G256" t="s">
        <v>19</v>
      </c>
      <c r="H256" t="s">
        <v>19</v>
      </c>
      <c r="I256" t="s">
        <v>59</v>
      </c>
      <c r="J256" s="11">
        <v>43690</v>
      </c>
      <c r="K256">
        <v>15</v>
      </c>
      <c r="L256">
        <v>18</v>
      </c>
      <c r="M256">
        <v>2760</v>
      </c>
      <c r="N256">
        <v>0</v>
      </c>
      <c r="O256">
        <v>0</v>
      </c>
      <c r="P256">
        <v>0</v>
      </c>
      <c r="Q256">
        <v>0</v>
      </c>
      <c r="R256">
        <v>15.402727000000001</v>
      </c>
      <c r="S256">
        <v>15.374631000000001</v>
      </c>
      <c r="T256">
        <v>15.198836</v>
      </c>
      <c r="U256">
        <v>15.473302</v>
      </c>
      <c r="V256">
        <v>16.638252999999999</v>
      </c>
      <c r="W256">
        <v>18.252898999999999</v>
      </c>
      <c r="X256">
        <v>19.328600999999999</v>
      </c>
      <c r="Y256">
        <v>20.445205000000001</v>
      </c>
      <c r="Z256">
        <v>20.374503000000001</v>
      </c>
      <c r="AA256">
        <v>20.312415000000001</v>
      </c>
      <c r="AB256">
        <v>20.441784999999999</v>
      </c>
      <c r="AC256">
        <v>20.101372000000001</v>
      </c>
      <c r="AD256">
        <v>19.696648</v>
      </c>
      <c r="AE256">
        <v>19.821646000000001</v>
      </c>
      <c r="AF256">
        <v>19.657322000000001</v>
      </c>
      <c r="AG256">
        <v>18.924489999999999</v>
      </c>
      <c r="AH256">
        <v>17.911200000000001</v>
      </c>
      <c r="AI256">
        <v>16.317799999999998</v>
      </c>
      <c r="AJ256">
        <v>16.673459999999999</v>
      </c>
      <c r="AK256">
        <v>17.95506</v>
      </c>
      <c r="AL256">
        <v>18.94679</v>
      </c>
      <c r="AM256">
        <v>18.462029999999999</v>
      </c>
      <c r="AN256">
        <v>17.853770000000001</v>
      </c>
      <c r="AO256">
        <v>16.7242</v>
      </c>
      <c r="AP256">
        <v>75.948589999999996</v>
      </c>
      <c r="AQ256">
        <v>73.440950000000001</v>
      </c>
      <c r="AR256">
        <v>71.963480000000004</v>
      </c>
      <c r="AS256">
        <v>70.476529999999997</v>
      </c>
      <c r="AT256">
        <v>69.522289999999998</v>
      </c>
      <c r="AU256">
        <v>68.286109999999994</v>
      </c>
      <c r="AV256">
        <v>67.326350000000005</v>
      </c>
      <c r="AW256">
        <v>67.887150000000005</v>
      </c>
      <c r="AX256">
        <v>71.663420000000002</v>
      </c>
      <c r="AY256">
        <v>76.292010000000005</v>
      </c>
      <c r="AZ256">
        <v>80.508669999999995</v>
      </c>
      <c r="BA256">
        <v>84.726290000000006</v>
      </c>
      <c r="BB256">
        <v>88.415329999999997</v>
      </c>
      <c r="BC256">
        <v>91.262699999999995</v>
      </c>
      <c r="BD256">
        <v>93.187700000000007</v>
      </c>
      <c r="BE256">
        <v>94.797389999999993</v>
      </c>
      <c r="BF256">
        <v>95.657640000000001</v>
      </c>
      <c r="BG256">
        <v>95.599419999999995</v>
      </c>
      <c r="BH256">
        <v>94.905259999999998</v>
      </c>
      <c r="BI256">
        <v>92.563299999999998</v>
      </c>
      <c r="BJ256">
        <v>89.114230000000006</v>
      </c>
      <c r="BK256">
        <v>85.625680000000003</v>
      </c>
      <c r="BL256">
        <v>82.218530000000001</v>
      </c>
      <c r="BM256">
        <v>79.458500000000001</v>
      </c>
      <c r="BN256">
        <v>-0.34289439999999999</v>
      </c>
      <c r="BO256">
        <v>-0.42474479999999998</v>
      </c>
      <c r="BP256">
        <v>-0.55424180000000001</v>
      </c>
      <c r="BQ256">
        <v>-0.50851179999999996</v>
      </c>
      <c r="BR256">
        <v>-0.63548959999999999</v>
      </c>
      <c r="BS256">
        <v>-0.71371450000000003</v>
      </c>
      <c r="BT256">
        <v>-0.72493249999999998</v>
      </c>
      <c r="BU256">
        <v>-0.73493220000000004</v>
      </c>
      <c r="BV256">
        <v>-0.40259859999999997</v>
      </c>
      <c r="BW256">
        <v>-0.20730860000000001</v>
      </c>
      <c r="BX256">
        <v>-0.1123408</v>
      </c>
      <c r="BY256">
        <v>4.1993599999999999E-2</v>
      </c>
      <c r="BZ256">
        <v>9.3085299999999996E-2</v>
      </c>
      <c r="CA256">
        <v>7.6702000000000006E-2</v>
      </c>
      <c r="CB256">
        <v>0.13224379999999999</v>
      </c>
      <c r="CC256">
        <v>7.1365899999999996E-2</v>
      </c>
      <c r="CD256">
        <v>0.13088839999999999</v>
      </c>
      <c r="CE256">
        <v>0.15671060000000001</v>
      </c>
      <c r="CF256">
        <v>-4.9025600000000003E-2</v>
      </c>
      <c r="CG256">
        <v>-0.28774480000000002</v>
      </c>
      <c r="CH256">
        <v>-0.37208780000000002</v>
      </c>
      <c r="CI256">
        <v>-8.4246000000000001E-2</v>
      </c>
      <c r="CJ256">
        <v>-0.1100025</v>
      </c>
      <c r="CK256">
        <v>-0.12983649999999999</v>
      </c>
      <c r="CL256">
        <v>8.3876999999999997E-3</v>
      </c>
      <c r="CM256">
        <v>8.7206999999999996E-3</v>
      </c>
      <c r="CN256">
        <v>7.6623999999999998E-3</v>
      </c>
      <c r="CO256">
        <v>8.3364000000000008E-3</v>
      </c>
      <c r="CP256">
        <v>8.0999999999999996E-3</v>
      </c>
      <c r="CQ256">
        <v>1.1724200000000001E-2</v>
      </c>
      <c r="CR256">
        <v>1.4678800000000001E-2</v>
      </c>
      <c r="CS256">
        <v>9.1628999999999999E-3</v>
      </c>
      <c r="CT256">
        <v>7.4723000000000003E-3</v>
      </c>
      <c r="CU256">
        <v>4.6011999999999997E-3</v>
      </c>
      <c r="CV256">
        <v>3.6200999999999998E-3</v>
      </c>
      <c r="CW256">
        <v>3.1356999999999999E-3</v>
      </c>
      <c r="CX256">
        <v>1.20038E-2</v>
      </c>
      <c r="CY256">
        <v>1.6904300000000001E-2</v>
      </c>
      <c r="CZ256">
        <v>1.8645700000000001E-2</v>
      </c>
      <c r="DA256">
        <v>1.22909E-2</v>
      </c>
      <c r="DB256">
        <v>7.8781000000000007E-3</v>
      </c>
      <c r="DC256">
        <v>8.9639999999999997E-3</v>
      </c>
      <c r="DD256">
        <v>8.2968999999999994E-3</v>
      </c>
      <c r="DE256">
        <v>9.8811999999999997E-3</v>
      </c>
      <c r="DF256">
        <v>1.15689E-2</v>
      </c>
      <c r="DG256">
        <v>1.19279E-2</v>
      </c>
      <c r="DH256">
        <v>1.17275E-2</v>
      </c>
      <c r="DI256">
        <v>1.0776600000000001E-2</v>
      </c>
    </row>
    <row r="257" spans="1:113" x14ac:dyDescent="0.25">
      <c r="A257" t="str">
        <f t="shared" si="4"/>
        <v>All_3. Wholesale, Transport, other utilities_All_All_All_20 to 199.99 kW_43691</v>
      </c>
      <c r="B257" t="s">
        <v>177</v>
      </c>
      <c r="C257" t="s">
        <v>232</v>
      </c>
      <c r="D257" t="s">
        <v>19</v>
      </c>
      <c r="E257" t="s">
        <v>60</v>
      </c>
      <c r="F257" t="s">
        <v>19</v>
      </c>
      <c r="G257" t="s">
        <v>19</v>
      </c>
      <c r="H257" t="s">
        <v>19</v>
      </c>
      <c r="I257" t="s">
        <v>59</v>
      </c>
      <c r="J257" s="11">
        <v>43691</v>
      </c>
      <c r="K257">
        <v>15</v>
      </c>
      <c r="L257">
        <v>18</v>
      </c>
      <c r="M257">
        <v>2760</v>
      </c>
      <c r="N257">
        <v>0</v>
      </c>
      <c r="O257">
        <v>0</v>
      </c>
      <c r="P257">
        <v>0</v>
      </c>
      <c r="Q257">
        <v>0</v>
      </c>
      <c r="R257">
        <v>16.244865000000001</v>
      </c>
      <c r="S257">
        <v>16.089936000000002</v>
      </c>
      <c r="T257">
        <v>15.813361</v>
      </c>
      <c r="U257">
        <v>15.739257</v>
      </c>
      <c r="V257">
        <v>17.003629</v>
      </c>
      <c r="W257">
        <v>18.705974999999999</v>
      </c>
      <c r="X257">
        <v>19.897867000000002</v>
      </c>
      <c r="Y257">
        <v>20.937588999999999</v>
      </c>
      <c r="Z257">
        <v>21.393322000000001</v>
      </c>
      <c r="AA257">
        <v>20.881782000000001</v>
      </c>
      <c r="AB257">
        <v>20.679071</v>
      </c>
      <c r="AC257">
        <v>20.346868000000001</v>
      </c>
      <c r="AD257">
        <v>20.026928999999999</v>
      </c>
      <c r="AE257">
        <v>20.098102999999998</v>
      </c>
      <c r="AF257">
        <v>20.049526</v>
      </c>
      <c r="AG257">
        <v>19.710100000000001</v>
      </c>
      <c r="AH257">
        <v>18.454799999999999</v>
      </c>
      <c r="AI257">
        <v>17.056529999999999</v>
      </c>
      <c r="AJ257">
        <v>17.384270000000001</v>
      </c>
      <c r="AK257">
        <v>18.23499</v>
      </c>
      <c r="AL257">
        <v>19.473749999999999</v>
      </c>
      <c r="AM257">
        <v>18.952249999999999</v>
      </c>
      <c r="AN257">
        <v>17.955780000000001</v>
      </c>
      <c r="AO257">
        <v>16.87968</v>
      </c>
      <c r="AP257">
        <v>78.811880000000002</v>
      </c>
      <c r="AQ257">
        <v>75.58126</v>
      </c>
      <c r="AR257">
        <v>74.42353</v>
      </c>
      <c r="AS257">
        <v>72.272220000000004</v>
      </c>
      <c r="AT257">
        <v>70.910830000000004</v>
      </c>
      <c r="AU257">
        <v>70.173900000000003</v>
      </c>
      <c r="AV257">
        <v>69.328519999999997</v>
      </c>
      <c r="AW257">
        <v>69.62424</v>
      </c>
      <c r="AX257">
        <v>73.660929999999993</v>
      </c>
      <c r="AY257">
        <v>78.377120000000005</v>
      </c>
      <c r="AZ257">
        <v>83.234639999999999</v>
      </c>
      <c r="BA257">
        <v>87.683300000000003</v>
      </c>
      <c r="BB257">
        <v>91.445999999999998</v>
      </c>
      <c r="BC257">
        <v>94.700419999999994</v>
      </c>
      <c r="BD257">
        <v>96.839590000000001</v>
      </c>
      <c r="BE257">
        <v>98.21199</v>
      </c>
      <c r="BF257">
        <v>98.910290000000003</v>
      </c>
      <c r="BG257">
        <v>99.164739999999995</v>
      </c>
      <c r="BH257">
        <v>98.422989999999999</v>
      </c>
      <c r="BI257">
        <v>96.34581</v>
      </c>
      <c r="BJ257">
        <v>91.984430000000003</v>
      </c>
      <c r="BK257">
        <v>87.902199999999993</v>
      </c>
      <c r="BL257">
        <v>84.716750000000005</v>
      </c>
      <c r="BM257">
        <v>82.084800000000001</v>
      </c>
      <c r="BN257">
        <v>-0.3419314</v>
      </c>
      <c r="BO257">
        <v>-0.42448530000000001</v>
      </c>
      <c r="BP257">
        <v>-0.55431699999999995</v>
      </c>
      <c r="BQ257">
        <v>-0.50818039999999998</v>
      </c>
      <c r="BR257">
        <v>-0.63435490000000005</v>
      </c>
      <c r="BS257">
        <v>-0.71285759999999998</v>
      </c>
      <c r="BT257">
        <v>-0.72378290000000001</v>
      </c>
      <c r="BU257">
        <v>-0.73323579999999999</v>
      </c>
      <c r="BV257">
        <v>-0.40082099999999998</v>
      </c>
      <c r="BW257">
        <v>-0.2062522</v>
      </c>
      <c r="BX257">
        <v>-0.1116779</v>
      </c>
      <c r="BY257">
        <v>4.1650699999999999E-2</v>
      </c>
      <c r="BZ257">
        <v>9.2765600000000004E-2</v>
      </c>
      <c r="CA257">
        <v>7.6630900000000002E-2</v>
      </c>
      <c r="CB257">
        <v>0.1320219</v>
      </c>
      <c r="CC257">
        <v>7.1465799999999996E-2</v>
      </c>
      <c r="CD257">
        <v>0.13067570000000001</v>
      </c>
      <c r="CE257">
        <v>0.1566323</v>
      </c>
      <c r="CF257">
        <v>-4.8906199999999997E-2</v>
      </c>
      <c r="CG257">
        <v>-0.28763420000000001</v>
      </c>
      <c r="CH257">
        <v>-0.37237490000000001</v>
      </c>
      <c r="CI257">
        <v>-8.4170700000000001E-2</v>
      </c>
      <c r="CJ257">
        <v>-0.1095705</v>
      </c>
      <c r="CK257">
        <v>-0.12920519999999999</v>
      </c>
      <c r="CL257">
        <v>1.17652E-2</v>
      </c>
      <c r="CM257">
        <v>1.28231E-2</v>
      </c>
      <c r="CN257">
        <v>9.0685999999999996E-3</v>
      </c>
      <c r="CO257">
        <v>1.1604700000000001E-2</v>
      </c>
      <c r="CP257">
        <v>1.04482E-2</v>
      </c>
      <c r="CQ257">
        <v>1.07825E-2</v>
      </c>
      <c r="CR257">
        <v>1.4144500000000001E-2</v>
      </c>
      <c r="CS257">
        <v>1.15181E-2</v>
      </c>
      <c r="CT257">
        <v>9.3635000000000003E-3</v>
      </c>
      <c r="CU257">
        <v>4.8471E-3</v>
      </c>
      <c r="CV257">
        <v>3.6857999999999999E-3</v>
      </c>
      <c r="CW257">
        <v>3.1391000000000001E-3</v>
      </c>
      <c r="CX257">
        <v>1.19434E-2</v>
      </c>
      <c r="CY257">
        <v>1.7375100000000001E-2</v>
      </c>
      <c r="CZ257">
        <v>1.9172399999999999E-2</v>
      </c>
      <c r="DA257">
        <v>1.2837599999999999E-2</v>
      </c>
      <c r="DB257">
        <v>8.5293999999999995E-3</v>
      </c>
      <c r="DC257">
        <v>1.02443E-2</v>
      </c>
      <c r="DD257">
        <v>9.6655999999999999E-3</v>
      </c>
      <c r="DE257">
        <v>1.1073700000000001E-2</v>
      </c>
      <c r="DF257">
        <v>1.3950600000000001E-2</v>
      </c>
      <c r="DG257">
        <v>1.43759E-2</v>
      </c>
      <c r="DH257">
        <v>1.3691099999999999E-2</v>
      </c>
      <c r="DI257">
        <v>1.2056799999999999E-2</v>
      </c>
    </row>
    <row r="258" spans="1:113" x14ac:dyDescent="0.25">
      <c r="A258" t="str">
        <f t="shared" si="4"/>
        <v>All_3. Wholesale, Transport, other utilities_All_All_All_20 to 199.99 kW_43693</v>
      </c>
      <c r="B258" t="s">
        <v>177</v>
      </c>
      <c r="C258" t="s">
        <v>232</v>
      </c>
      <c r="D258" t="s">
        <v>19</v>
      </c>
      <c r="E258" t="s">
        <v>60</v>
      </c>
      <c r="F258" t="s">
        <v>19</v>
      </c>
      <c r="G258" t="s">
        <v>19</v>
      </c>
      <c r="H258" t="s">
        <v>19</v>
      </c>
      <c r="I258" t="s">
        <v>59</v>
      </c>
      <c r="J258" s="11">
        <v>43693</v>
      </c>
      <c r="K258">
        <v>15</v>
      </c>
      <c r="L258">
        <v>18</v>
      </c>
      <c r="M258">
        <v>2760</v>
      </c>
      <c r="N258">
        <v>0</v>
      </c>
      <c r="O258">
        <v>0</v>
      </c>
      <c r="P258">
        <v>0</v>
      </c>
      <c r="Q258">
        <v>0</v>
      </c>
      <c r="R258">
        <v>16.840619</v>
      </c>
      <c r="S258">
        <v>16.492878999999999</v>
      </c>
      <c r="T258">
        <v>16.131218000000001</v>
      </c>
      <c r="U258">
        <v>16.113627000000001</v>
      </c>
      <c r="V258">
        <v>17.403022</v>
      </c>
      <c r="W258">
        <v>18.920052999999999</v>
      </c>
      <c r="X258">
        <v>20.235251000000002</v>
      </c>
      <c r="Y258">
        <v>21.156994000000001</v>
      </c>
      <c r="Z258">
        <v>21.399442000000001</v>
      </c>
      <c r="AA258">
        <v>21.055747</v>
      </c>
      <c r="AB258">
        <v>20.698333999999999</v>
      </c>
      <c r="AC258">
        <v>20.572904999999999</v>
      </c>
      <c r="AD258">
        <v>20.318200000000001</v>
      </c>
      <c r="AE258">
        <v>20.407730000000001</v>
      </c>
      <c r="AF258">
        <v>20.099357000000001</v>
      </c>
      <c r="AG258">
        <v>19.67896</v>
      </c>
      <c r="AH258">
        <v>18.66996</v>
      </c>
      <c r="AI258">
        <v>16.710039999999999</v>
      </c>
      <c r="AJ258">
        <v>16.633859999999999</v>
      </c>
      <c r="AK258">
        <v>17.117629999999998</v>
      </c>
      <c r="AL258">
        <v>18.27948</v>
      </c>
      <c r="AM258">
        <v>18.170259999999999</v>
      </c>
      <c r="AN258">
        <v>17.509229999999999</v>
      </c>
      <c r="AO258">
        <v>16.571750000000002</v>
      </c>
      <c r="AP258">
        <v>79.376530000000002</v>
      </c>
      <c r="AQ258">
        <v>79.160430000000005</v>
      </c>
      <c r="AR258">
        <v>77.073139999999995</v>
      </c>
      <c r="AS258">
        <v>75.580219999999997</v>
      </c>
      <c r="AT258">
        <v>74.401600000000002</v>
      </c>
      <c r="AU258">
        <v>73.243129999999994</v>
      </c>
      <c r="AV258">
        <v>71.83708</v>
      </c>
      <c r="AW258">
        <v>71.675160000000005</v>
      </c>
      <c r="AX258">
        <v>75.12782</v>
      </c>
      <c r="AY258">
        <v>80.645679999999999</v>
      </c>
      <c r="AZ258">
        <v>85.381979999999999</v>
      </c>
      <c r="BA258">
        <v>89.528319999999994</v>
      </c>
      <c r="BB258">
        <v>92.587530000000001</v>
      </c>
      <c r="BC258">
        <v>95.062479999999994</v>
      </c>
      <c r="BD258">
        <v>97.763919999999999</v>
      </c>
      <c r="BE258">
        <v>98.880030000000005</v>
      </c>
      <c r="BF258">
        <v>99.538669999999996</v>
      </c>
      <c r="BG258">
        <v>99.02216</v>
      </c>
      <c r="BH258">
        <v>97.513459999999995</v>
      </c>
      <c r="BI258">
        <v>94.214460000000003</v>
      </c>
      <c r="BJ258">
        <v>89.245450000000005</v>
      </c>
      <c r="BK258">
        <v>85.397670000000005</v>
      </c>
      <c r="BL258">
        <v>82.107659999999996</v>
      </c>
      <c r="BM258">
        <v>79.618229999999997</v>
      </c>
      <c r="BN258">
        <v>-0.35322320000000001</v>
      </c>
      <c r="BO258">
        <v>-0.42752839999999998</v>
      </c>
      <c r="BP258">
        <v>-0.55343620000000004</v>
      </c>
      <c r="BQ258">
        <v>-0.5120635</v>
      </c>
      <c r="BR258">
        <v>-0.64766319999999999</v>
      </c>
      <c r="BS258">
        <v>-0.7229122</v>
      </c>
      <c r="BT258">
        <v>-0.73727089999999995</v>
      </c>
      <c r="BU258">
        <v>-0.75312970000000001</v>
      </c>
      <c r="BV258">
        <v>-0.4216588</v>
      </c>
      <c r="BW258">
        <v>-0.21864430000000001</v>
      </c>
      <c r="BX258">
        <v>-0.11945450000000001</v>
      </c>
      <c r="BY258">
        <v>4.5668800000000002E-2</v>
      </c>
      <c r="BZ258">
        <v>9.6518499999999993E-2</v>
      </c>
      <c r="CA258">
        <v>7.7456200000000003E-2</v>
      </c>
      <c r="CB258">
        <v>0.13462479999999999</v>
      </c>
      <c r="CC258">
        <v>7.0301500000000003E-2</v>
      </c>
      <c r="CD258">
        <v>0.13316220000000001</v>
      </c>
      <c r="CE258">
        <v>0.15755379999999999</v>
      </c>
      <c r="CF258">
        <v>-5.0306499999999997E-2</v>
      </c>
      <c r="CG258">
        <v>-0.2889369</v>
      </c>
      <c r="CH258">
        <v>-0.36901729999999999</v>
      </c>
      <c r="CI258">
        <v>-8.5054699999999997E-2</v>
      </c>
      <c r="CJ258">
        <v>-0.11463379999999999</v>
      </c>
      <c r="CK258">
        <v>-0.13661470000000001</v>
      </c>
      <c r="CL258">
        <v>1.5268E-2</v>
      </c>
      <c r="CM258">
        <v>1.45977E-2</v>
      </c>
      <c r="CN258">
        <v>1.3552099999999999E-2</v>
      </c>
      <c r="CO258">
        <v>1.08503E-2</v>
      </c>
      <c r="CP258">
        <v>1.43897E-2</v>
      </c>
      <c r="CQ258">
        <v>1.46663E-2</v>
      </c>
      <c r="CR258">
        <v>2.0905199999999999E-2</v>
      </c>
      <c r="CS258">
        <v>1.39349E-2</v>
      </c>
      <c r="CT258">
        <v>8.7533000000000003E-3</v>
      </c>
      <c r="CU258">
        <v>5.7209000000000001E-3</v>
      </c>
      <c r="CV258">
        <v>3.7697999999999998E-3</v>
      </c>
      <c r="CW258">
        <v>3.2736000000000002E-3</v>
      </c>
      <c r="CX258">
        <v>1.20172E-2</v>
      </c>
      <c r="CY258">
        <v>1.7572999999999998E-2</v>
      </c>
      <c r="CZ258">
        <v>1.9887800000000001E-2</v>
      </c>
      <c r="DA258">
        <v>1.3390600000000001E-2</v>
      </c>
      <c r="DB258">
        <v>9.5207999999999994E-3</v>
      </c>
      <c r="DC258">
        <v>1.10381E-2</v>
      </c>
      <c r="DD258">
        <v>1.02126E-2</v>
      </c>
      <c r="DE258">
        <v>1.07805E-2</v>
      </c>
      <c r="DF258">
        <v>1.22854E-2</v>
      </c>
      <c r="DG258">
        <v>1.2764299999999999E-2</v>
      </c>
      <c r="DH258">
        <v>1.2988599999999999E-2</v>
      </c>
      <c r="DI258">
        <v>1.22638E-2</v>
      </c>
    </row>
    <row r="259" spans="1:113" x14ac:dyDescent="0.25">
      <c r="A259" t="str">
        <f t="shared" si="4"/>
        <v>All_3. Wholesale, Transport, other utilities_All_All_All_20 to 199.99 kW_43703</v>
      </c>
      <c r="B259" t="s">
        <v>177</v>
      </c>
      <c r="C259" t="s">
        <v>232</v>
      </c>
      <c r="D259" t="s">
        <v>19</v>
      </c>
      <c r="E259" t="s">
        <v>60</v>
      </c>
      <c r="F259" t="s">
        <v>19</v>
      </c>
      <c r="G259" t="s">
        <v>19</v>
      </c>
      <c r="H259" t="s">
        <v>19</v>
      </c>
      <c r="I259" t="s">
        <v>59</v>
      </c>
      <c r="J259" s="11">
        <v>43703</v>
      </c>
      <c r="K259">
        <v>15</v>
      </c>
      <c r="L259">
        <v>18</v>
      </c>
      <c r="M259">
        <v>2732</v>
      </c>
      <c r="N259">
        <v>0</v>
      </c>
      <c r="O259">
        <v>0</v>
      </c>
      <c r="P259">
        <v>0</v>
      </c>
      <c r="Q259">
        <v>0</v>
      </c>
      <c r="R259">
        <v>15.126882</v>
      </c>
      <c r="S259">
        <v>14.470468</v>
      </c>
      <c r="T259">
        <v>14.465824</v>
      </c>
      <c r="U259">
        <v>14.87379</v>
      </c>
      <c r="V259">
        <v>15.642080999999999</v>
      </c>
      <c r="W259">
        <v>17.463077999999999</v>
      </c>
      <c r="X259">
        <v>18.953620999999998</v>
      </c>
      <c r="Y259">
        <v>20.404139000000001</v>
      </c>
      <c r="Z259">
        <v>21.011018</v>
      </c>
      <c r="AA259">
        <v>20.917307999999998</v>
      </c>
      <c r="AB259">
        <v>20.589597999999999</v>
      </c>
      <c r="AC259">
        <v>20.318850999999999</v>
      </c>
      <c r="AD259">
        <v>19.919908</v>
      </c>
      <c r="AE259">
        <v>20.106541</v>
      </c>
      <c r="AF259">
        <v>19.997790999999999</v>
      </c>
      <c r="AG259">
        <v>19.409990000000001</v>
      </c>
      <c r="AH259">
        <v>18.276319999999998</v>
      </c>
      <c r="AI259">
        <v>16.704450000000001</v>
      </c>
      <c r="AJ259">
        <v>16.684429999999999</v>
      </c>
      <c r="AK259">
        <v>17.61504</v>
      </c>
      <c r="AL259">
        <v>17.783180000000002</v>
      </c>
      <c r="AM259">
        <v>16.922049999999999</v>
      </c>
      <c r="AN259">
        <v>16.47362</v>
      </c>
      <c r="AO259">
        <v>15.53537</v>
      </c>
      <c r="AP259">
        <v>77.634829999999994</v>
      </c>
      <c r="AQ259">
        <v>75.852429999999998</v>
      </c>
      <c r="AR259">
        <v>74.829610000000002</v>
      </c>
      <c r="AS259">
        <v>73.412059999999997</v>
      </c>
      <c r="AT259">
        <v>72.161379999999994</v>
      </c>
      <c r="AU259">
        <v>71.044780000000003</v>
      </c>
      <c r="AV259">
        <v>70.346710000000002</v>
      </c>
      <c r="AW259">
        <v>70.538150000000002</v>
      </c>
      <c r="AX259">
        <v>74.159670000000006</v>
      </c>
      <c r="AY259">
        <v>78.102320000000006</v>
      </c>
      <c r="AZ259">
        <v>82.413629999999998</v>
      </c>
      <c r="BA259">
        <v>85.970789999999994</v>
      </c>
      <c r="BB259">
        <v>89.50609</v>
      </c>
      <c r="BC259">
        <v>92.818430000000006</v>
      </c>
      <c r="BD259">
        <v>95.141369999999995</v>
      </c>
      <c r="BE259">
        <v>96.621639999999999</v>
      </c>
      <c r="BF259">
        <v>97.224320000000006</v>
      </c>
      <c r="BG259">
        <v>97.229849999999999</v>
      </c>
      <c r="BH259">
        <v>95.894300000000001</v>
      </c>
      <c r="BI259">
        <v>92.760599999999997</v>
      </c>
      <c r="BJ259">
        <v>88.560569999999998</v>
      </c>
      <c r="BK259">
        <v>85.270970000000005</v>
      </c>
      <c r="BL259">
        <v>82.648480000000006</v>
      </c>
      <c r="BM259">
        <v>80.151949999999999</v>
      </c>
      <c r="BN259">
        <v>-0.35587930000000001</v>
      </c>
      <c r="BO259">
        <v>-0.42824440000000003</v>
      </c>
      <c r="BP259">
        <v>-0.55322879999999997</v>
      </c>
      <c r="BQ259">
        <v>-0.5129766</v>
      </c>
      <c r="BR259">
        <v>-0.65079390000000004</v>
      </c>
      <c r="BS259">
        <v>-0.72527830000000004</v>
      </c>
      <c r="BT259">
        <v>-0.74044319999999997</v>
      </c>
      <c r="BU259">
        <v>-0.75780939999999997</v>
      </c>
      <c r="BV259">
        <v>-0.42656110000000003</v>
      </c>
      <c r="BW259">
        <v>-0.22155949999999999</v>
      </c>
      <c r="BX259">
        <v>-0.1212845</v>
      </c>
      <c r="BY259">
        <v>4.66139E-2</v>
      </c>
      <c r="BZ259">
        <v>9.7400899999999999E-2</v>
      </c>
      <c r="CA259">
        <v>7.76506E-2</v>
      </c>
      <c r="CB259">
        <v>0.1352372</v>
      </c>
      <c r="CC259">
        <v>7.0027400000000004E-2</v>
      </c>
      <c r="CD259">
        <v>0.133747</v>
      </c>
      <c r="CE259">
        <v>0.15777079999999999</v>
      </c>
      <c r="CF259">
        <v>-5.0635800000000002E-2</v>
      </c>
      <c r="CG259">
        <v>-0.28924250000000001</v>
      </c>
      <c r="CH259">
        <v>-0.3682279</v>
      </c>
      <c r="CI259">
        <v>-8.5262000000000004E-2</v>
      </c>
      <c r="CJ259">
        <v>-0.1158252</v>
      </c>
      <c r="CK259">
        <v>-0.13835710000000001</v>
      </c>
      <c r="CL259">
        <v>1.1172700000000001E-2</v>
      </c>
      <c r="CM259">
        <v>1.1820600000000001E-2</v>
      </c>
      <c r="CN259">
        <v>1.03978E-2</v>
      </c>
      <c r="CO259">
        <v>1.01639E-2</v>
      </c>
      <c r="CP259">
        <v>1.1520499999999999E-2</v>
      </c>
      <c r="CQ259">
        <v>1.31734E-2</v>
      </c>
      <c r="CR259">
        <v>1.4821300000000001E-2</v>
      </c>
      <c r="CS259">
        <v>1.31848E-2</v>
      </c>
      <c r="CT259">
        <v>9.0223000000000005E-3</v>
      </c>
      <c r="CU259">
        <v>5.4745999999999996E-3</v>
      </c>
      <c r="CV259">
        <v>3.6946000000000001E-3</v>
      </c>
      <c r="CW259">
        <v>3.3168E-3</v>
      </c>
      <c r="CX259">
        <v>1.2017099999999999E-2</v>
      </c>
      <c r="CY259">
        <v>1.7578799999999999E-2</v>
      </c>
      <c r="CZ259">
        <v>1.9674199999999999E-2</v>
      </c>
      <c r="DA259">
        <v>1.2892900000000001E-2</v>
      </c>
      <c r="DB259">
        <v>8.5883000000000001E-3</v>
      </c>
      <c r="DC259">
        <v>9.9103000000000004E-3</v>
      </c>
      <c r="DD259">
        <v>9.2847999999999993E-3</v>
      </c>
      <c r="DE259">
        <v>1.00894E-2</v>
      </c>
      <c r="DF259">
        <v>1.1070200000000001E-2</v>
      </c>
      <c r="DG259">
        <v>1.23771E-2</v>
      </c>
      <c r="DH259">
        <v>1.3274299999999999E-2</v>
      </c>
      <c r="DI259">
        <v>1.22031E-2</v>
      </c>
    </row>
    <row r="260" spans="1:113" x14ac:dyDescent="0.25">
      <c r="A260" t="str">
        <f t="shared" si="4"/>
        <v>All_3. Wholesale, Transport, other utilities_All_All_All_20 to 199.99 kW_43704</v>
      </c>
      <c r="B260" t="s">
        <v>177</v>
      </c>
      <c r="C260" t="s">
        <v>232</v>
      </c>
      <c r="D260" t="s">
        <v>19</v>
      </c>
      <c r="E260" t="s">
        <v>60</v>
      </c>
      <c r="F260" t="s">
        <v>19</v>
      </c>
      <c r="G260" t="s">
        <v>19</v>
      </c>
      <c r="H260" t="s">
        <v>19</v>
      </c>
      <c r="I260" t="s">
        <v>59</v>
      </c>
      <c r="J260" s="11">
        <v>43704</v>
      </c>
      <c r="K260">
        <v>15</v>
      </c>
      <c r="L260">
        <v>18</v>
      </c>
      <c r="M260">
        <v>2734</v>
      </c>
      <c r="N260">
        <v>0</v>
      </c>
      <c r="O260">
        <v>0</v>
      </c>
      <c r="P260">
        <v>0</v>
      </c>
      <c r="Q260">
        <v>0</v>
      </c>
      <c r="R260">
        <v>15.627007000000001</v>
      </c>
      <c r="S260">
        <v>15.705057999999999</v>
      </c>
      <c r="T260">
        <v>15.667484999999999</v>
      </c>
      <c r="U260">
        <v>15.696313</v>
      </c>
      <c r="V260">
        <v>16.947557</v>
      </c>
      <c r="W260">
        <v>18.77308</v>
      </c>
      <c r="X260">
        <v>20.140205000000002</v>
      </c>
      <c r="Y260">
        <v>21.057062999999999</v>
      </c>
      <c r="Z260">
        <v>21.110178999999999</v>
      </c>
      <c r="AA260">
        <v>20.896115999999999</v>
      </c>
      <c r="AB260">
        <v>20.669720999999999</v>
      </c>
      <c r="AC260">
        <v>20.373334</v>
      </c>
      <c r="AD260">
        <v>19.964265999999999</v>
      </c>
      <c r="AE260">
        <v>20.083966</v>
      </c>
      <c r="AF260">
        <v>19.877611000000002</v>
      </c>
      <c r="AG260">
        <v>19.456240000000001</v>
      </c>
      <c r="AH260">
        <v>18.497119999999999</v>
      </c>
      <c r="AI260">
        <v>16.84582</v>
      </c>
      <c r="AJ260">
        <v>17.086739999999999</v>
      </c>
      <c r="AK260">
        <v>18.357410000000002</v>
      </c>
      <c r="AL260">
        <v>18.753900000000002</v>
      </c>
      <c r="AM260">
        <v>18.110019999999999</v>
      </c>
      <c r="AN260">
        <v>17.69886</v>
      </c>
      <c r="AO260">
        <v>16.671859999999999</v>
      </c>
      <c r="AP260">
        <v>78.255669999999995</v>
      </c>
      <c r="AQ260">
        <v>76.915700000000001</v>
      </c>
      <c r="AR260">
        <v>75.954440000000005</v>
      </c>
      <c r="AS260">
        <v>74.584699999999998</v>
      </c>
      <c r="AT260">
        <v>73.105620000000002</v>
      </c>
      <c r="AU260">
        <v>72.253889999999998</v>
      </c>
      <c r="AV260">
        <v>70.958780000000004</v>
      </c>
      <c r="AW260">
        <v>71.374440000000007</v>
      </c>
      <c r="AX260">
        <v>74.444100000000006</v>
      </c>
      <c r="AY260">
        <v>78.270420000000001</v>
      </c>
      <c r="AZ260">
        <v>82.976380000000006</v>
      </c>
      <c r="BA260">
        <v>86.704610000000002</v>
      </c>
      <c r="BB260">
        <v>90.340450000000004</v>
      </c>
      <c r="BC260">
        <v>93.134119999999996</v>
      </c>
      <c r="BD260">
        <v>95.264210000000006</v>
      </c>
      <c r="BE260">
        <v>96.759550000000004</v>
      </c>
      <c r="BF260">
        <v>97.102189999999993</v>
      </c>
      <c r="BG260">
        <v>96.545760000000001</v>
      </c>
      <c r="BH260">
        <v>94.769549999999995</v>
      </c>
      <c r="BI260">
        <v>91.712890000000002</v>
      </c>
      <c r="BJ260">
        <v>87.717500000000001</v>
      </c>
      <c r="BK260">
        <v>84.553330000000003</v>
      </c>
      <c r="BL260">
        <v>82.158429999999996</v>
      </c>
      <c r="BM260">
        <v>80.141350000000003</v>
      </c>
      <c r="BN260">
        <v>-0.19776160000000001</v>
      </c>
      <c r="BO260">
        <v>-0.3856271</v>
      </c>
      <c r="BP260">
        <v>-0.56556550000000005</v>
      </c>
      <c r="BQ260">
        <v>-0.45860610000000002</v>
      </c>
      <c r="BR260">
        <v>-0.46443489999999998</v>
      </c>
      <c r="BS260">
        <v>-0.58447890000000002</v>
      </c>
      <c r="BT260">
        <v>-0.5515698</v>
      </c>
      <c r="BU260">
        <v>-0.47923470000000001</v>
      </c>
      <c r="BV260">
        <v>-0.1347701</v>
      </c>
      <c r="BW260">
        <v>-4.8029299999999997E-2</v>
      </c>
      <c r="BX260">
        <v>-1.23832E-2</v>
      </c>
      <c r="BY260">
        <v>-9.6564000000000007E-3</v>
      </c>
      <c r="BZ260">
        <v>4.4852000000000003E-2</v>
      </c>
      <c r="CA260">
        <v>6.6090399999999994E-2</v>
      </c>
      <c r="CB260">
        <v>9.8790900000000001E-2</v>
      </c>
      <c r="CC260">
        <v>8.6328000000000002E-2</v>
      </c>
      <c r="CD260">
        <v>9.8939799999999994E-2</v>
      </c>
      <c r="CE260">
        <v>0.14485990000000001</v>
      </c>
      <c r="CF260">
        <v>-3.10297E-2</v>
      </c>
      <c r="CG260">
        <v>-0.27100600000000002</v>
      </c>
      <c r="CH260">
        <v>-0.41523120000000002</v>
      </c>
      <c r="CI260">
        <v>-7.2887999999999994E-2</v>
      </c>
      <c r="CJ260">
        <v>-4.4924499999999999E-2</v>
      </c>
      <c r="CK260">
        <v>-3.4605999999999998E-2</v>
      </c>
      <c r="CL260">
        <v>1.1509200000000001E-2</v>
      </c>
      <c r="CM260">
        <v>1.25278E-2</v>
      </c>
      <c r="CN260">
        <v>1.19544E-2</v>
      </c>
      <c r="CO260">
        <v>1.1542200000000001E-2</v>
      </c>
      <c r="CP260">
        <v>1.4747400000000001E-2</v>
      </c>
      <c r="CQ260">
        <v>1.4849599999999999E-2</v>
      </c>
      <c r="CR260">
        <v>1.9055699999999998E-2</v>
      </c>
      <c r="CS260">
        <v>1.34375E-2</v>
      </c>
      <c r="CT260">
        <v>8.1656000000000003E-3</v>
      </c>
      <c r="CU260">
        <v>4.9107999999999999E-3</v>
      </c>
      <c r="CV260">
        <v>3.7718999999999999E-3</v>
      </c>
      <c r="CW260">
        <v>3.2431000000000001E-3</v>
      </c>
      <c r="CX260">
        <v>1.2260800000000001E-2</v>
      </c>
      <c r="CY260">
        <v>1.8072100000000001E-2</v>
      </c>
      <c r="CZ260">
        <v>1.9493799999999999E-2</v>
      </c>
      <c r="DA260">
        <v>1.3315499999999999E-2</v>
      </c>
      <c r="DB260">
        <v>9.3919999999999993E-3</v>
      </c>
      <c r="DC260">
        <v>1.04368E-2</v>
      </c>
      <c r="DD260">
        <v>9.2283E-3</v>
      </c>
      <c r="DE260">
        <v>1.179E-2</v>
      </c>
      <c r="DF260">
        <v>1.3436500000000001E-2</v>
      </c>
      <c r="DG260">
        <v>1.3159799999999999E-2</v>
      </c>
      <c r="DH260">
        <v>1.3040599999999999E-2</v>
      </c>
      <c r="DI260">
        <v>1.23377E-2</v>
      </c>
    </row>
    <row r="261" spans="1:113" x14ac:dyDescent="0.25">
      <c r="A261" t="str">
        <f t="shared" si="4"/>
        <v>All_3. Wholesale, Transport, other utilities_All_All_All_20 to 199.99 kW_43721</v>
      </c>
      <c r="B261" t="s">
        <v>177</v>
      </c>
      <c r="C261" t="s">
        <v>232</v>
      </c>
      <c r="D261" t="s">
        <v>19</v>
      </c>
      <c r="E261" t="s">
        <v>60</v>
      </c>
      <c r="F261" t="s">
        <v>19</v>
      </c>
      <c r="G261" t="s">
        <v>19</v>
      </c>
      <c r="H261" t="s">
        <v>19</v>
      </c>
      <c r="I261" t="s">
        <v>59</v>
      </c>
      <c r="J261" s="11">
        <v>43721</v>
      </c>
      <c r="K261">
        <v>15</v>
      </c>
      <c r="L261">
        <v>18</v>
      </c>
      <c r="M261">
        <v>2738</v>
      </c>
      <c r="N261">
        <v>0</v>
      </c>
      <c r="O261">
        <v>0</v>
      </c>
      <c r="P261">
        <v>0</v>
      </c>
      <c r="Q261">
        <v>0</v>
      </c>
      <c r="R261">
        <v>15.509442999999999</v>
      </c>
      <c r="S261">
        <v>15.037747</v>
      </c>
      <c r="T261">
        <v>14.886606</v>
      </c>
      <c r="U261">
        <v>14.957777999999999</v>
      </c>
      <c r="V261">
        <v>15.810446000000001</v>
      </c>
      <c r="W261">
        <v>17.399604</v>
      </c>
      <c r="X261">
        <v>18.610054000000002</v>
      </c>
      <c r="Y261">
        <v>19.047395999999999</v>
      </c>
      <c r="Z261">
        <v>19.265470000000001</v>
      </c>
      <c r="AA261">
        <v>19.452249999999999</v>
      </c>
      <c r="AB261">
        <v>19.180482000000001</v>
      </c>
      <c r="AC261">
        <v>18.996749999999999</v>
      </c>
      <c r="AD261">
        <v>19.0105</v>
      </c>
      <c r="AE261">
        <v>19.203890999999999</v>
      </c>
      <c r="AF261">
        <v>18.958575</v>
      </c>
      <c r="AG261">
        <v>18.315110000000001</v>
      </c>
      <c r="AH261">
        <v>17.313949999999998</v>
      </c>
      <c r="AI261">
        <v>15.735860000000001</v>
      </c>
      <c r="AJ261">
        <v>15.840450000000001</v>
      </c>
      <c r="AK261">
        <v>16.55678</v>
      </c>
      <c r="AL261">
        <v>16.351710000000001</v>
      </c>
      <c r="AM261">
        <v>16.132079999999998</v>
      </c>
      <c r="AN261">
        <v>15.98089</v>
      </c>
      <c r="AO261">
        <v>15.31255</v>
      </c>
      <c r="AP261">
        <v>73.530330000000006</v>
      </c>
      <c r="AQ261">
        <v>71.236450000000005</v>
      </c>
      <c r="AR261">
        <v>69.430210000000002</v>
      </c>
      <c r="AS261">
        <v>67.572040000000001</v>
      </c>
      <c r="AT261">
        <v>66.511160000000004</v>
      </c>
      <c r="AU261">
        <v>65.311589999999995</v>
      </c>
      <c r="AV261">
        <v>64.810559999999995</v>
      </c>
      <c r="AW261">
        <v>64.76285</v>
      </c>
      <c r="AX261">
        <v>67.946929999999995</v>
      </c>
      <c r="AY261">
        <v>73.565610000000007</v>
      </c>
      <c r="AZ261">
        <v>78.825069999999997</v>
      </c>
      <c r="BA261">
        <v>83.715289999999996</v>
      </c>
      <c r="BB261">
        <v>87.680009999999996</v>
      </c>
      <c r="BC261">
        <v>90.715159999999997</v>
      </c>
      <c r="BD261">
        <v>93.041499999999999</v>
      </c>
      <c r="BE261">
        <v>94.884029999999996</v>
      </c>
      <c r="BF261">
        <v>95.568659999999994</v>
      </c>
      <c r="BG261">
        <v>95.234290000000001</v>
      </c>
      <c r="BH261">
        <v>93.727710000000002</v>
      </c>
      <c r="BI261">
        <v>90.46705</v>
      </c>
      <c r="BJ261">
        <v>85.897319999999993</v>
      </c>
      <c r="BK261">
        <v>82.371600000000001</v>
      </c>
      <c r="BL261">
        <v>79.535650000000004</v>
      </c>
      <c r="BM261">
        <v>77.101590000000002</v>
      </c>
      <c r="BN261">
        <v>8.9312799999999998E-2</v>
      </c>
      <c r="BO261">
        <v>0.33222629999999997</v>
      </c>
      <c r="BP261">
        <v>9.8267699999999999E-2</v>
      </c>
      <c r="BQ261">
        <v>9.0163199999999999E-2</v>
      </c>
      <c r="BR261">
        <v>0.1450563</v>
      </c>
      <c r="BS261">
        <v>2.9801299999999999E-2</v>
      </c>
      <c r="BT261">
        <v>-3.8684700000000002E-2</v>
      </c>
      <c r="BU261">
        <v>0.21917519999999999</v>
      </c>
      <c r="BV261">
        <v>0.16504940000000001</v>
      </c>
      <c r="BW261">
        <v>4.0185000000000004E-3</v>
      </c>
      <c r="BX261">
        <v>6.8144200000000002E-2</v>
      </c>
      <c r="BY261">
        <v>-3.0504999999999998E-3</v>
      </c>
      <c r="BZ261">
        <v>-3.8789799999999999E-2</v>
      </c>
      <c r="CA261">
        <v>-0.1746711</v>
      </c>
      <c r="CB261">
        <v>0.1006085</v>
      </c>
      <c r="CC261">
        <v>0.26208300000000001</v>
      </c>
      <c r="CD261">
        <v>0.41932900000000001</v>
      </c>
      <c r="CE261">
        <v>0.49434739999999999</v>
      </c>
      <c r="CF261">
        <v>0.35692030000000002</v>
      </c>
      <c r="CG261">
        <v>0.27837859999999998</v>
      </c>
      <c r="CH261">
        <v>0.65956269999999995</v>
      </c>
      <c r="CI261">
        <v>0.73913569999999995</v>
      </c>
      <c r="CJ261">
        <v>0.45728020000000003</v>
      </c>
      <c r="CK261">
        <v>0.29295349999999998</v>
      </c>
      <c r="CL261">
        <v>7.5697999999999998E-3</v>
      </c>
      <c r="CM261">
        <v>7.7970000000000001E-3</v>
      </c>
      <c r="CN261">
        <v>7.3182999999999998E-3</v>
      </c>
      <c r="CO261">
        <v>8.2842999999999997E-3</v>
      </c>
      <c r="CP261">
        <v>8.4364000000000001E-3</v>
      </c>
      <c r="CQ261">
        <v>9.2498000000000007E-3</v>
      </c>
      <c r="CR261">
        <v>1.25148E-2</v>
      </c>
      <c r="CS261">
        <v>9.7366999999999992E-3</v>
      </c>
      <c r="CT261">
        <v>7.5541999999999996E-3</v>
      </c>
      <c r="CU261">
        <v>4.6534000000000002E-3</v>
      </c>
      <c r="CV261">
        <v>3.7085E-3</v>
      </c>
      <c r="CW261">
        <v>3.5913E-3</v>
      </c>
      <c r="CX261">
        <v>1.2179799999999999E-2</v>
      </c>
      <c r="CY261">
        <v>1.8093499999999998E-2</v>
      </c>
      <c r="CZ261">
        <v>1.94656E-2</v>
      </c>
      <c r="DA261">
        <v>1.29686E-2</v>
      </c>
      <c r="DB261">
        <v>8.6817000000000005E-3</v>
      </c>
      <c r="DC261">
        <v>9.4450999999999997E-3</v>
      </c>
      <c r="DD261">
        <v>7.7263000000000002E-3</v>
      </c>
      <c r="DE261">
        <v>8.3461000000000004E-3</v>
      </c>
      <c r="DF261">
        <v>8.4915000000000008E-3</v>
      </c>
      <c r="DG261">
        <v>8.7180999999999995E-3</v>
      </c>
      <c r="DH261">
        <v>8.1642999999999993E-3</v>
      </c>
      <c r="DI261">
        <v>7.7139000000000001E-3</v>
      </c>
    </row>
    <row r="262" spans="1:113" x14ac:dyDescent="0.25">
      <c r="A262" t="str">
        <f t="shared" si="4"/>
        <v>All_3. Wholesale, Transport, other utilities_All_All_All_20 to 199.99 kW_2958465</v>
      </c>
      <c r="B262" t="s">
        <v>204</v>
      </c>
      <c r="C262" t="s">
        <v>232</v>
      </c>
      <c r="D262" t="s">
        <v>19</v>
      </c>
      <c r="E262" t="s">
        <v>60</v>
      </c>
      <c r="F262" t="s">
        <v>19</v>
      </c>
      <c r="G262" t="s">
        <v>19</v>
      </c>
      <c r="H262" t="s">
        <v>19</v>
      </c>
      <c r="I262" t="s">
        <v>59</v>
      </c>
      <c r="J262" s="11">
        <v>2958465</v>
      </c>
      <c r="K262">
        <v>15</v>
      </c>
      <c r="L262">
        <v>18</v>
      </c>
      <c r="M262">
        <v>2761.8890000000001</v>
      </c>
      <c r="N262">
        <v>0</v>
      </c>
      <c r="O262">
        <v>0</v>
      </c>
      <c r="P262">
        <v>0</v>
      </c>
      <c r="Q262">
        <v>0</v>
      </c>
      <c r="R262">
        <v>15.822511</v>
      </c>
      <c r="S262">
        <v>15.501080999999999</v>
      </c>
      <c r="T262">
        <v>15.30147</v>
      </c>
      <c r="U262">
        <v>15.432930000000001</v>
      </c>
      <c r="V262">
        <v>16.549292999999999</v>
      </c>
      <c r="W262">
        <v>18.170131999999999</v>
      </c>
      <c r="X262">
        <v>19.429209</v>
      </c>
      <c r="Y262">
        <v>20.489207</v>
      </c>
      <c r="Z262">
        <v>20.850830999999999</v>
      </c>
      <c r="AA262">
        <v>20.671793000000001</v>
      </c>
      <c r="AB262">
        <v>20.514312</v>
      </c>
      <c r="AC262">
        <v>20.299925000000002</v>
      </c>
      <c r="AD262">
        <v>19.912362999999999</v>
      </c>
      <c r="AE262">
        <v>20.038619000000001</v>
      </c>
      <c r="AF262">
        <v>19.783301000000002</v>
      </c>
      <c r="AG262">
        <v>19.255659999999999</v>
      </c>
      <c r="AH262">
        <v>18.193750000000001</v>
      </c>
      <c r="AI262">
        <v>16.55237</v>
      </c>
      <c r="AJ262">
        <v>16.70101</v>
      </c>
      <c r="AK262">
        <v>17.604769999999998</v>
      </c>
      <c r="AL262">
        <v>18.299289999999999</v>
      </c>
      <c r="AM262">
        <v>17.990100000000002</v>
      </c>
      <c r="AN262">
        <v>17.372019999999999</v>
      </c>
      <c r="AO262">
        <v>16.407550000000001</v>
      </c>
      <c r="AP262">
        <v>77.715509999999995</v>
      </c>
      <c r="AQ262">
        <v>75.828980000000001</v>
      </c>
      <c r="AR262">
        <v>74.317220000000006</v>
      </c>
      <c r="AS262">
        <v>72.780510000000007</v>
      </c>
      <c r="AT262">
        <v>71.516940000000005</v>
      </c>
      <c r="AU262">
        <v>70.490620000000007</v>
      </c>
      <c r="AV262">
        <v>69.560630000000003</v>
      </c>
      <c r="AW262">
        <v>70.166179999999997</v>
      </c>
      <c r="AX262">
        <v>73.674930000000003</v>
      </c>
      <c r="AY262">
        <v>78.180719999999994</v>
      </c>
      <c r="AZ262">
        <v>82.697289999999995</v>
      </c>
      <c r="BA262">
        <v>86.730279999999993</v>
      </c>
      <c r="BB262">
        <v>90.156970000000001</v>
      </c>
      <c r="BC262">
        <v>93.044970000000006</v>
      </c>
      <c r="BD262">
        <v>95.318629999999999</v>
      </c>
      <c r="BE262">
        <v>96.784880000000001</v>
      </c>
      <c r="BF262">
        <v>97.456230000000005</v>
      </c>
      <c r="BG262">
        <v>97.251689999999996</v>
      </c>
      <c r="BH262">
        <v>96.054339999999996</v>
      </c>
      <c r="BI262">
        <v>93.440899999999999</v>
      </c>
      <c r="BJ262">
        <v>89.446070000000006</v>
      </c>
      <c r="BK262">
        <v>85.615650000000002</v>
      </c>
      <c r="BL262">
        <v>82.670519999999996</v>
      </c>
      <c r="BM262">
        <v>80.277209999999997</v>
      </c>
      <c r="BN262">
        <v>-0.210395</v>
      </c>
      <c r="BO262">
        <v>-0.22345110000000001</v>
      </c>
      <c r="BP262">
        <v>-0.33466810000000002</v>
      </c>
      <c r="BQ262">
        <v>-0.32501809999999998</v>
      </c>
      <c r="BR262">
        <v>-0.39337689999999997</v>
      </c>
      <c r="BS262">
        <v>-0.50285299999999999</v>
      </c>
      <c r="BT262">
        <v>-0.49217240000000001</v>
      </c>
      <c r="BU262">
        <v>-0.43273040000000002</v>
      </c>
      <c r="BV262">
        <v>-0.22354180000000001</v>
      </c>
      <c r="BW262">
        <v>-0.1053736</v>
      </c>
      <c r="BX262">
        <v>-6.3391400000000001E-2</v>
      </c>
      <c r="BY262">
        <v>6.8814000000000002E-3</v>
      </c>
      <c r="BZ262">
        <v>7.09428E-2</v>
      </c>
      <c r="CA262">
        <v>4.13829E-2</v>
      </c>
      <c r="CB262">
        <v>0.17876500000000001</v>
      </c>
      <c r="CC262">
        <v>0.15844369999999999</v>
      </c>
      <c r="CD262">
        <v>0.21441389999999999</v>
      </c>
      <c r="CE262">
        <v>0.25916149999999999</v>
      </c>
      <c r="CF262">
        <v>6.0601099999999998E-2</v>
      </c>
      <c r="CG262">
        <v>-0.14526929999999999</v>
      </c>
      <c r="CH262">
        <v>-0.10831689999999999</v>
      </c>
      <c r="CI262">
        <v>1.37039E-2</v>
      </c>
      <c r="CJ262">
        <v>-3.0943100000000001E-2</v>
      </c>
      <c r="CK262">
        <v>-9.7479800000000005E-2</v>
      </c>
      <c r="CL262">
        <v>1.2846000000000001E-3</v>
      </c>
      <c r="CM262">
        <v>1.3236000000000001E-3</v>
      </c>
      <c r="CN262">
        <v>1.1769E-3</v>
      </c>
      <c r="CO262">
        <v>1.1777000000000001E-3</v>
      </c>
      <c r="CP262">
        <v>1.3481999999999999E-3</v>
      </c>
      <c r="CQ262">
        <v>1.4846E-3</v>
      </c>
      <c r="CR262">
        <v>1.8691000000000001E-3</v>
      </c>
      <c r="CS262">
        <v>1.4109000000000001E-3</v>
      </c>
      <c r="CT262">
        <v>1.0009000000000001E-3</v>
      </c>
      <c r="CU262">
        <v>5.9100000000000005E-4</v>
      </c>
      <c r="CV262">
        <v>4.2959999999999998E-4</v>
      </c>
      <c r="CW262" s="76">
        <v>3.7980000000000002E-4</v>
      </c>
      <c r="CX262" s="76">
        <v>1.3881E-3</v>
      </c>
      <c r="CY262">
        <v>2.0273999999999999E-3</v>
      </c>
      <c r="CZ262">
        <v>2.2244999999999999E-3</v>
      </c>
      <c r="DA262">
        <v>1.5102E-3</v>
      </c>
      <c r="DB262">
        <v>1.0395000000000001E-3</v>
      </c>
      <c r="DC262">
        <v>1.1492E-3</v>
      </c>
      <c r="DD262">
        <v>1.0367E-3</v>
      </c>
      <c r="DE262">
        <v>1.1762999999999999E-3</v>
      </c>
      <c r="DF262">
        <v>1.3787000000000001E-3</v>
      </c>
      <c r="DG262">
        <v>1.4465000000000001E-3</v>
      </c>
      <c r="DH262">
        <v>1.4277999999999999E-3</v>
      </c>
      <c r="DI262">
        <v>1.3286999999999999E-3</v>
      </c>
    </row>
    <row r="263" spans="1:113" x14ac:dyDescent="0.25">
      <c r="A263" t="str">
        <f t="shared" si="4"/>
        <v>All_4. Retail stores_All_All_All_20 to 199.99 kW_43627</v>
      </c>
      <c r="B263" t="s">
        <v>177</v>
      </c>
      <c r="C263" t="s">
        <v>233</v>
      </c>
      <c r="D263" t="s">
        <v>19</v>
      </c>
      <c r="E263" t="s">
        <v>62</v>
      </c>
      <c r="F263" t="s">
        <v>19</v>
      </c>
      <c r="G263" t="s">
        <v>19</v>
      </c>
      <c r="H263" t="s">
        <v>19</v>
      </c>
      <c r="I263" t="s">
        <v>59</v>
      </c>
      <c r="J263" s="11">
        <v>43627</v>
      </c>
      <c r="K263">
        <v>15</v>
      </c>
      <c r="L263">
        <v>18</v>
      </c>
      <c r="M263">
        <v>3636</v>
      </c>
      <c r="N263">
        <v>0</v>
      </c>
      <c r="O263">
        <v>0</v>
      </c>
      <c r="P263">
        <v>0</v>
      </c>
      <c r="Q263">
        <v>0</v>
      </c>
      <c r="R263">
        <v>14.037724000000001</v>
      </c>
      <c r="S263">
        <v>13.626728999999999</v>
      </c>
      <c r="T263">
        <v>13.288817999999999</v>
      </c>
      <c r="U263">
        <v>13.26666</v>
      </c>
      <c r="V263">
        <v>13.727466</v>
      </c>
      <c r="W263">
        <v>14.480416</v>
      </c>
      <c r="X263">
        <v>15.115930000000001</v>
      </c>
      <c r="Y263">
        <v>17.419512000000001</v>
      </c>
      <c r="Z263">
        <v>19.923209</v>
      </c>
      <c r="AA263">
        <v>22.256772000000002</v>
      </c>
      <c r="AB263">
        <v>24.001632000000001</v>
      </c>
      <c r="AC263">
        <v>25.151589999999999</v>
      </c>
      <c r="AD263">
        <v>26.070181999999999</v>
      </c>
      <c r="AE263">
        <v>26.720378</v>
      </c>
      <c r="AF263">
        <v>27.055917000000001</v>
      </c>
      <c r="AG263">
        <v>27.234819999999999</v>
      </c>
      <c r="AH263">
        <v>27.11373</v>
      </c>
      <c r="AI263">
        <v>26.09149</v>
      </c>
      <c r="AJ263">
        <v>24.681450000000002</v>
      </c>
      <c r="AK263">
        <v>23.464169999999999</v>
      </c>
      <c r="AL263">
        <v>22.740400000000001</v>
      </c>
      <c r="AM263">
        <v>20.378910000000001</v>
      </c>
      <c r="AN263">
        <v>17.297740000000001</v>
      </c>
      <c r="AO263">
        <v>15.499140000000001</v>
      </c>
      <c r="AP263">
        <v>79.150000000000006</v>
      </c>
      <c r="AQ263">
        <v>76.261060000000001</v>
      </c>
      <c r="AR263">
        <v>74.378420000000006</v>
      </c>
      <c r="AS263">
        <v>73.332139999999995</v>
      </c>
      <c r="AT263">
        <v>71.791079999999994</v>
      </c>
      <c r="AU263">
        <v>71.283739999999995</v>
      </c>
      <c r="AV263">
        <v>70.812029999999993</v>
      </c>
      <c r="AW263">
        <v>73.138440000000003</v>
      </c>
      <c r="AX263">
        <v>77.643320000000003</v>
      </c>
      <c r="AY263">
        <v>82.326769999999996</v>
      </c>
      <c r="AZ263">
        <v>86.277469999999994</v>
      </c>
      <c r="BA263">
        <v>90.322770000000006</v>
      </c>
      <c r="BB263">
        <v>93.600700000000003</v>
      </c>
      <c r="BC263">
        <v>95.915310000000005</v>
      </c>
      <c r="BD263">
        <v>97.956130000000002</v>
      </c>
      <c r="BE263">
        <v>99.168450000000007</v>
      </c>
      <c r="BF263">
        <v>100.06359999999999</v>
      </c>
      <c r="BG263">
        <v>99.587850000000003</v>
      </c>
      <c r="BH263">
        <v>98.30762</v>
      </c>
      <c r="BI263">
        <v>96.201859999999996</v>
      </c>
      <c r="BJ263">
        <v>93.022869999999998</v>
      </c>
      <c r="BK263">
        <v>88.215019999999996</v>
      </c>
      <c r="BL263">
        <v>84.8934</v>
      </c>
      <c r="BM263">
        <v>82.533199999999994</v>
      </c>
      <c r="BN263">
        <v>0.1084193</v>
      </c>
      <c r="BO263">
        <v>0.1191137</v>
      </c>
      <c r="BP263">
        <v>0.15114720000000001</v>
      </c>
      <c r="BQ263">
        <v>0.12357310000000001</v>
      </c>
      <c r="BR263">
        <v>0.15288589999999999</v>
      </c>
      <c r="BS263">
        <v>0.24979870000000001</v>
      </c>
      <c r="BT263">
        <v>0.35327969999999997</v>
      </c>
      <c r="BU263">
        <v>0.49039189999999999</v>
      </c>
      <c r="BV263">
        <v>0.38044</v>
      </c>
      <c r="BW263">
        <v>0.1724849</v>
      </c>
      <c r="BX263">
        <v>5.9249999999999997E-2</v>
      </c>
      <c r="BY263">
        <v>4.23807E-2</v>
      </c>
      <c r="BZ263">
        <v>-2.1019199999999998E-2</v>
      </c>
      <c r="CA263">
        <v>0.15498790000000001</v>
      </c>
      <c r="CB263">
        <v>0.3972927</v>
      </c>
      <c r="CC263">
        <v>0.4455519</v>
      </c>
      <c r="CD263">
        <v>0.57677239999999996</v>
      </c>
      <c r="CE263">
        <v>0.59236979999999995</v>
      </c>
      <c r="CF263">
        <v>0.27019579999999999</v>
      </c>
      <c r="CG263">
        <v>0.13180239999999999</v>
      </c>
      <c r="CH263">
        <v>6.2343900000000001E-2</v>
      </c>
      <c r="CI263">
        <v>0.118677</v>
      </c>
      <c r="CJ263">
        <v>8.3591600000000002E-2</v>
      </c>
      <c r="CK263">
        <v>5.6299299999999997E-2</v>
      </c>
      <c r="CL263">
        <v>8.5829999999999999E-4</v>
      </c>
      <c r="CM263">
        <v>7.7010000000000002E-4</v>
      </c>
      <c r="CN263">
        <v>8.0559999999999996E-4</v>
      </c>
      <c r="CO263">
        <v>7.9330000000000004E-4</v>
      </c>
      <c r="CP263">
        <v>9.724E-4</v>
      </c>
      <c r="CQ263">
        <v>1.7428999999999999E-3</v>
      </c>
      <c r="CR263">
        <v>1.8874E-3</v>
      </c>
      <c r="CS263">
        <v>1.5432E-3</v>
      </c>
      <c r="CT263">
        <v>1.1348E-3</v>
      </c>
      <c r="CU263">
        <v>6.937E-4</v>
      </c>
      <c r="CV263">
        <v>1.6129999999999999E-4</v>
      </c>
      <c r="CW263" s="76">
        <v>7.9699999999999999E-5</v>
      </c>
      <c r="CX263" s="76">
        <v>1.5809999999999999E-4</v>
      </c>
      <c r="CY263">
        <v>4.126E-4</v>
      </c>
      <c r="CZ263">
        <v>1.0479E-3</v>
      </c>
      <c r="DA263">
        <v>1.4002999999999999E-3</v>
      </c>
      <c r="DB263">
        <v>1.6316E-3</v>
      </c>
      <c r="DC263">
        <v>1.7168000000000001E-3</v>
      </c>
      <c r="DD263">
        <v>1.9602999999999999E-3</v>
      </c>
      <c r="DE263">
        <v>2.1316999999999998E-3</v>
      </c>
      <c r="DF263">
        <v>2.1082000000000002E-3</v>
      </c>
      <c r="DG263">
        <v>1.4932000000000001E-3</v>
      </c>
      <c r="DH263">
        <v>1.3456E-3</v>
      </c>
      <c r="DI263">
        <v>1.1023999999999999E-3</v>
      </c>
    </row>
    <row r="264" spans="1:113" x14ac:dyDescent="0.25">
      <c r="A264" t="str">
        <f t="shared" si="4"/>
        <v>All_4. Retail stores_All_All_All_20 to 199.99 kW_43670</v>
      </c>
      <c r="B264" t="s">
        <v>177</v>
      </c>
      <c r="C264" t="s">
        <v>233</v>
      </c>
      <c r="D264" t="s">
        <v>19</v>
      </c>
      <c r="E264" t="s">
        <v>62</v>
      </c>
      <c r="F264" t="s">
        <v>19</v>
      </c>
      <c r="G264" t="s">
        <v>19</v>
      </c>
      <c r="H264" t="s">
        <v>19</v>
      </c>
      <c r="I264" t="s">
        <v>59</v>
      </c>
      <c r="J264" s="11">
        <v>43670</v>
      </c>
      <c r="K264">
        <v>15</v>
      </c>
      <c r="L264">
        <v>18</v>
      </c>
      <c r="M264">
        <v>3542</v>
      </c>
      <c r="N264">
        <v>0</v>
      </c>
      <c r="O264">
        <v>0</v>
      </c>
      <c r="P264">
        <v>0</v>
      </c>
      <c r="Q264">
        <v>0</v>
      </c>
      <c r="R264">
        <v>14.029273</v>
      </c>
      <c r="S264">
        <v>13.580973</v>
      </c>
      <c r="T264">
        <v>13.305445000000001</v>
      </c>
      <c r="U264">
        <v>13.210827</v>
      </c>
      <c r="V264">
        <v>13.596612</v>
      </c>
      <c r="W264">
        <v>14.468624999999999</v>
      </c>
      <c r="X264">
        <v>14.985628</v>
      </c>
      <c r="Y264">
        <v>17.137333999999999</v>
      </c>
      <c r="Z264">
        <v>19.369253</v>
      </c>
      <c r="AA264">
        <v>21.593564000000001</v>
      </c>
      <c r="AB264">
        <v>23.499361</v>
      </c>
      <c r="AC264">
        <v>24.698585000000001</v>
      </c>
      <c r="AD264">
        <v>25.670694999999998</v>
      </c>
      <c r="AE264">
        <v>26.579453000000001</v>
      </c>
      <c r="AF264">
        <v>27.080559000000001</v>
      </c>
      <c r="AG264">
        <v>27.198519999999998</v>
      </c>
      <c r="AH264">
        <v>27.130109999999998</v>
      </c>
      <c r="AI264">
        <v>26.285399999999999</v>
      </c>
      <c r="AJ264">
        <v>24.88034</v>
      </c>
      <c r="AK264">
        <v>23.689689999999999</v>
      </c>
      <c r="AL264">
        <v>22.866800000000001</v>
      </c>
      <c r="AM264">
        <v>20.392109999999999</v>
      </c>
      <c r="AN264">
        <v>17.41732</v>
      </c>
      <c r="AO264">
        <v>15.60271</v>
      </c>
      <c r="AP264">
        <v>76.308499999999995</v>
      </c>
      <c r="AQ264">
        <v>73.214179999999999</v>
      </c>
      <c r="AR264">
        <v>71.520259999999993</v>
      </c>
      <c r="AS264">
        <v>70.239000000000004</v>
      </c>
      <c r="AT264">
        <v>69.601590000000002</v>
      </c>
      <c r="AU264">
        <v>68.744280000000003</v>
      </c>
      <c r="AV264">
        <v>67.933599999999998</v>
      </c>
      <c r="AW264">
        <v>69.06447</v>
      </c>
      <c r="AX264">
        <v>72.526619999999994</v>
      </c>
      <c r="AY264">
        <v>77.165949999999995</v>
      </c>
      <c r="AZ264">
        <v>81.79477</v>
      </c>
      <c r="BA264">
        <v>85.289879999999997</v>
      </c>
      <c r="BB264">
        <v>88.298450000000003</v>
      </c>
      <c r="BC264">
        <v>91.977209999999999</v>
      </c>
      <c r="BD264">
        <v>94.65361</v>
      </c>
      <c r="BE264">
        <v>96.023970000000006</v>
      </c>
      <c r="BF264">
        <v>96.554199999999994</v>
      </c>
      <c r="BG264">
        <v>96.740179999999995</v>
      </c>
      <c r="BH264">
        <v>96.214939999999999</v>
      </c>
      <c r="BI264">
        <v>94.178489999999996</v>
      </c>
      <c r="BJ264">
        <v>90.264920000000004</v>
      </c>
      <c r="BK264">
        <v>85.694630000000004</v>
      </c>
      <c r="BL264">
        <v>82.548770000000005</v>
      </c>
      <c r="BM264">
        <v>80.10454</v>
      </c>
      <c r="BN264">
        <v>-7.4092099999999994E-2</v>
      </c>
      <c r="BO264">
        <v>-8.8482400000000003E-2</v>
      </c>
      <c r="BP264">
        <v>-0.12234250000000001</v>
      </c>
      <c r="BQ264">
        <v>-0.1061592</v>
      </c>
      <c r="BR264">
        <v>-4.4325099999999999E-2</v>
      </c>
      <c r="BS264">
        <v>-7.5279799999999994E-2</v>
      </c>
      <c r="BT264">
        <v>-9.1364600000000004E-2</v>
      </c>
      <c r="BU264">
        <v>6.7972099999999994E-2</v>
      </c>
      <c r="BV264">
        <v>0.2018238</v>
      </c>
      <c r="BW264">
        <v>0.1248133</v>
      </c>
      <c r="BX264">
        <v>-3.6067399999999999E-2</v>
      </c>
      <c r="BY264">
        <v>6.7568999999999997E-3</v>
      </c>
      <c r="BZ264">
        <v>-1.7367899999999999E-2</v>
      </c>
      <c r="CA264">
        <v>4.2556099999999999E-2</v>
      </c>
      <c r="CB264">
        <v>0.33574359999999998</v>
      </c>
      <c r="CC264">
        <v>0.46221889999999999</v>
      </c>
      <c r="CD264">
        <v>0.42738009999999999</v>
      </c>
      <c r="CE264">
        <v>0.37869710000000001</v>
      </c>
      <c r="CF264">
        <v>9.8050399999999996E-2</v>
      </c>
      <c r="CG264">
        <v>-0.13585549999999999</v>
      </c>
      <c r="CH264">
        <v>-0.22769149999999999</v>
      </c>
      <c r="CI264">
        <v>-7.6102699999999995E-2</v>
      </c>
      <c r="CJ264">
        <v>-0.16754250000000001</v>
      </c>
      <c r="CK264">
        <v>-0.23801230000000001</v>
      </c>
      <c r="CL264">
        <v>9.7820000000000003E-4</v>
      </c>
      <c r="CM264">
        <v>8.6050000000000005E-4</v>
      </c>
      <c r="CN264">
        <v>8.275E-4</v>
      </c>
      <c r="CO264">
        <v>7.7999999999999999E-4</v>
      </c>
      <c r="CP264">
        <v>8.2260000000000005E-4</v>
      </c>
      <c r="CQ264">
        <v>1.1715E-3</v>
      </c>
      <c r="CR264">
        <v>1.4840000000000001E-3</v>
      </c>
      <c r="CS264">
        <v>1.2392E-3</v>
      </c>
      <c r="CT264">
        <v>9.7150000000000003E-4</v>
      </c>
      <c r="CU264">
        <v>5.4330000000000003E-4</v>
      </c>
      <c r="CV264">
        <v>1.884E-4</v>
      </c>
      <c r="CW264" s="76">
        <v>9.0600000000000007E-5</v>
      </c>
      <c r="CX264" s="76">
        <v>1.5699999999999999E-4</v>
      </c>
      <c r="CY264">
        <v>4.7909999999999999E-4</v>
      </c>
      <c r="CZ264">
        <v>8.9619999999999999E-4</v>
      </c>
      <c r="DA264">
        <v>1.34E-3</v>
      </c>
      <c r="DB264">
        <v>1.5329E-3</v>
      </c>
      <c r="DC264">
        <v>1.8262E-3</v>
      </c>
      <c r="DD264">
        <v>2.1435E-3</v>
      </c>
      <c r="DE264">
        <v>2.1258000000000002E-3</v>
      </c>
      <c r="DF264">
        <v>1.7932E-3</v>
      </c>
      <c r="DG264">
        <v>1.6061999999999999E-3</v>
      </c>
      <c r="DH264">
        <v>1.4564000000000001E-3</v>
      </c>
      <c r="DI264">
        <v>1.7910000000000001E-3</v>
      </c>
    </row>
    <row r="265" spans="1:113" x14ac:dyDescent="0.25">
      <c r="A265" t="str">
        <f t="shared" si="4"/>
        <v>All_4. Retail stores_All_All_All_20 to 199.99 kW_43672</v>
      </c>
      <c r="B265" t="s">
        <v>177</v>
      </c>
      <c r="C265" t="s">
        <v>233</v>
      </c>
      <c r="D265" t="s">
        <v>19</v>
      </c>
      <c r="E265" t="s">
        <v>62</v>
      </c>
      <c r="F265" t="s">
        <v>19</v>
      </c>
      <c r="G265" t="s">
        <v>19</v>
      </c>
      <c r="H265" t="s">
        <v>19</v>
      </c>
      <c r="I265" t="s">
        <v>59</v>
      </c>
      <c r="J265" s="11">
        <v>43672</v>
      </c>
      <c r="K265">
        <v>15</v>
      </c>
      <c r="L265">
        <v>18</v>
      </c>
      <c r="M265">
        <v>3541</v>
      </c>
      <c r="N265">
        <v>0</v>
      </c>
      <c r="O265">
        <v>0</v>
      </c>
      <c r="P265">
        <v>0</v>
      </c>
      <c r="Q265">
        <v>0</v>
      </c>
      <c r="R265">
        <v>14.309008</v>
      </c>
      <c r="S265">
        <v>13.914884000000001</v>
      </c>
      <c r="T265">
        <v>13.650388</v>
      </c>
      <c r="U265">
        <v>13.580418999999999</v>
      </c>
      <c r="V265">
        <v>14.00506</v>
      </c>
      <c r="W265">
        <v>14.921165</v>
      </c>
      <c r="X265">
        <v>15.479495999999999</v>
      </c>
      <c r="Y265">
        <v>17.445136000000002</v>
      </c>
      <c r="Z265">
        <v>19.723528000000002</v>
      </c>
      <c r="AA265">
        <v>21.878260999999998</v>
      </c>
      <c r="AB265">
        <v>23.668178999999999</v>
      </c>
      <c r="AC265">
        <v>24.777018000000002</v>
      </c>
      <c r="AD265">
        <v>25.626776</v>
      </c>
      <c r="AE265">
        <v>26.448661000000001</v>
      </c>
      <c r="AF265">
        <v>26.803709999999999</v>
      </c>
      <c r="AG265">
        <v>27.08624</v>
      </c>
      <c r="AH265">
        <v>26.998010000000001</v>
      </c>
      <c r="AI265">
        <v>26.063279999999999</v>
      </c>
      <c r="AJ265">
        <v>24.630960000000002</v>
      </c>
      <c r="AK265">
        <v>23.368279999999999</v>
      </c>
      <c r="AL265">
        <v>22.53988</v>
      </c>
      <c r="AM265">
        <v>20.134910000000001</v>
      </c>
      <c r="AN265">
        <v>17.284849999999999</v>
      </c>
      <c r="AO265">
        <v>15.443490000000001</v>
      </c>
      <c r="AP265">
        <v>74.803870000000003</v>
      </c>
      <c r="AQ265">
        <v>74.80592</v>
      </c>
      <c r="AR265">
        <v>73.475239999999999</v>
      </c>
      <c r="AS265">
        <v>71.698440000000005</v>
      </c>
      <c r="AT265">
        <v>70.066389999999998</v>
      </c>
      <c r="AU265">
        <v>68.836150000000004</v>
      </c>
      <c r="AV265">
        <v>67.928640000000001</v>
      </c>
      <c r="AW265">
        <v>68.924880000000002</v>
      </c>
      <c r="AX265">
        <v>71.484179999999995</v>
      </c>
      <c r="AY265">
        <v>75.182879999999997</v>
      </c>
      <c r="AZ265">
        <v>79.561639999999997</v>
      </c>
      <c r="BA265">
        <v>83.295379999999994</v>
      </c>
      <c r="BB265">
        <v>86.726820000000004</v>
      </c>
      <c r="BC265">
        <v>89.388180000000006</v>
      </c>
      <c r="BD265">
        <v>91.638409999999993</v>
      </c>
      <c r="BE265">
        <v>93.142229999999998</v>
      </c>
      <c r="BF265">
        <v>93.617859999999993</v>
      </c>
      <c r="BG265">
        <v>93.275049999999993</v>
      </c>
      <c r="BH265">
        <v>91.9482</v>
      </c>
      <c r="BI265">
        <v>89.298469999999995</v>
      </c>
      <c r="BJ265">
        <v>85.27946</v>
      </c>
      <c r="BK265">
        <v>80.957949999999997</v>
      </c>
      <c r="BL265">
        <v>77.930369999999996</v>
      </c>
      <c r="BM265">
        <v>75.629559999999998</v>
      </c>
      <c r="BN265">
        <v>-7.9947000000000004E-2</v>
      </c>
      <c r="BO265">
        <v>-7.4753600000000003E-2</v>
      </c>
      <c r="BP265">
        <v>-0.1184181</v>
      </c>
      <c r="BQ265">
        <v>-9.9099199999999998E-2</v>
      </c>
      <c r="BR265">
        <v>-3.5240899999999999E-2</v>
      </c>
      <c r="BS265">
        <v>-6.8227099999999999E-2</v>
      </c>
      <c r="BT265">
        <v>-9.0248200000000001E-2</v>
      </c>
      <c r="BU265">
        <v>4.4425899999999997E-2</v>
      </c>
      <c r="BV265">
        <v>0.1868032</v>
      </c>
      <c r="BW265">
        <v>0.12803339999999999</v>
      </c>
      <c r="BX265">
        <v>7.7057999999999996E-3</v>
      </c>
      <c r="BY265">
        <v>-1.4338099999999999E-2</v>
      </c>
      <c r="BZ265">
        <v>4.2039999999999997E-4</v>
      </c>
      <c r="CA265">
        <v>7.0992200000000005E-2</v>
      </c>
      <c r="CB265">
        <v>0.3336537</v>
      </c>
      <c r="CC265">
        <v>0.42705650000000001</v>
      </c>
      <c r="CD265">
        <v>0.39207110000000001</v>
      </c>
      <c r="CE265">
        <v>0.34760180000000002</v>
      </c>
      <c r="CF265">
        <v>9.6159599999999998E-2</v>
      </c>
      <c r="CG265">
        <v>-0.11600580000000001</v>
      </c>
      <c r="CH265">
        <v>-0.23172129999999999</v>
      </c>
      <c r="CI265">
        <v>-0.1366434</v>
      </c>
      <c r="CJ265">
        <v>-0.2612931</v>
      </c>
      <c r="CK265">
        <v>-0.1426424</v>
      </c>
      <c r="CL265">
        <v>1.1448999999999999E-3</v>
      </c>
      <c r="CM265">
        <v>1.0426999999999999E-3</v>
      </c>
      <c r="CN265">
        <v>1.1632999999999999E-3</v>
      </c>
      <c r="CO265">
        <v>1.194E-3</v>
      </c>
      <c r="CP265">
        <v>1.3269E-3</v>
      </c>
      <c r="CQ265">
        <v>1.8606E-3</v>
      </c>
      <c r="CR265">
        <v>1.9277000000000001E-3</v>
      </c>
      <c r="CS265">
        <v>1.8305000000000001E-3</v>
      </c>
      <c r="CT265">
        <v>1.4997000000000001E-3</v>
      </c>
      <c r="CU265">
        <v>7.2769999999999996E-4</v>
      </c>
      <c r="CV265" s="76">
        <v>2.4610000000000002E-4</v>
      </c>
      <c r="CW265" s="76">
        <v>1.154E-4</v>
      </c>
      <c r="CX265" s="76">
        <v>2.1479999999999999E-4</v>
      </c>
      <c r="CY265">
        <v>6.7980000000000004E-4</v>
      </c>
      <c r="CZ265">
        <v>1.1950999999999999E-3</v>
      </c>
      <c r="DA265">
        <v>1.7156000000000001E-3</v>
      </c>
      <c r="DB265">
        <v>1.9181000000000001E-3</v>
      </c>
      <c r="DC265">
        <v>2.0270000000000002E-3</v>
      </c>
      <c r="DD265">
        <v>2.3630999999999999E-3</v>
      </c>
      <c r="DE265">
        <v>2.4195000000000002E-3</v>
      </c>
      <c r="DF265">
        <v>2.3110000000000001E-3</v>
      </c>
      <c r="DG265">
        <v>2.0745999999999998E-3</v>
      </c>
      <c r="DH265">
        <v>1.6888000000000001E-3</v>
      </c>
      <c r="DI265">
        <v>1.3503E-3</v>
      </c>
    </row>
    <row r="266" spans="1:113" x14ac:dyDescent="0.25">
      <c r="A266" t="str">
        <f t="shared" si="4"/>
        <v>All_4. Retail stores_All_All_All_20 to 199.99 kW_43690</v>
      </c>
      <c r="B266" t="s">
        <v>177</v>
      </c>
      <c r="C266" t="s">
        <v>233</v>
      </c>
      <c r="D266" t="s">
        <v>19</v>
      </c>
      <c r="E266" t="s">
        <v>62</v>
      </c>
      <c r="F266" t="s">
        <v>19</v>
      </c>
      <c r="G266" t="s">
        <v>19</v>
      </c>
      <c r="H266" t="s">
        <v>19</v>
      </c>
      <c r="I266" t="s">
        <v>59</v>
      </c>
      <c r="J266" s="11">
        <v>43690</v>
      </c>
      <c r="K266">
        <v>15</v>
      </c>
      <c r="L266">
        <v>18</v>
      </c>
      <c r="M266">
        <v>3527</v>
      </c>
      <c r="N266">
        <v>0</v>
      </c>
      <c r="O266">
        <v>0</v>
      </c>
      <c r="P266">
        <v>0</v>
      </c>
      <c r="Q266">
        <v>0</v>
      </c>
      <c r="R266">
        <v>13.450839999999999</v>
      </c>
      <c r="S266">
        <v>13.065121</v>
      </c>
      <c r="T266">
        <v>12.765226</v>
      </c>
      <c r="U266">
        <v>12.6938</v>
      </c>
      <c r="V266">
        <v>13.167308999999999</v>
      </c>
      <c r="W266">
        <v>14.086869</v>
      </c>
      <c r="X266">
        <v>14.731306999999999</v>
      </c>
      <c r="Y266">
        <v>16.283763</v>
      </c>
      <c r="Z266">
        <v>18.586255999999999</v>
      </c>
      <c r="AA266">
        <v>20.757881999999999</v>
      </c>
      <c r="AB266">
        <v>22.494903999999998</v>
      </c>
      <c r="AC266">
        <v>23.750806999999998</v>
      </c>
      <c r="AD266">
        <v>24.763227000000001</v>
      </c>
      <c r="AE266">
        <v>25.645614999999999</v>
      </c>
      <c r="AF266">
        <v>26.083850999999999</v>
      </c>
      <c r="AG266">
        <v>26.47345</v>
      </c>
      <c r="AH266">
        <v>26.469000000000001</v>
      </c>
      <c r="AI266">
        <v>25.581689999999998</v>
      </c>
      <c r="AJ266">
        <v>24.115259999999999</v>
      </c>
      <c r="AK266">
        <v>22.959569999999999</v>
      </c>
      <c r="AL266">
        <v>22.199619999999999</v>
      </c>
      <c r="AM266">
        <v>19.53558</v>
      </c>
      <c r="AN266">
        <v>16.623840000000001</v>
      </c>
      <c r="AO266">
        <v>14.800610000000001</v>
      </c>
      <c r="AP266">
        <v>74.222440000000006</v>
      </c>
      <c r="AQ266">
        <v>71.832970000000003</v>
      </c>
      <c r="AR266">
        <v>70.467699999999994</v>
      </c>
      <c r="AS266">
        <v>69.098240000000004</v>
      </c>
      <c r="AT266">
        <v>68.140110000000007</v>
      </c>
      <c r="AU266">
        <v>67.134429999999995</v>
      </c>
      <c r="AV266">
        <v>66.262079999999997</v>
      </c>
      <c r="AW266">
        <v>66.650930000000002</v>
      </c>
      <c r="AX266">
        <v>70.564670000000007</v>
      </c>
      <c r="AY266">
        <v>75.56711</v>
      </c>
      <c r="AZ266">
        <v>79.987719999999996</v>
      </c>
      <c r="BA266">
        <v>84.226650000000006</v>
      </c>
      <c r="BB266">
        <v>87.941829999999996</v>
      </c>
      <c r="BC266">
        <v>90.865139999999997</v>
      </c>
      <c r="BD266">
        <v>92.740650000000002</v>
      </c>
      <c r="BE266">
        <v>94.208759999999998</v>
      </c>
      <c r="BF266">
        <v>95.090530000000001</v>
      </c>
      <c r="BG266">
        <v>95.010450000000006</v>
      </c>
      <c r="BH266">
        <v>94.256789999999995</v>
      </c>
      <c r="BI266">
        <v>91.812020000000004</v>
      </c>
      <c r="BJ266">
        <v>87.942570000000003</v>
      </c>
      <c r="BK266">
        <v>84.212199999999996</v>
      </c>
      <c r="BL266">
        <v>80.686170000000004</v>
      </c>
      <c r="BM266">
        <v>77.824299999999994</v>
      </c>
      <c r="BN266">
        <v>-2.4992E-3</v>
      </c>
      <c r="BO266">
        <v>2.75445E-2</v>
      </c>
      <c r="BP266">
        <v>8.3421800000000004E-2</v>
      </c>
      <c r="BQ266">
        <v>9.7547999999999996E-2</v>
      </c>
      <c r="BR266">
        <v>0.111703</v>
      </c>
      <c r="BS266">
        <v>0.13553989999999999</v>
      </c>
      <c r="BT266">
        <v>0.116892</v>
      </c>
      <c r="BU266">
        <v>0.28478900000000001</v>
      </c>
      <c r="BV266">
        <v>0.2581098</v>
      </c>
      <c r="BW266">
        <v>0.1294033</v>
      </c>
      <c r="BX266">
        <v>4.2234899999999999E-2</v>
      </c>
      <c r="BY266">
        <v>-3.5184000000000001E-3</v>
      </c>
      <c r="BZ266">
        <v>-1.1469E-2</v>
      </c>
      <c r="CA266">
        <v>1.3092400000000001E-2</v>
      </c>
      <c r="CB266">
        <v>0.18090419999999999</v>
      </c>
      <c r="CC266">
        <v>0.33698990000000001</v>
      </c>
      <c r="CD266">
        <v>0.38450909999999999</v>
      </c>
      <c r="CE266">
        <v>0.4021788</v>
      </c>
      <c r="CF266">
        <v>0.27736880000000003</v>
      </c>
      <c r="CG266">
        <v>0.14311160000000001</v>
      </c>
      <c r="CH266">
        <v>0.1584496</v>
      </c>
      <c r="CI266">
        <v>0.17554400000000001</v>
      </c>
      <c r="CJ266">
        <v>0.14960760000000001</v>
      </c>
      <c r="CK266">
        <v>5.7679099999999997E-2</v>
      </c>
      <c r="CL266">
        <v>6.0249999999999995E-4</v>
      </c>
      <c r="CM266">
        <v>5.5000000000000003E-4</v>
      </c>
      <c r="CN266">
        <v>6.4440000000000005E-4</v>
      </c>
      <c r="CO266">
        <v>5.2800000000000004E-4</v>
      </c>
      <c r="CP266">
        <v>5.486E-4</v>
      </c>
      <c r="CQ266">
        <v>1.0433E-3</v>
      </c>
      <c r="CR266">
        <v>1.1835000000000001E-3</v>
      </c>
      <c r="CS266">
        <v>9.1129999999999998E-4</v>
      </c>
      <c r="CT266">
        <v>7.2449999999999999E-4</v>
      </c>
      <c r="CU266">
        <v>4.0329999999999999E-4</v>
      </c>
      <c r="CV266" s="76">
        <v>1.0950000000000001E-4</v>
      </c>
      <c r="CW266" s="76">
        <v>5.1900000000000001E-5</v>
      </c>
      <c r="CX266" s="76">
        <v>1.1400000000000001E-4</v>
      </c>
      <c r="CY266">
        <v>3.3490000000000001E-4</v>
      </c>
      <c r="CZ266">
        <v>7.3410000000000001E-4</v>
      </c>
      <c r="DA266">
        <v>1.1773E-3</v>
      </c>
      <c r="DB266">
        <v>1.4218E-3</v>
      </c>
      <c r="DC266">
        <v>1.4912E-3</v>
      </c>
      <c r="DD266">
        <v>1.5962999999999999E-3</v>
      </c>
      <c r="DE266">
        <v>1.5563E-3</v>
      </c>
      <c r="DF266">
        <v>1.5083E-3</v>
      </c>
      <c r="DG266">
        <v>1.3567E-3</v>
      </c>
      <c r="DH266">
        <v>1.0793000000000001E-3</v>
      </c>
      <c r="DI266">
        <v>8.1340000000000004E-4</v>
      </c>
    </row>
    <row r="267" spans="1:113" x14ac:dyDescent="0.25">
      <c r="A267" t="str">
        <f t="shared" si="4"/>
        <v>All_4. Retail stores_All_All_All_20 to 199.99 kW_43691</v>
      </c>
      <c r="B267" t="s">
        <v>177</v>
      </c>
      <c r="C267" t="s">
        <v>233</v>
      </c>
      <c r="D267" t="s">
        <v>19</v>
      </c>
      <c r="E267" t="s">
        <v>62</v>
      </c>
      <c r="F267" t="s">
        <v>19</v>
      </c>
      <c r="G267" t="s">
        <v>19</v>
      </c>
      <c r="H267" t="s">
        <v>19</v>
      </c>
      <c r="I267" t="s">
        <v>59</v>
      </c>
      <c r="J267" s="11">
        <v>43691</v>
      </c>
      <c r="K267">
        <v>15</v>
      </c>
      <c r="L267">
        <v>18</v>
      </c>
      <c r="M267">
        <v>3526</v>
      </c>
      <c r="N267">
        <v>0</v>
      </c>
      <c r="O267">
        <v>0</v>
      </c>
      <c r="P267">
        <v>0</v>
      </c>
      <c r="Q267">
        <v>0</v>
      </c>
      <c r="R267">
        <v>13.804335999999999</v>
      </c>
      <c r="S267">
        <v>13.362216</v>
      </c>
      <c r="T267">
        <v>13.050264</v>
      </c>
      <c r="U267">
        <v>12.982255</v>
      </c>
      <c r="V267">
        <v>13.390947000000001</v>
      </c>
      <c r="W267">
        <v>14.266939000000001</v>
      </c>
      <c r="X267">
        <v>15.037369</v>
      </c>
      <c r="Y267">
        <v>16.879605000000002</v>
      </c>
      <c r="Z267">
        <v>19.230751999999999</v>
      </c>
      <c r="AA267">
        <v>21.631291999999998</v>
      </c>
      <c r="AB267">
        <v>23.424828000000002</v>
      </c>
      <c r="AC267">
        <v>24.76484</v>
      </c>
      <c r="AD267">
        <v>25.870666</v>
      </c>
      <c r="AE267">
        <v>26.833707</v>
      </c>
      <c r="AF267">
        <v>27.257686</v>
      </c>
      <c r="AG267">
        <v>27.594539999999999</v>
      </c>
      <c r="AH267">
        <v>27.483419999999999</v>
      </c>
      <c r="AI267">
        <v>26.558229999999998</v>
      </c>
      <c r="AJ267">
        <v>25.05115</v>
      </c>
      <c r="AK267">
        <v>23.745039999999999</v>
      </c>
      <c r="AL267">
        <v>23.014610000000001</v>
      </c>
      <c r="AM267">
        <v>20.224710000000002</v>
      </c>
      <c r="AN267">
        <v>17.19839</v>
      </c>
      <c r="AO267">
        <v>15.400700000000001</v>
      </c>
      <c r="AP267">
        <v>77.113789999999995</v>
      </c>
      <c r="AQ267">
        <v>74.022069999999999</v>
      </c>
      <c r="AR267">
        <v>72.656670000000005</v>
      </c>
      <c r="AS267">
        <v>70.780180000000001</v>
      </c>
      <c r="AT267">
        <v>69.489109999999997</v>
      </c>
      <c r="AU267">
        <v>68.731660000000005</v>
      </c>
      <c r="AV267">
        <v>67.710009999999997</v>
      </c>
      <c r="AW267">
        <v>68.286349999999999</v>
      </c>
      <c r="AX267">
        <v>72.438249999999996</v>
      </c>
      <c r="AY267">
        <v>77.390789999999996</v>
      </c>
      <c r="AZ267">
        <v>82.505340000000004</v>
      </c>
      <c r="BA267">
        <v>87.133390000000006</v>
      </c>
      <c r="BB267">
        <v>90.880520000000004</v>
      </c>
      <c r="BC267">
        <v>94.117869999999996</v>
      </c>
      <c r="BD267">
        <v>96.316869999999994</v>
      </c>
      <c r="BE267">
        <v>97.963629999999995</v>
      </c>
      <c r="BF267">
        <v>98.670689999999993</v>
      </c>
      <c r="BG267">
        <v>98.815160000000006</v>
      </c>
      <c r="BH267">
        <v>97.928629999999998</v>
      </c>
      <c r="BI267">
        <v>95.610529999999997</v>
      </c>
      <c r="BJ267">
        <v>91.024060000000006</v>
      </c>
      <c r="BK267">
        <v>86.661349999999999</v>
      </c>
      <c r="BL267">
        <v>83.184100000000001</v>
      </c>
      <c r="BM267">
        <v>80.489559999999997</v>
      </c>
      <c r="BN267">
        <v>1.2128099999999999E-2</v>
      </c>
      <c r="BO267">
        <v>4.1711600000000001E-2</v>
      </c>
      <c r="BP267">
        <v>8.6928500000000006E-2</v>
      </c>
      <c r="BQ267">
        <v>0.1033206</v>
      </c>
      <c r="BR267">
        <v>0.1184761</v>
      </c>
      <c r="BS267">
        <v>0.1490611</v>
      </c>
      <c r="BT267">
        <v>0.1187734</v>
      </c>
      <c r="BU267">
        <v>0.25699870000000002</v>
      </c>
      <c r="BV267">
        <v>0.2042214</v>
      </c>
      <c r="BW267">
        <v>9.8188399999999995E-2</v>
      </c>
      <c r="BX267">
        <v>1.7493000000000002E-2</v>
      </c>
      <c r="BY267">
        <v>5.2705E-3</v>
      </c>
      <c r="BZ267">
        <v>1.90163E-2</v>
      </c>
      <c r="CA267">
        <v>0.13043640000000001</v>
      </c>
      <c r="CB267">
        <v>0.38118669999999999</v>
      </c>
      <c r="CC267">
        <v>0.46704960000000001</v>
      </c>
      <c r="CD267">
        <v>0.53429590000000005</v>
      </c>
      <c r="CE267">
        <v>0.52732760000000001</v>
      </c>
      <c r="CF267">
        <v>0.27080199999999999</v>
      </c>
      <c r="CG267">
        <v>8.7655700000000003E-2</v>
      </c>
      <c r="CH267">
        <v>0.12802250000000001</v>
      </c>
      <c r="CI267">
        <v>0.1592305</v>
      </c>
      <c r="CJ267">
        <v>0.1281352</v>
      </c>
      <c r="CK267">
        <v>7.18057E-2</v>
      </c>
      <c r="CL267">
        <v>7.9880000000000001E-4</v>
      </c>
      <c r="CM267">
        <v>7.0140000000000003E-4</v>
      </c>
      <c r="CN267">
        <v>7.5480000000000002E-4</v>
      </c>
      <c r="CO267">
        <v>7.0660000000000004E-4</v>
      </c>
      <c r="CP267">
        <v>6.8130000000000003E-4</v>
      </c>
      <c r="CQ267">
        <v>1.1427E-3</v>
      </c>
      <c r="CR267">
        <v>1.2202999999999999E-3</v>
      </c>
      <c r="CS267">
        <v>1.1079E-3</v>
      </c>
      <c r="CT267">
        <v>8.7739999999999997E-4</v>
      </c>
      <c r="CU267">
        <v>4.7350000000000002E-4</v>
      </c>
      <c r="CV267">
        <v>1.2430000000000001E-4</v>
      </c>
      <c r="CW267" s="76">
        <v>5.0599999999999997E-5</v>
      </c>
      <c r="CX267" s="76">
        <v>1.181E-4</v>
      </c>
      <c r="CY267">
        <v>4.797E-4</v>
      </c>
      <c r="CZ267">
        <v>9.7380000000000003E-4</v>
      </c>
      <c r="DA267">
        <v>1.3910000000000001E-3</v>
      </c>
      <c r="DB267">
        <v>1.5463E-3</v>
      </c>
      <c r="DC267">
        <v>1.7795E-3</v>
      </c>
      <c r="DD267">
        <v>2.0493E-3</v>
      </c>
      <c r="DE267">
        <v>2.1132E-3</v>
      </c>
      <c r="DF267">
        <v>1.9575E-3</v>
      </c>
      <c r="DG267">
        <v>1.6944E-3</v>
      </c>
      <c r="DH267">
        <v>1.3937999999999999E-3</v>
      </c>
      <c r="DI267">
        <v>1.0351E-3</v>
      </c>
    </row>
    <row r="268" spans="1:113" x14ac:dyDescent="0.25">
      <c r="A268" t="str">
        <f t="shared" si="4"/>
        <v>All_4. Retail stores_All_All_All_20 to 199.99 kW_43693</v>
      </c>
      <c r="B268" t="s">
        <v>177</v>
      </c>
      <c r="C268" t="s">
        <v>233</v>
      </c>
      <c r="D268" t="s">
        <v>19</v>
      </c>
      <c r="E268" t="s">
        <v>62</v>
      </c>
      <c r="F268" t="s">
        <v>19</v>
      </c>
      <c r="G268" t="s">
        <v>19</v>
      </c>
      <c r="H268" t="s">
        <v>19</v>
      </c>
      <c r="I268" t="s">
        <v>59</v>
      </c>
      <c r="J268" s="11">
        <v>43693</v>
      </c>
      <c r="K268">
        <v>15</v>
      </c>
      <c r="L268">
        <v>18</v>
      </c>
      <c r="M268">
        <v>3521</v>
      </c>
      <c r="N268">
        <v>0</v>
      </c>
      <c r="O268">
        <v>0</v>
      </c>
      <c r="P268">
        <v>0</v>
      </c>
      <c r="Q268">
        <v>0</v>
      </c>
      <c r="R268">
        <v>14.621067999999999</v>
      </c>
      <c r="S268">
        <v>14.173443000000001</v>
      </c>
      <c r="T268">
        <v>13.821666</v>
      </c>
      <c r="U268">
        <v>13.748863</v>
      </c>
      <c r="V268">
        <v>14.097626999999999</v>
      </c>
      <c r="W268">
        <v>15.110448999999999</v>
      </c>
      <c r="X268">
        <v>15.985179</v>
      </c>
      <c r="Y268">
        <v>17.770886000000001</v>
      </c>
      <c r="Z268">
        <v>20.393198000000002</v>
      </c>
      <c r="AA268">
        <v>22.737883</v>
      </c>
      <c r="AB268">
        <v>24.695409000000001</v>
      </c>
      <c r="AC268">
        <v>25.737811000000001</v>
      </c>
      <c r="AD268">
        <v>26.690920999999999</v>
      </c>
      <c r="AE268">
        <v>27.448269</v>
      </c>
      <c r="AF268">
        <v>27.858000000000001</v>
      </c>
      <c r="AG268">
        <v>28.152249999999999</v>
      </c>
      <c r="AH268">
        <v>27.977509999999999</v>
      </c>
      <c r="AI268">
        <v>26.9057</v>
      </c>
      <c r="AJ268">
        <v>25.412030000000001</v>
      </c>
      <c r="AK268">
        <v>24.082699999999999</v>
      </c>
      <c r="AL268">
        <v>23.283359999999998</v>
      </c>
      <c r="AM268">
        <v>20.471309999999999</v>
      </c>
      <c r="AN268">
        <v>17.43919</v>
      </c>
      <c r="AO268">
        <v>15.60521</v>
      </c>
      <c r="AP268">
        <v>77.483800000000002</v>
      </c>
      <c r="AQ268">
        <v>77.733930000000001</v>
      </c>
      <c r="AR268">
        <v>75.839929999999995</v>
      </c>
      <c r="AS268">
        <v>73.906869999999998</v>
      </c>
      <c r="AT268">
        <v>72.715130000000002</v>
      </c>
      <c r="AU268">
        <v>71.54213</v>
      </c>
      <c r="AV268">
        <v>70.455699999999993</v>
      </c>
      <c r="AW268">
        <v>70.718540000000004</v>
      </c>
      <c r="AX268">
        <v>74.410550000000001</v>
      </c>
      <c r="AY268">
        <v>79.853530000000006</v>
      </c>
      <c r="AZ268">
        <v>84.806759999999997</v>
      </c>
      <c r="BA268">
        <v>89.037350000000004</v>
      </c>
      <c r="BB268">
        <v>91.990819999999999</v>
      </c>
      <c r="BC268">
        <v>94.319869999999995</v>
      </c>
      <c r="BD268">
        <v>97.127939999999995</v>
      </c>
      <c r="BE268">
        <v>98.172629999999998</v>
      </c>
      <c r="BF268">
        <v>98.629530000000003</v>
      </c>
      <c r="BG268">
        <v>97.78604</v>
      </c>
      <c r="BH268">
        <v>95.932460000000006</v>
      </c>
      <c r="BI268">
        <v>92.320580000000007</v>
      </c>
      <c r="BJ268">
        <v>86.903469999999999</v>
      </c>
      <c r="BK268">
        <v>82.962100000000007</v>
      </c>
      <c r="BL268">
        <v>79.804860000000005</v>
      </c>
      <c r="BM268">
        <v>77.526939999999996</v>
      </c>
      <c r="BN268">
        <v>1.48618E-2</v>
      </c>
      <c r="BO268">
        <v>6.5169900000000003E-2</v>
      </c>
      <c r="BP268">
        <v>9.0910099999999994E-2</v>
      </c>
      <c r="BQ268">
        <v>0.1137661</v>
      </c>
      <c r="BR268">
        <v>0.14915829999999999</v>
      </c>
      <c r="BS268">
        <v>0.18125939999999999</v>
      </c>
      <c r="BT268">
        <v>0.127303</v>
      </c>
      <c r="BU268">
        <v>0.22390679999999999</v>
      </c>
      <c r="BV268">
        <v>0.14186779999999999</v>
      </c>
      <c r="BW268">
        <v>4.4795399999999999E-2</v>
      </c>
      <c r="BX268">
        <v>1.13951E-2</v>
      </c>
      <c r="BY268">
        <v>-3.0341999999999999E-3</v>
      </c>
      <c r="BZ268">
        <v>3.8741600000000001E-2</v>
      </c>
      <c r="CA268">
        <v>0.16963239999999999</v>
      </c>
      <c r="CB268">
        <v>0.45958460000000001</v>
      </c>
      <c r="CC268">
        <v>0.50712619999999997</v>
      </c>
      <c r="CD268">
        <v>0.58646189999999998</v>
      </c>
      <c r="CE268">
        <v>0.55012530000000004</v>
      </c>
      <c r="CF268">
        <v>0.2690245</v>
      </c>
      <c r="CG268">
        <v>9.6972799999999998E-2</v>
      </c>
      <c r="CH268">
        <v>0.1221945</v>
      </c>
      <c r="CI268">
        <v>0.1079962</v>
      </c>
      <c r="CJ268">
        <v>5.9675300000000001E-2</v>
      </c>
      <c r="CK268">
        <v>6.3291600000000003E-2</v>
      </c>
      <c r="CL268">
        <v>1.1692E-3</v>
      </c>
      <c r="CM268">
        <v>1.0819E-3</v>
      </c>
      <c r="CN268">
        <v>1.1171E-3</v>
      </c>
      <c r="CO268">
        <v>1.0436E-3</v>
      </c>
      <c r="CP268">
        <v>1.1272999999999999E-3</v>
      </c>
      <c r="CQ268">
        <v>1.6938999999999999E-3</v>
      </c>
      <c r="CR268">
        <v>2.2445E-3</v>
      </c>
      <c r="CS268">
        <v>1.6597000000000001E-3</v>
      </c>
      <c r="CT268">
        <v>1.1547E-3</v>
      </c>
      <c r="CU268">
        <v>5.8270000000000001E-4</v>
      </c>
      <c r="CV268">
        <v>1.7929999999999999E-4</v>
      </c>
      <c r="CW268" s="76">
        <v>6.8700000000000003E-5</v>
      </c>
      <c r="CX268" s="76">
        <v>1.774E-4</v>
      </c>
      <c r="CY268">
        <v>6.8559999999999997E-4</v>
      </c>
      <c r="CZ268">
        <v>1.4132999999999999E-3</v>
      </c>
      <c r="DA268">
        <v>2.0395000000000001E-3</v>
      </c>
      <c r="DB268">
        <v>2.4808E-3</v>
      </c>
      <c r="DC268">
        <v>2.7488E-3</v>
      </c>
      <c r="DD268">
        <v>3.1430999999999998E-3</v>
      </c>
      <c r="DE268">
        <v>2.9508999999999998E-3</v>
      </c>
      <c r="DF268">
        <v>2.7767999999999998E-3</v>
      </c>
      <c r="DG268">
        <v>2.4260000000000002E-3</v>
      </c>
      <c r="DH268">
        <v>1.6585E-3</v>
      </c>
      <c r="DI268">
        <v>1.2228E-3</v>
      </c>
    </row>
    <row r="269" spans="1:113" x14ac:dyDescent="0.25">
      <c r="A269" t="str">
        <f t="shared" si="4"/>
        <v>All_4. Retail stores_All_All_All_20 to 199.99 kW_43703</v>
      </c>
      <c r="B269" t="s">
        <v>177</v>
      </c>
      <c r="C269" t="s">
        <v>233</v>
      </c>
      <c r="D269" t="s">
        <v>19</v>
      </c>
      <c r="E269" t="s">
        <v>62</v>
      </c>
      <c r="F269" t="s">
        <v>19</v>
      </c>
      <c r="G269" t="s">
        <v>19</v>
      </c>
      <c r="H269" t="s">
        <v>19</v>
      </c>
      <c r="I269" t="s">
        <v>59</v>
      </c>
      <c r="J269" s="11">
        <v>43703</v>
      </c>
      <c r="K269">
        <v>15</v>
      </c>
      <c r="L269">
        <v>18</v>
      </c>
      <c r="M269">
        <v>3508</v>
      </c>
      <c r="N269">
        <v>0</v>
      </c>
      <c r="O269">
        <v>0</v>
      </c>
      <c r="P269">
        <v>0</v>
      </c>
      <c r="Q269">
        <v>0</v>
      </c>
      <c r="R269">
        <v>13.958691</v>
      </c>
      <c r="S269">
        <v>13.610569</v>
      </c>
      <c r="T269">
        <v>13.362208000000001</v>
      </c>
      <c r="U269">
        <v>13.398448999999999</v>
      </c>
      <c r="V269">
        <v>13.864777999999999</v>
      </c>
      <c r="W269">
        <v>14.811404</v>
      </c>
      <c r="X269">
        <v>15.709962000000001</v>
      </c>
      <c r="Y269">
        <v>17.195399999999999</v>
      </c>
      <c r="Z269">
        <v>19.573011000000001</v>
      </c>
      <c r="AA269">
        <v>21.605761999999999</v>
      </c>
      <c r="AB269">
        <v>23.369696999999999</v>
      </c>
      <c r="AC269">
        <v>24.481259000000001</v>
      </c>
      <c r="AD269">
        <v>25.357956999999999</v>
      </c>
      <c r="AE269">
        <v>26.284376999999999</v>
      </c>
      <c r="AF269">
        <v>26.814675000000001</v>
      </c>
      <c r="AG269">
        <v>27.059529999999999</v>
      </c>
      <c r="AH269">
        <v>27.09337</v>
      </c>
      <c r="AI269">
        <v>26.159980000000001</v>
      </c>
      <c r="AJ269">
        <v>24.520189999999999</v>
      </c>
      <c r="AK269">
        <v>23.598590000000002</v>
      </c>
      <c r="AL269">
        <v>22.64892</v>
      </c>
      <c r="AM269">
        <v>19.873840000000001</v>
      </c>
      <c r="AN269">
        <v>17.05668</v>
      </c>
      <c r="AO269">
        <v>15.240930000000001</v>
      </c>
      <c r="AP269">
        <v>75.527389999999997</v>
      </c>
      <c r="AQ269">
        <v>74.146870000000007</v>
      </c>
      <c r="AR269">
        <v>72.86833</v>
      </c>
      <c r="AS269">
        <v>71.479969999999994</v>
      </c>
      <c r="AT269">
        <v>70.095529999999997</v>
      </c>
      <c r="AU269">
        <v>68.971019999999996</v>
      </c>
      <c r="AV269">
        <v>68.221339999999998</v>
      </c>
      <c r="AW269">
        <v>68.406540000000007</v>
      </c>
      <c r="AX269">
        <v>72.286540000000002</v>
      </c>
      <c r="AY269">
        <v>76.416139999999999</v>
      </c>
      <c r="AZ269">
        <v>80.916240000000002</v>
      </c>
      <c r="BA269">
        <v>84.745769999999993</v>
      </c>
      <c r="BB269">
        <v>88.57253</v>
      </c>
      <c r="BC269">
        <v>91.879390000000001</v>
      </c>
      <c r="BD269">
        <v>94.296899999999994</v>
      </c>
      <c r="BE269">
        <v>95.855320000000006</v>
      </c>
      <c r="BF269">
        <v>96.365880000000004</v>
      </c>
      <c r="BG269">
        <v>96.280230000000003</v>
      </c>
      <c r="BH269">
        <v>94.678110000000004</v>
      </c>
      <c r="BI269">
        <v>91.187700000000007</v>
      </c>
      <c r="BJ269">
        <v>86.545929999999998</v>
      </c>
      <c r="BK269">
        <v>83.032420000000002</v>
      </c>
      <c r="BL269">
        <v>80.221530000000001</v>
      </c>
      <c r="BM269">
        <v>77.736890000000002</v>
      </c>
      <c r="BN269">
        <v>5.1110000000000001E-3</v>
      </c>
      <c r="BO269">
        <v>4.07864E-2</v>
      </c>
      <c r="BP269">
        <v>8.7440000000000004E-2</v>
      </c>
      <c r="BQ269">
        <v>0.1048896</v>
      </c>
      <c r="BR269">
        <v>0.13586719999999999</v>
      </c>
      <c r="BS269">
        <v>0.16621639999999999</v>
      </c>
      <c r="BT269">
        <v>0.12991620000000001</v>
      </c>
      <c r="BU269">
        <v>0.2367602</v>
      </c>
      <c r="BV269">
        <v>0.16156039999999999</v>
      </c>
      <c r="BW269">
        <v>8.5192100000000007E-2</v>
      </c>
      <c r="BX269">
        <v>2.3921399999999999E-2</v>
      </c>
      <c r="BY269">
        <v>-3.5534E-3</v>
      </c>
      <c r="BZ269">
        <v>2.3855E-3</v>
      </c>
      <c r="CA269">
        <v>7.4203400000000003E-2</v>
      </c>
      <c r="CB269">
        <v>0.28285300000000002</v>
      </c>
      <c r="CC269">
        <v>0.3950341</v>
      </c>
      <c r="CD269">
        <v>0.45031100000000002</v>
      </c>
      <c r="CE269">
        <v>0.45550580000000002</v>
      </c>
      <c r="CF269">
        <v>0.27834100000000001</v>
      </c>
      <c r="CG269">
        <v>0.1428315</v>
      </c>
      <c r="CH269">
        <v>0.14469950000000001</v>
      </c>
      <c r="CI269">
        <v>0.12011189999999999</v>
      </c>
      <c r="CJ269">
        <v>5.7656899999999997E-2</v>
      </c>
      <c r="CK269">
        <v>3.0260200000000001E-2</v>
      </c>
      <c r="CL269">
        <v>8.3089999999999998E-4</v>
      </c>
      <c r="CM269">
        <v>7.1560000000000005E-4</v>
      </c>
      <c r="CN269">
        <v>7.8399999999999997E-4</v>
      </c>
      <c r="CO269">
        <v>7.8419999999999998E-4</v>
      </c>
      <c r="CP269">
        <v>8.7819999999999999E-4</v>
      </c>
      <c r="CQ269">
        <v>1.2863E-3</v>
      </c>
      <c r="CR269">
        <v>1.4441E-3</v>
      </c>
      <c r="CS269">
        <v>1.4442999999999999E-3</v>
      </c>
      <c r="CT269">
        <v>1.1088999999999999E-3</v>
      </c>
      <c r="CU269">
        <v>5.999E-4</v>
      </c>
      <c r="CV269">
        <v>1.4249999999999999E-4</v>
      </c>
      <c r="CW269" s="76">
        <v>6.19E-5</v>
      </c>
      <c r="CX269" s="76">
        <v>1.293E-4</v>
      </c>
      <c r="CY269">
        <v>4.0339999999999999E-4</v>
      </c>
      <c r="CZ269">
        <v>7.6179999999999998E-4</v>
      </c>
      <c r="DA269">
        <v>1.1337000000000001E-3</v>
      </c>
      <c r="DB269">
        <v>1.3778E-3</v>
      </c>
      <c r="DC269">
        <v>1.6122E-3</v>
      </c>
      <c r="DD269">
        <v>1.8249E-3</v>
      </c>
      <c r="DE269">
        <v>1.8904E-3</v>
      </c>
      <c r="DF269">
        <v>1.9111E-3</v>
      </c>
      <c r="DG269">
        <v>1.8181E-3</v>
      </c>
      <c r="DH269">
        <v>1.4283E-3</v>
      </c>
      <c r="DI269">
        <v>1.0284999999999999E-3</v>
      </c>
    </row>
    <row r="270" spans="1:113" x14ac:dyDescent="0.25">
      <c r="A270" t="str">
        <f t="shared" si="4"/>
        <v>All_4. Retail stores_All_All_All_20 to 199.99 kW_43704</v>
      </c>
      <c r="B270" t="s">
        <v>177</v>
      </c>
      <c r="C270" t="s">
        <v>233</v>
      </c>
      <c r="D270" t="s">
        <v>19</v>
      </c>
      <c r="E270" t="s">
        <v>62</v>
      </c>
      <c r="F270" t="s">
        <v>19</v>
      </c>
      <c r="G270" t="s">
        <v>19</v>
      </c>
      <c r="H270" t="s">
        <v>19</v>
      </c>
      <c r="I270" t="s">
        <v>59</v>
      </c>
      <c r="J270" s="11">
        <v>43704</v>
      </c>
      <c r="K270">
        <v>15</v>
      </c>
      <c r="L270">
        <v>18</v>
      </c>
      <c r="M270">
        <v>3509</v>
      </c>
      <c r="N270">
        <v>0</v>
      </c>
      <c r="O270">
        <v>0</v>
      </c>
      <c r="P270">
        <v>0</v>
      </c>
      <c r="Q270">
        <v>0</v>
      </c>
      <c r="R270">
        <v>14.224398000000001</v>
      </c>
      <c r="S270">
        <v>13.815160000000001</v>
      </c>
      <c r="T270">
        <v>13.538040000000001</v>
      </c>
      <c r="U270">
        <v>13.443512999999999</v>
      </c>
      <c r="V270">
        <v>13.931881000000001</v>
      </c>
      <c r="W270">
        <v>14.893231</v>
      </c>
      <c r="X270">
        <v>15.919402</v>
      </c>
      <c r="Y270">
        <v>17.344819999999999</v>
      </c>
      <c r="Z270">
        <v>19.680963999999999</v>
      </c>
      <c r="AA270">
        <v>21.821861999999999</v>
      </c>
      <c r="AB270">
        <v>23.612145999999999</v>
      </c>
      <c r="AC270">
        <v>24.853822999999998</v>
      </c>
      <c r="AD270">
        <v>25.735105000000001</v>
      </c>
      <c r="AE270">
        <v>26.627452000000002</v>
      </c>
      <c r="AF270">
        <v>27.030315999999999</v>
      </c>
      <c r="AG270">
        <v>27.258209999999998</v>
      </c>
      <c r="AH270">
        <v>27.133009999999999</v>
      </c>
      <c r="AI270">
        <v>26.121510000000001</v>
      </c>
      <c r="AJ270">
        <v>24.465530000000001</v>
      </c>
      <c r="AK270">
        <v>23.446400000000001</v>
      </c>
      <c r="AL270">
        <v>22.398119999999999</v>
      </c>
      <c r="AM270">
        <v>19.738849999999999</v>
      </c>
      <c r="AN270">
        <v>16.91384</v>
      </c>
      <c r="AO270">
        <v>15.21767</v>
      </c>
      <c r="AP270">
        <v>75.973159999999993</v>
      </c>
      <c r="AQ270">
        <v>74.637339999999995</v>
      </c>
      <c r="AR270">
        <v>73.810810000000004</v>
      </c>
      <c r="AS270">
        <v>72.474530000000001</v>
      </c>
      <c r="AT270">
        <v>71.137569999999997</v>
      </c>
      <c r="AU270">
        <v>70.441310000000001</v>
      </c>
      <c r="AV270">
        <v>69.080920000000006</v>
      </c>
      <c r="AW270">
        <v>69.572649999999996</v>
      </c>
      <c r="AX270">
        <v>72.502170000000007</v>
      </c>
      <c r="AY270">
        <v>76.267660000000006</v>
      </c>
      <c r="AZ270">
        <v>81.038899999999998</v>
      </c>
      <c r="BA270">
        <v>85.008520000000004</v>
      </c>
      <c r="BB270">
        <v>88.82132</v>
      </c>
      <c r="BC270">
        <v>91.734729999999999</v>
      </c>
      <c r="BD270">
        <v>94.069280000000006</v>
      </c>
      <c r="BE270">
        <v>95.545479999999998</v>
      </c>
      <c r="BF270">
        <v>95.75676</v>
      </c>
      <c r="BG270">
        <v>95.282669999999996</v>
      </c>
      <c r="BH270">
        <v>93.230860000000007</v>
      </c>
      <c r="BI270">
        <v>89.778099999999995</v>
      </c>
      <c r="BJ270">
        <v>85.551389999999998</v>
      </c>
      <c r="BK270">
        <v>82.350719999999995</v>
      </c>
      <c r="BL270">
        <v>79.720830000000007</v>
      </c>
      <c r="BM270">
        <v>77.67398</v>
      </c>
      <c r="BN270">
        <v>2.9782099999999999E-2</v>
      </c>
      <c r="BO270">
        <v>8.8270500000000002E-2</v>
      </c>
      <c r="BP270">
        <v>9.3359300000000006E-2</v>
      </c>
      <c r="BQ270">
        <v>0.14621290000000001</v>
      </c>
      <c r="BR270">
        <v>0.10866960000000001</v>
      </c>
      <c r="BS270">
        <v>0.15890080000000001</v>
      </c>
      <c r="BT270">
        <v>6.2510599999999999E-2</v>
      </c>
      <c r="BU270">
        <v>0.16317950000000001</v>
      </c>
      <c r="BV270">
        <v>0.16331889999999999</v>
      </c>
      <c r="BW270">
        <v>0.12959909999999999</v>
      </c>
      <c r="BX270">
        <v>8.5316000000000003E-3</v>
      </c>
      <c r="BY270">
        <v>2.2330000000000001E-4</v>
      </c>
      <c r="BZ270">
        <v>1.5566099999999999E-2</v>
      </c>
      <c r="CA270">
        <v>8.1286300000000006E-2</v>
      </c>
      <c r="CB270">
        <v>0.35001890000000002</v>
      </c>
      <c r="CC270">
        <v>0.50111150000000004</v>
      </c>
      <c r="CD270">
        <v>0.54398849999999999</v>
      </c>
      <c r="CE270">
        <v>0.53507669999999996</v>
      </c>
      <c r="CF270">
        <v>0.24756819999999999</v>
      </c>
      <c r="CG270">
        <v>6.2358299999999998E-2</v>
      </c>
      <c r="CH270">
        <v>0.14779610000000001</v>
      </c>
      <c r="CI270">
        <v>0.18752769999999999</v>
      </c>
      <c r="CJ270">
        <v>0.15322469999999999</v>
      </c>
      <c r="CK270">
        <v>9.0667999999999999E-2</v>
      </c>
      <c r="CL270">
        <v>1.0135999999999999E-3</v>
      </c>
      <c r="CM270">
        <v>9.9479999999999989E-4</v>
      </c>
      <c r="CN270">
        <v>1.0066000000000001E-3</v>
      </c>
      <c r="CO270">
        <v>9.4939999999999998E-4</v>
      </c>
      <c r="CP270">
        <v>1.1029E-3</v>
      </c>
      <c r="CQ270">
        <v>1.3925999999999999E-3</v>
      </c>
      <c r="CR270">
        <v>1.5334000000000001E-3</v>
      </c>
      <c r="CS270">
        <v>1.4863999999999999E-3</v>
      </c>
      <c r="CT270">
        <v>1.1335E-3</v>
      </c>
      <c r="CU270">
        <v>6.2290000000000002E-4</v>
      </c>
      <c r="CV270" s="76">
        <v>1.919E-4</v>
      </c>
      <c r="CW270" s="76">
        <v>8.2100000000000003E-5</v>
      </c>
      <c r="CX270" s="76">
        <v>1.694E-4</v>
      </c>
      <c r="CY270">
        <v>4.9330000000000001E-4</v>
      </c>
      <c r="CZ270">
        <v>1.0428E-3</v>
      </c>
      <c r="DA270">
        <v>1.668E-3</v>
      </c>
      <c r="DB270">
        <v>1.8335000000000001E-3</v>
      </c>
      <c r="DC270">
        <v>2.0871000000000002E-3</v>
      </c>
      <c r="DD270">
        <v>2.4058E-3</v>
      </c>
      <c r="DE270">
        <v>2.4313E-3</v>
      </c>
      <c r="DF270">
        <v>2.1668999999999998E-3</v>
      </c>
      <c r="DG270">
        <v>1.8342E-3</v>
      </c>
      <c r="DH270">
        <v>1.6634E-3</v>
      </c>
      <c r="DI270">
        <v>1.1645E-3</v>
      </c>
    </row>
    <row r="271" spans="1:113" x14ac:dyDescent="0.25">
      <c r="A271" t="str">
        <f t="shared" si="4"/>
        <v>All_4. Retail stores_All_All_All_20 to 199.99 kW_43721</v>
      </c>
      <c r="B271" t="s">
        <v>177</v>
      </c>
      <c r="C271" t="s">
        <v>233</v>
      </c>
      <c r="D271" t="s">
        <v>19</v>
      </c>
      <c r="E271" t="s">
        <v>62</v>
      </c>
      <c r="F271" t="s">
        <v>19</v>
      </c>
      <c r="G271" t="s">
        <v>19</v>
      </c>
      <c r="H271" t="s">
        <v>19</v>
      </c>
      <c r="I271" t="s">
        <v>59</v>
      </c>
      <c r="J271" s="11">
        <v>43721</v>
      </c>
      <c r="K271">
        <v>15</v>
      </c>
      <c r="L271">
        <v>18</v>
      </c>
      <c r="M271">
        <v>3497</v>
      </c>
      <c r="N271">
        <v>0</v>
      </c>
      <c r="O271">
        <v>0</v>
      </c>
      <c r="P271">
        <v>0</v>
      </c>
      <c r="Q271">
        <v>0</v>
      </c>
      <c r="R271">
        <v>12.895021</v>
      </c>
      <c r="S271">
        <v>12.574311</v>
      </c>
      <c r="T271">
        <v>12.339957</v>
      </c>
      <c r="U271">
        <v>12.244840999999999</v>
      </c>
      <c r="V271">
        <v>12.698886</v>
      </c>
      <c r="W271">
        <v>13.566571</v>
      </c>
      <c r="X271">
        <v>14.526595</v>
      </c>
      <c r="Y271">
        <v>15.358874</v>
      </c>
      <c r="Z271">
        <v>17.511927</v>
      </c>
      <c r="AA271">
        <v>19.751071</v>
      </c>
      <c r="AB271">
        <v>21.67127</v>
      </c>
      <c r="AC271">
        <v>22.918082999999999</v>
      </c>
      <c r="AD271">
        <v>24.056346000000001</v>
      </c>
      <c r="AE271">
        <v>24.948364999999999</v>
      </c>
      <c r="AF271">
        <v>25.634575999999999</v>
      </c>
      <c r="AG271">
        <v>26.108889999999999</v>
      </c>
      <c r="AH271">
        <v>26.054369999999999</v>
      </c>
      <c r="AI271">
        <v>25.086200000000002</v>
      </c>
      <c r="AJ271">
        <v>23.538609999999998</v>
      </c>
      <c r="AK271">
        <v>22.903700000000001</v>
      </c>
      <c r="AL271">
        <v>21.224789999999999</v>
      </c>
      <c r="AM271">
        <v>18.638200000000001</v>
      </c>
      <c r="AN271">
        <v>16.017900000000001</v>
      </c>
      <c r="AO271">
        <v>14.39898</v>
      </c>
      <c r="AP271">
        <v>72.269319999999993</v>
      </c>
      <c r="AQ271">
        <v>70.051519999999996</v>
      </c>
      <c r="AR271">
        <v>68.439009999999996</v>
      </c>
      <c r="AS271">
        <v>66.646540000000002</v>
      </c>
      <c r="AT271">
        <v>65.82011</v>
      </c>
      <c r="AU271">
        <v>64.745000000000005</v>
      </c>
      <c r="AV271">
        <v>63.987810000000003</v>
      </c>
      <c r="AW271">
        <v>63.770879999999998</v>
      </c>
      <c r="AX271">
        <v>67.369290000000007</v>
      </c>
      <c r="AY271">
        <v>73.499979999999994</v>
      </c>
      <c r="AZ271">
        <v>78.985690000000005</v>
      </c>
      <c r="BA271">
        <v>84.197800000000001</v>
      </c>
      <c r="BB271">
        <v>88.100110000000001</v>
      </c>
      <c r="BC271">
        <v>90.917299999999997</v>
      </c>
      <c r="BD271">
        <v>93.114220000000003</v>
      </c>
      <c r="BE271">
        <v>94.876400000000004</v>
      </c>
      <c r="BF271">
        <v>95.495699999999999</v>
      </c>
      <c r="BG271">
        <v>94.985569999999996</v>
      </c>
      <c r="BH271">
        <v>93.50264</v>
      </c>
      <c r="BI271">
        <v>89.839839999999995</v>
      </c>
      <c r="BJ271">
        <v>85.034480000000002</v>
      </c>
      <c r="BK271">
        <v>80.985500000000002</v>
      </c>
      <c r="BL271">
        <v>78.016350000000003</v>
      </c>
      <c r="BM271">
        <v>75.390479999999997</v>
      </c>
      <c r="BN271">
        <v>7.4041899999999994E-2</v>
      </c>
      <c r="BO271">
        <v>7.83581E-2</v>
      </c>
      <c r="BP271">
        <v>0.14305280000000001</v>
      </c>
      <c r="BQ271">
        <v>0.1002566</v>
      </c>
      <c r="BR271">
        <v>0.1185331</v>
      </c>
      <c r="BS271">
        <v>0.2095139</v>
      </c>
      <c r="BT271">
        <v>0.35153839999999997</v>
      </c>
      <c r="BU271">
        <v>0.59228709999999996</v>
      </c>
      <c r="BV271">
        <v>0.64955629999999998</v>
      </c>
      <c r="BW271">
        <v>0.31323719999999999</v>
      </c>
      <c r="BX271">
        <v>0.1176</v>
      </c>
      <c r="BY271">
        <v>2.60716E-2</v>
      </c>
      <c r="BZ271">
        <v>-7.2527999999999995E-2</v>
      </c>
      <c r="CA271">
        <v>-1.7470200000000002E-2</v>
      </c>
      <c r="CB271">
        <v>0.1253872</v>
      </c>
      <c r="CC271">
        <v>0.30018729999999999</v>
      </c>
      <c r="CD271">
        <v>0.38744230000000002</v>
      </c>
      <c r="CE271">
        <v>0.43552819999999998</v>
      </c>
      <c r="CF271">
        <v>0.28379589999999999</v>
      </c>
      <c r="CG271">
        <v>0.2184972</v>
      </c>
      <c r="CH271">
        <v>0.1540656</v>
      </c>
      <c r="CI271">
        <v>0.14375080000000001</v>
      </c>
      <c r="CJ271">
        <v>1.8158299999999999E-2</v>
      </c>
      <c r="CK271">
        <v>-6.7260899999999998E-2</v>
      </c>
      <c r="CL271" s="76">
        <v>5.2990000000000003E-4</v>
      </c>
      <c r="CM271" s="76">
        <v>5.019E-4</v>
      </c>
      <c r="CN271" s="76">
        <v>5.8370000000000004E-4</v>
      </c>
      <c r="CO271" s="76">
        <v>5.1239999999999999E-4</v>
      </c>
      <c r="CP271" s="76">
        <v>6.0930000000000001E-4</v>
      </c>
      <c r="CQ271">
        <v>1.4143000000000001E-3</v>
      </c>
      <c r="CR271">
        <v>1.6891E-3</v>
      </c>
      <c r="CS271">
        <v>1.3611999999999999E-3</v>
      </c>
      <c r="CT271">
        <v>1.0395000000000001E-3</v>
      </c>
      <c r="CU271" s="76">
        <v>6.6680000000000005E-4</v>
      </c>
      <c r="CV271" s="76">
        <v>1.7479999999999999E-4</v>
      </c>
      <c r="CW271" s="76">
        <v>7.75E-5</v>
      </c>
      <c r="CX271" s="76">
        <v>1.3990000000000001E-4</v>
      </c>
      <c r="CY271" s="76">
        <v>3.9389999999999998E-4</v>
      </c>
      <c r="CZ271">
        <v>8.7250000000000001E-4</v>
      </c>
      <c r="DA271">
        <v>1.3527000000000001E-3</v>
      </c>
      <c r="DB271">
        <v>1.5820999999999999E-3</v>
      </c>
      <c r="DC271">
        <v>1.6976000000000001E-3</v>
      </c>
      <c r="DD271">
        <v>1.7662000000000001E-3</v>
      </c>
      <c r="DE271">
        <v>1.7623000000000001E-3</v>
      </c>
      <c r="DF271">
        <v>1.4298E-3</v>
      </c>
      <c r="DG271">
        <v>1.1808000000000001E-3</v>
      </c>
      <c r="DH271" s="76">
        <v>9.9470000000000005E-4</v>
      </c>
      <c r="DI271" s="76">
        <v>8.0610000000000002E-4</v>
      </c>
    </row>
    <row r="272" spans="1:113" x14ac:dyDescent="0.25">
      <c r="A272" t="str">
        <f t="shared" si="4"/>
        <v>All_4. Retail stores_All_All_All_20 to 199.99 kW_2958465</v>
      </c>
      <c r="B272" t="s">
        <v>204</v>
      </c>
      <c r="C272" t="s">
        <v>233</v>
      </c>
      <c r="D272" t="s">
        <v>19</v>
      </c>
      <c r="E272" t="s">
        <v>62</v>
      </c>
      <c r="F272" t="s">
        <v>19</v>
      </c>
      <c r="G272" t="s">
        <v>19</v>
      </c>
      <c r="H272" t="s">
        <v>19</v>
      </c>
      <c r="I272" t="s">
        <v>59</v>
      </c>
      <c r="J272" s="11">
        <v>2958465</v>
      </c>
      <c r="K272">
        <v>15</v>
      </c>
      <c r="L272">
        <v>18</v>
      </c>
      <c r="M272">
        <v>3534.1109999999999</v>
      </c>
      <c r="N272">
        <v>0</v>
      </c>
      <c r="O272">
        <v>0</v>
      </c>
      <c r="P272">
        <v>0</v>
      </c>
      <c r="Q272">
        <v>0</v>
      </c>
      <c r="R272">
        <v>13.926852999999999</v>
      </c>
      <c r="S272">
        <v>13.525933999999999</v>
      </c>
      <c r="T272">
        <v>13.23667</v>
      </c>
      <c r="U272">
        <v>13.175402999999999</v>
      </c>
      <c r="V272">
        <v>13.609964</v>
      </c>
      <c r="W272">
        <v>14.512185000000001</v>
      </c>
      <c r="X272">
        <v>15.276123</v>
      </c>
      <c r="Y272">
        <v>16.984532999999999</v>
      </c>
      <c r="Z272">
        <v>19.335849</v>
      </c>
      <c r="AA272">
        <v>21.563223000000001</v>
      </c>
      <c r="AB272">
        <v>23.385483000000001</v>
      </c>
      <c r="AC272">
        <v>24.573792000000001</v>
      </c>
      <c r="AD272">
        <v>25.541077000000001</v>
      </c>
      <c r="AE272">
        <v>26.395236000000001</v>
      </c>
      <c r="AF272">
        <v>26.848251000000001</v>
      </c>
      <c r="AG272">
        <v>27.130700000000001</v>
      </c>
      <c r="AH272">
        <v>27.051189999999998</v>
      </c>
      <c r="AI272">
        <v>26.09562</v>
      </c>
      <c r="AJ272">
        <v>24.5898</v>
      </c>
      <c r="AK272">
        <v>23.473510000000001</v>
      </c>
      <c r="AL272">
        <v>22.548210000000001</v>
      </c>
      <c r="AM272">
        <v>19.935140000000001</v>
      </c>
      <c r="AN272">
        <v>17.029890000000002</v>
      </c>
      <c r="AO272">
        <v>15.24736</v>
      </c>
      <c r="AP272">
        <v>75.872470000000007</v>
      </c>
      <c r="AQ272">
        <v>74.078429999999997</v>
      </c>
      <c r="AR272">
        <v>72.606260000000006</v>
      </c>
      <c r="AS272">
        <v>71.072879999999998</v>
      </c>
      <c r="AT272">
        <v>69.872960000000006</v>
      </c>
      <c r="AU272">
        <v>68.936639999999997</v>
      </c>
      <c r="AV272">
        <v>68.043570000000003</v>
      </c>
      <c r="AW272">
        <v>68.725970000000004</v>
      </c>
      <c r="AX272">
        <v>72.358400000000003</v>
      </c>
      <c r="AY272">
        <v>77.074539999999999</v>
      </c>
      <c r="AZ272">
        <v>81.763840000000002</v>
      </c>
      <c r="BA272">
        <v>85.917500000000004</v>
      </c>
      <c r="BB272">
        <v>89.437010000000001</v>
      </c>
      <c r="BC272">
        <v>92.346119999999999</v>
      </c>
      <c r="BD272">
        <v>94.657110000000003</v>
      </c>
      <c r="BE272">
        <v>96.106319999999997</v>
      </c>
      <c r="BF272">
        <v>96.693860000000001</v>
      </c>
      <c r="BG272">
        <v>96.418139999999994</v>
      </c>
      <c r="BH272">
        <v>95.111140000000006</v>
      </c>
      <c r="BI272">
        <v>92.247510000000005</v>
      </c>
      <c r="BJ272">
        <v>87.952129999999997</v>
      </c>
      <c r="BK272">
        <v>83.896870000000007</v>
      </c>
      <c r="BL272">
        <v>80.778490000000005</v>
      </c>
      <c r="BM272">
        <v>78.323269999999994</v>
      </c>
      <c r="BN272">
        <v>9.9451000000000001E-3</v>
      </c>
      <c r="BO272">
        <v>3.3184999999999999E-2</v>
      </c>
      <c r="BP272">
        <v>5.5093000000000003E-2</v>
      </c>
      <c r="BQ272">
        <v>6.4857700000000004E-2</v>
      </c>
      <c r="BR272">
        <v>9.0655200000000005E-2</v>
      </c>
      <c r="BS272">
        <v>0.1230933</v>
      </c>
      <c r="BT272">
        <v>0.1202589</v>
      </c>
      <c r="BU272">
        <v>0.26266289999999998</v>
      </c>
      <c r="BV272">
        <v>0.26097720000000002</v>
      </c>
      <c r="BW272">
        <v>0.13619519999999999</v>
      </c>
      <c r="BX272">
        <v>2.8007500000000001E-2</v>
      </c>
      <c r="BY272">
        <v>6.3582999999999999E-3</v>
      </c>
      <c r="BZ272">
        <v>-5.1587999999999998E-3</v>
      </c>
      <c r="CA272">
        <v>8.0280099999999993E-2</v>
      </c>
      <c r="CB272">
        <v>0.31673790000000002</v>
      </c>
      <c r="CC272">
        <v>0.42708590000000002</v>
      </c>
      <c r="CD272">
        <v>0.4762381</v>
      </c>
      <c r="CE272">
        <v>0.4696901</v>
      </c>
      <c r="CF272">
        <v>0.23228099999999999</v>
      </c>
      <c r="CG272">
        <v>6.9999699999999998E-2</v>
      </c>
      <c r="CH272">
        <v>5.0465900000000001E-2</v>
      </c>
      <c r="CI272">
        <v>8.8692099999999996E-2</v>
      </c>
      <c r="CJ272">
        <v>2.4468799999999999E-2</v>
      </c>
      <c r="CK272">
        <v>-8.6417000000000004E-3</v>
      </c>
      <c r="CL272" s="76">
        <v>9.7899999999999994E-5</v>
      </c>
      <c r="CM272" s="76">
        <v>8.92E-5</v>
      </c>
      <c r="CN272" s="76">
        <v>9.4900000000000003E-5</v>
      </c>
      <c r="CO272" s="76">
        <v>9.0099999999999995E-5</v>
      </c>
      <c r="CP272" s="76">
        <v>9.98E-5</v>
      </c>
      <c r="CQ272">
        <v>1.5770000000000001E-4</v>
      </c>
      <c r="CR272">
        <v>1.807E-4</v>
      </c>
      <c r="CS272">
        <v>1.5550000000000001E-4</v>
      </c>
      <c r="CT272">
        <v>1.192E-4</v>
      </c>
      <c r="CU272" s="76">
        <v>6.5699999999999998E-5</v>
      </c>
      <c r="CV272" s="76">
        <v>1.8700000000000001E-5</v>
      </c>
      <c r="CW272" s="76">
        <v>8.3799999999999994E-6</v>
      </c>
      <c r="CX272" s="76">
        <v>1.7E-5</v>
      </c>
      <c r="CY272" s="76">
        <v>5.38E-5</v>
      </c>
      <c r="CZ272">
        <v>1.104E-4</v>
      </c>
      <c r="DA272">
        <v>1.6320000000000001E-4</v>
      </c>
      <c r="DB272">
        <v>1.8919999999999999E-4</v>
      </c>
      <c r="DC272">
        <v>2.096E-4</v>
      </c>
      <c r="DD272">
        <v>2.376E-4</v>
      </c>
      <c r="DE272">
        <v>2.3939999999999999E-4</v>
      </c>
      <c r="DF272">
        <v>2.22E-4</v>
      </c>
      <c r="DG272" s="76">
        <v>1.9110000000000001E-4</v>
      </c>
      <c r="DH272" s="76">
        <v>1.5689999999999999E-4</v>
      </c>
      <c r="DI272" s="76">
        <v>1.2750000000000001E-4</v>
      </c>
    </row>
    <row r="273" spans="1:113" x14ac:dyDescent="0.25">
      <c r="A273" t="str">
        <f t="shared" si="4"/>
        <v>All_5. Offices, Hotels, Finance, Services_All_All_All_20 to 199.99 kW_43627</v>
      </c>
      <c r="B273" t="s">
        <v>177</v>
      </c>
      <c r="C273" t="s">
        <v>234</v>
      </c>
      <c r="D273" t="s">
        <v>19</v>
      </c>
      <c r="E273" t="s">
        <v>63</v>
      </c>
      <c r="F273" t="s">
        <v>19</v>
      </c>
      <c r="G273" t="s">
        <v>19</v>
      </c>
      <c r="H273" t="s">
        <v>19</v>
      </c>
      <c r="I273" t="s">
        <v>59</v>
      </c>
      <c r="J273" s="11">
        <v>43627</v>
      </c>
      <c r="K273">
        <v>15</v>
      </c>
      <c r="L273">
        <v>18</v>
      </c>
      <c r="M273">
        <v>10106</v>
      </c>
      <c r="N273">
        <v>0</v>
      </c>
      <c r="O273">
        <v>0</v>
      </c>
      <c r="P273">
        <v>0</v>
      </c>
      <c r="Q273">
        <v>0</v>
      </c>
      <c r="R273">
        <v>12.407775000000001</v>
      </c>
      <c r="S273">
        <v>11.546512</v>
      </c>
      <c r="T273">
        <v>11.015005</v>
      </c>
      <c r="U273">
        <v>10.842695000000001</v>
      </c>
      <c r="V273">
        <v>11.189156000000001</v>
      </c>
      <c r="W273">
        <v>11.973083000000001</v>
      </c>
      <c r="X273">
        <v>12.892196</v>
      </c>
      <c r="Y273">
        <v>14.877062</v>
      </c>
      <c r="Z273">
        <v>17.535221</v>
      </c>
      <c r="AA273">
        <v>19.794429999999998</v>
      </c>
      <c r="AB273">
        <v>21.894409</v>
      </c>
      <c r="AC273">
        <v>23.550677</v>
      </c>
      <c r="AD273">
        <v>24.396201999999999</v>
      </c>
      <c r="AE273">
        <v>25.167027999999998</v>
      </c>
      <c r="AF273">
        <v>25.572151999999999</v>
      </c>
      <c r="AG273">
        <v>25.61073</v>
      </c>
      <c r="AH273">
        <v>25.3536</v>
      </c>
      <c r="AI273">
        <v>24.13757</v>
      </c>
      <c r="AJ273">
        <v>22.55866</v>
      </c>
      <c r="AK273">
        <v>21.350539999999999</v>
      </c>
      <c r="AL273">
        <v>20.231470000000002</v>
      </c>
      <c r="AM273">
        <v>18.43214</v>
      </c>
      <c r="AN273">
        <v>15.998950000000001</v>
      </c>
      <c r="AO273">
        <v>14.18136</v>
      </c>
      <c r="AP273">
        <v>78.548079999999999</v>
      </c>
      <c r="AQ273">
        <v>75.737070000000003</v>
      </c>
      <c r="AR273">
        <v>74.043729999999996</v>
      </c>
      <c r="AS273">
        <v>73.046549999999996</v>
      </c>
      <c r="AT273">
        <v>71.583010000000002</v>
      </c>
      <c r="AU273">
        <v>70.970429999999993</v>
      </c>
      <c r="AV273">
        <v>70.551929999999999</v>
      </c>
      <c r="AW273">
        <v>72.885549999999995</v>
      </c>
      <c r="AX273">
        <v>77.484629999999996</v>
      </c>
      <c r="AY273">
        <v>82.256550000000004</v>
      </c>
      <c r="AZ273">
        <v>86.193190000000001</v>
      </c>
      <c r="BA273">
        <v>90.212599999999995</v>
      </c>
      <c r="BB273">
        <v>93.488200000000006</v>
      </c>
      <c r="BC273">
        <v>95.625609999999995</v>
      </c>
      <c r="BD273">
        <v>97.544499999999999</v>
      </c>
      <c r="BE273">
        <v>98.680639999999997</v>
      </c>
      <c r="BF273">
        <v>99.553759999999997</v>
      </c>
      <c r="BG273">
        <v>98.974419999999995</v>
      </c>
      <c r="BH273">
        <v>97.538470000000004</v>
      </c>
      <c r="BI273">
        <v>95.249600000000001</v>
      </c>
      <c r="BJ273">
        <v>91.886719999999997</v>
      </c>
      <c r="BK273">
        <v>87.188230000000004</v>
      </c>
      <c r="BL273">
        <v>83.898610000000005</v>
      </c>
      <c r="BM273">
        <v>81.656549999999996</v>
      </c>
      <c r="BN273">
        <v>0.23757349999999999</v>
      </c>
      <c r="BO273">
        <v>0.2136016</v>
      </c>
      <c r="BP273">
        <v>0.21892619999999999</v>
      </c>
      <c r="BQ273">
        <v>0.25407920000000001</v>
      </c>
      <c r="BR273">
        <v>0.29496499999999998</v>
      </c>
      <c r="BS273">
        <v>0.3538327</v>
      </c>
      <c r="BT273">
        <v>0.44232490000000002</v>
      </c>
      <c r="BU273">
        <v>0.46149240000000002</v>
      </c>
      <c r="BV273">
        <v>0.40958440000000002</v>
      </c>
      <c r="BW273">
        <v>0.30492340000000001</v>
      </c>
      <c r="BX273">
        <v>0.1507926</v>
      </c>
      <c r="BY273">
        <v>-3.4980600000000001E-2</v>
      </c>
      <c r="BZ273">
        <v>-0.11580310000000001</v>
      </c>
      <c r="CA273">
        <v>-0.2033411</v>
      </c>
      <c r="CB273">
        <v>-0.25664110000000001</v>
      </c>
      <c r="CC273">
        <v>-0.27197769999999999</v>
      </c>
      <c r="CD273">
        <v>-0.33031559999999999</v>
      </c>
      <c r="CE273">
        <v>-0.35092580000000001</v>
      </c>
      <c r="CF273">
        <v>-0.35025659999999997</v>
      </c>
      <c r="CG273">
        <v>-0.22725039999999999</v>
      </c>
      <c r="CH273">
        <v>-0.10061109999999999</v>
      </c>
      <c r="CI273">
        <v>2.7711400000000001E-2</v>
      </c>
      <c r="CJ273">
        <v>7.2900800000000002E-2</v>
      </c>
      <c r="CK273">
        <v>-3.0520999999999999E-3</v>
      </c>
      <c r="CL273">
        <v>7.4379999999999997E-4</v>
      </c>
      <c r="CM273">
        <v>6.4039999999999995E-4</v>
      </c>
      <c r="CN273">
        <v>6.4079999999999996E-4</v>
      </c>
      <c r="CO273">
        <v>6.6660000000000005E-4</v>
      </c>
      <c r="CP273">
        <v>8.7609999999999999E-4</v>
      </c>
      <c r="CQ273">
        <v>3.0939000000000001E-3</v>
      </c>
      <c r="CR273">
        <v>1.8025999999999999E-3</v>
      </c>
      <c r="CS273">
        <v>1.2815000000000001E-3</v>
      </c>
      <c r="CT273">
        <v>1.1280999999999999E-3</v>
      </c>
      <c r="CU273">
        <v>4.7239999999999999E-4</v>
      </c>
      <c r="CV273" s="76">
        <v>1.552E-4</v>
      </c>
      <c r="CW273" s="76">
        <v>5.6900000000000001E-5</v>
      </c>
      <c r="CX273" s="76">
        <v>1.695E-4</v>
      </c>
      <c r="CY273">
        <v>4.2430000000000001E-4</v>
      </c>
      <c r="CZ273">
        <v>6.2509999999999996E-4</v>
      </c>
      <c r="DA273">
        <v>1.2145999999999999E-3</v>
      </c>
      <c r="DB273">
        <v>1.6950999999999999E-3</v>
      </c>
      <c r="DC273">
        <v>1.9377000000000001E-3</v>
      </c>
      <c r="DD273">
        <v>1.7106999999999999E-3</v>
      </c>
      <c r="DE273">
        <v>1.2558999999999999E-3</v>
      </c>
      <c r="DF273">
        <v>5.7410000000000002E-4</v>
      </c>
      <c r="DG273" s="76">
        <v>1.874E-4</v>
      </c>
      <c r="DH273">
        <v>2.608E-4</v>
      </c>
      <c r="DI273">
        <v>4.9779999999999996E-4</v>
      </c>
    </row>
    <row r="274" spans="1:113" x14ac:dyDescent="0.25">
      <c r="A274" t="str">
        <f t="shared" si="4"/>
        <v>All_5. Offices, Hotels, Finance, Services_All_All_All_20 to 199.99 kW_43670</v>
      </c>
      <c r="B274" t="s">
        <v>177</v>
      </c>
      <c r="C274" t="s">
        <v>234</v>
      </c>
      <c r="D274" t="s">
        <v>19</v>
      </c>
      <c r="E274" t="s">
        <v>63</v>
      </c>
      <c r="F274" t="s">
        <v>19</v>
      </c>
      <c r="G274" t="s">
        <v>19</v>
      </c>
      <c r="H274" t="s">
        <v>19</v>
      </c>
      <c r="I274" t="s">
        <v>59</v>
      </c>
      <c r="J274" s="11">
        <v>43670</v>
      </c>
      <c r="K274">
        <v>15</v>
      </c>
      <c r="L274">
        <v>18</v>
      </c>
      <c r="M274">
        <v>9694</v>
      </c>
      <c r="N274">
        <v>0</v>
      </c>
      <c r="O274">
        <v>0</v>
      </c>
      <c r="P274">
        <v>0</v>
      </c>
      <c r="Q274">
        <v>0</v>
      </c>
      <c r="R274">
        <v>12.143364999999999</v>
      </c>
      <c r="S274">
        <v>11.288612000000001</v>
      </c>
      <c r="T274">
        <v>10.755756999999999</v>
      </c>
      <c r="U274">
        <v>10.620873</v>
      </c>
      <c r="V274">
        <v>10.917922000000001</v>
      </c>
      <c r="W274">
        <v>11.800297</v>
      </c>
      <c r="X274">
        <v>12.563186</v>
      </c>
      <c r="Y274">
        <v>14.24394</v>
      </c>
      <c r="Z274">
        <v>16.659842999999999</v>
      </c>
      <c r="AA274">
        <v>18.865917</v>
      </c>
      <c r="AB274">
        <v>20.933955000000001</v>
      </c>
      <c r="AC274">
        <v>22.644724</v>
      </c>
      <c r="AD274">
        <v>23.675857000000001</v>
      </c>
      <c r="AE274">
        <v>24.605930000000001</v>
      </c>
      <c r="AF274">
        <v>25.112190999999999</v>
      </c>
      <c r="AG274">
        <v>25.199269999999999</v>
      </c>
      <c r="AH274">
        <v>24.996659999999999</v>
      </c>
      <c r="AI274">
        <v>24.112459999999999</v>
      </c>
      <c r="AJ274">
        <v>22.734249999999999</v>
      </c>
      <c r="AK274">
        <v>21.398119999999999</v>
      </c>
      <c r="AL274">
        <v>20.150659999999998</v>
      </c>
      <c r="AM274">
        <v>18.278649999999999</v>
      </c>
      <c r="AN274">
        <v>15.83183</v>
      </c>
      <c r="AO274">
        <v>14.005380000000001</v>
      </c>
      <c r="AP274">
        <v>75.938379999999995</v>
      </c>
      <c r="AQ274">
        <v>73.170439999999999</v>
      </c>
      <c r="AR274">
        <v>71.387969999999996</v>
      </c>
      <c r="AS274">
        <v>70.166060000000002</v>
      </c>
      <c r="AT274">
        <v>69.518109999999993</v>
      </c>
      <c r="AU274">
        <v>68.754990000000006</v>
      </c>
      <c r="AV274">
        <v>67.839960000000005</v>
      </c>
      <c r="AW274">
        <v>69.060389999999998</v>
      </c>
      <c r="AX274">
        <v>72.671989999999994</v>
      </c>
      <c r="AY274">
        <v>77.310820000000007</v>
      </c>
      <c r="AZ274">
        <v>81.860560000000007</v>
      </c>
      <c r="BA274">
        <v>85.313130000000001</v>
      </c>
      <c r="BB274">
        <v>88.114459999999994</v>
      </c>
      <c r="BC274">
        <v>91.579650000000001</v>
      </c>
      <c r="BD274">
        <v>94.127539999999996</v>
      </c>
      <c r="BE274">
        <v>95.372479999999996</v>
      </c>
      <c r="BF274">
        <v>95.7607</v>
      </c>
      <c r="BG274">
        <v>95.891720000000007</v>
      </c>
      <c r="BH274">
        <v>95.257940000000005</v>
      </c>
      <c r="BI274">
        <v>93.177949999999996</v>
      </c>
      <c r="BJ274">
        <v>89.149640000000005</v>
      </c>
      <c r="BK274">
        <v>84.709720000000004</v>
      </c>
      <c r="BL274">
        <v>81.744640000000004</v>
      </c>
      <c r="BM274">
        <v>79.381200000000007</v>
      </c>
      <c r="BN274">
        <v>-0.1303629</v>
      </c>
      <c r="BO274">
        <v>-0.13961200000000001</v>
      </c>
      <c r="BP274">
        <v>-0.15534129999999999</v>
      </c>
      <c r="BQ274">
        <v>-0.1533061</v>
      </c>
      <c r="BR274">
        <v>-0.10986460000000001</v>
      </c>
      <c r="BS274">
        <v>-0.14806759999999999</v>
      </c>
      <c r="BT274">
        <v>-0.15060119999999999</v>
      </c>
      <c r="BU274">
        <v>-0.1066203</v>
      </c>
      <c r="BV274">
        <v>-7.7269000000000001E-3</v>
      </c>
      <c r="BW274">
        <v>2.9492000000000001E-2</v>
      </c>
      <c r="BX274">
        <v>3.7448500000000003E-2</v>
      </c>
      <c r="BY274">
        <v>-1.1727599999999999E-2</v>
      </c>
      <c r="BZ274">
        <v>-2.57136E-2</v>
      </c>
      <c r="CA274">
        <v>-6.1507199999999998E-2</v>
      </c>
      <c r="CB274">
        <v>-5.5212799999999999E-2</v>
      </c>
      <c r="CC274">
        <v>-8.2095999999999992E-3</v>
      </c>
      <c r="CD274">
        <v>3.8990499999999997E-2</v>
      </c>
      <c r="CE274">
        <v>-7.2728399999999999E-2</v>
      </c>
      <c r="CF274">
        <v>-0.1160373</v>
      </c>
      <c r="CG274">
        <v>-9.1750600000000002E-2</v>
      </c>
      <c r="CH274">
        <v>-8.0506800000000003E-2</v>
      </c>
      <c r="CI274">
        <v>3.04508E-2</v>
      </c>
      <c r="CJ274">
        <v>5.0055799999999998E-2</v>
      </c>
      <c r="CK274">
        <v>-1.4414E-2</v>
      </c>
      <c r="CL274">
        <v>6.3420000000000002E-4</v>
      </c>
      <c r="CM274">
        <v>5.3370000000000002E-4</v>
      </c>
      <c r="CN274">
        <v>4.8480000000000002E-4</v>
      </c>
      <c r="CO274">
        <v>5.1489999999999999E-4</v>
      </c>
      <c r="CP274">
        <v>6.0260000000000001E-4</v>
      </c>
      <c r="CQ274">
        <v>2.4218E-3</v>
      </c>
      <c r="CR274">
        <v>1.3548E-3</v>
      </c>
      <c r="CS274">
        <v>9.4240000000000003E-4</v>
      </c>
      <c r="CT274">
        <v>9.077E-4</v>
      </c>
      <c r="CU274">
        <v>3.6890000000000002E-4</v>
      </c>
      <c r="CV274" s="76">
        <v>1.314E-4</v>
      </c>
      <c r="CW274" s="76">
        <v>4.88E-5</v>
      </c>
      <c r="CX274" s="76">
        <v>1.3190000000000001E-4</v>
      </c>
      <c r="CY274">
        <v>3.5560000000000002E-4</v>
      </c>
      <c r="CZ274">
        <v>4.816E-4</v>
      </c>
      <c r="DA274">
        <v>8.7670000000000001E-4</v>
      </c>
      <c r="DB274">
        <v>1.245E-3</v>
      </c>
      <c r="DC274">
        <v>1.4388000000000001E-3</v>
      </c>
      <c r="DD274">
        <v>1.3956000000000001E-3</v>
      </c>
      <c r="DE274">
        <v>1.0679999999999999E-3</v>
      </c>
      <c r="DF274">
        <v>4.861E-4</v>
      </c>
      <c r="DG274" s="76">
        <v>1.515E-4</v>
      </c>
      <c r="DH274">
        <v>2.1320000000000001E-4</v>
      </c>
      <c r="DI274">
        <v>3.5349999999999997E-4</v>
      </c>
    </row>
    <row r="275" spans="1:113" x14ac:dyDescent="0.25">
      <c r="A275" t="str">
        <f t="shared" si="4"/>
        <v>All_5. Offices, Hotels, Finance, Services_All_All_All_20 to 199.99 kW_43672</v>
      </c>
      <c r="B275" t="s">
        <v>177</v>
      </c>
      <c r="C275" t="s">
        <v>234</v>
      </c>
      <c r="D275" t="s">
        <v>19</v>
      </c>
      <c r="E275" t="s">
        <v>63</v>
      </c>
      <c r="F275" t="s">
        <v>19</v>
      </c>
      <c r="G275" t="s">
        <v>19</v>
      </c>
      <c r="H275" t="s">
        <v>19</v>
      </c>
      <c r="I275" t="s">
        <v>59</v>
      </c>
      <c r="J275" s="11">
        <v>43672</v>
      </c>
      <c r="K275">
        <v>15</v>
      </c>
      <c r="L275">
        <v>18</v>
      </c>
      <c r="M275">
        <v>9691</v>
      </c>
      <c r="N275">
        <v>0</v>
      </c>
      <c r="O275">
        <v>0</v>
      </c>
      <c r="P275">
        <v>0</v>
      </c>
      <c r="Q275">
        <v>0</v>
      </c>
      <c r="R275">
        <v>12.559537000000001</v>
      </c>
      <c r="S275">
        <v>11.730817999999999</v>
      </c>
      <c r="T275">
        <v>11.237053</v>
      </c>
      <c r="U275">
        <v>11.059480000000001</v>
      </c>
      <c r="V275">
        <v>11.358451000000001</v>
      </c>
      <c r="W275">
        <v>12.198983999999999</v>
      </c>
      <c r="X275">
        <v>13.041262</v>
      </c>
      <c r="Y275">
        <v>14.555719</v>
      </c>
      <c r="Z275">
        <v>16.720437</v>
      </c>
      <c r="AA275">
        <v>18.704395000000002</v>
      </c>
      <c r="AB275">
        <v>20.641580999999999</v>
      </c>
      <c r="AC275">
        <v>22.251805999999998</v>
      </c>
      <c r="AD275">
        <v>23.182258000000001</v>
      </c>
      <c r="AE275">
        <v>23.963511</v>
      </c>
      <c r="AF275">
        <v>24.344992000000001</v>
      </c>
      <c r="AG275">
        <v>24.496659999999999</v>
      </c>
      <c r="AH275">
        <v>24.230070000000001</v>
      </c>
      <c r="AI275">
        <v>23.284120000000001</v>
      </c>
      <c r="AJ275">
        <v>21.879740000000002</v>
      </c>
      <c r="AK275">
        <v>20.601230000000001</v>
      </c>
      <c r="AL275">
        <v>19.6539</v>
      </c>
      <c r="AM275">
        <v>18.107800000000001</v>
      </c>
      <c r="AN275">
        <v>15.93258</v>
      </c>
      <c r="AO275">
        <v>14.05193</v>
      </c>
      <c r="AP275">
        <v>74.575519999999997</v>
      </c>
      <c r="AQ275">
        <v>74.521360000000001</v>
      </c>
      <c r="AR275">
        <v>73.289249999999996</v>
      </c>
      <c r="AS275">
        <v>71.596469999999997</v>
      </c>
      <c r="AT275">
        <v>70.039919999999995</v>
      </c>
      <c r="AU275">
        <v>68.876260000000002</v>
      </c>
      <c r="AV275">
        <v>67.948790000000002</v>
      </c>
      <c r="AW275">
        <v>69.020780000000002</v>
      </c>
      <c r="AX275">
        <v>71.62021</v>
      </c>
      <c r="AY275">
        <v>75.340249999999997</v>
      </c>
      <c r="AZ275">
        <v>79.699839999999995</v>
      </c>
      <c r="BA275">
        <v>83.391490000000005</v>
      </c>
      <c r="BB275">
        <v>86.547870000000003</v>
      </c>
      <c r="BC275">
        <v>88.889719999999997</v>
      </c>
      <c r="BD275">
        <v>91.040949999999995</v>
      </c>
      <c r="BE275">
        <v>92.435289999999995</v>
      </c>
      <c r="BF275">
        <v>92.966440000000006</v>
      </c>
      <c r="BG275">
        <v>92.574299999999994</v>
      </c>
      <c r="BH275">
        <v>91.238810000000001</v>
      </c>
      <c r="BI275">
        <v>88.666560000000004</v>
      </c>
      <c r="BJ275">
        <v>84.651750000000007</v>
      </c>
      <c r="BK275">
        <v>80.503209999999996</v>
      </c>
      <c r="BL275">
        <v>77.683049999999994</v>
      </c>
      <c r="BM275">
        <v>75.394199999999998</v>
      </c>
      <c r="BN275">
        <v>-0.1301467</v>
      </c>
      <c r="BO275">
        <v>-0.1393027</v>
      </c>
      <c r="BP275">
        <v>-0.15506629999999999</v>
      </c>
      <c r="BQ275">
        <v>-0.15299489999999999</v>
      </c>
      <c r="BR275">
        <v>-0.10961849999999999</v>
      </c>
      <c r="BS275">
        <v>-0.14790880000000001</v>
      </c>
      <c r="BT275">
        <v>-0.15034539999999999</v>
      </c>
      <c r="BU275">
        <v>-0.1063842</v>
      </c>
      <c r="BV275">
        <v>-7.6312999999999997E-3</v>
      </c>
      <c r="BW275">
        <v>2.94005E-2</v>
      </c>
      <c r="BX275">
        <v>3.7360600000000001E-2</v>
      </c>
      <c r="BY275">
        <v>-1.17413E-2</v>
      </c>
      <c r="BZ275">
        <v>-2.5611100000000001E-2</v>
      </c>
      <c r="CA275">
        <v>-6.1393799999999998E-2</v>
      </c>
      <c r="CB275">
        <v>-5.5016000000000002E-2</v>
      </c>
      <c r="CC275">
        <v>-8.0418E-3</v>
      </c>
      <c r="CD275">
        <v>3.9015000000000001E-2</v>
      </c>
      <c r="CE275">
        <v>-7.2777099999999997E-2</v>
      </c>
      <c r="CF275">
        <v>-0.1160143</v>
      </c>
      <c r="CG275">
        <v>-9.1730199999999998E-2</v>
      </c>
      <c r="CH275">
        <v>-8.0581E-2</v>
      </c>
      <c r="CI275">
        <v>3.04344E-2</v>
      </c>
      <c r="CJ275">
        <v>5.0146299999999998E-2</v>
      </c>
      <c r="CK275">
        <v>-1.4468999999999999E-2</v>
      </c>
      <c r="CL275">
        <v>7.1929999999999997E-4</v>
      </c>
      <c r="CM275">
        <v>6.0800000000000003E-4</v>
      </c>
      <c r="CN275">
        <v>5.7510000000000005E-4</v>
      </c>
      <c r="CO275">
        <v>6.1200000000000002E-4</v>
      </c>
      <c r="CP275">
        <v>7.4790000000000002E-4</v>
      </c>
      <c r="CQ275">
        <v>2.5777999999999999E-3</v>
      </c>
      <c r="CR275">
        <v>1.5192999999999999E-3</v>
      </c>
      <c r="CS275">
        <v>1.0873E-3</v>
      </c>
      <c r="CT275">
        <v>1.0101999999999999E-3</v>
      </c>
      <c r="CU275">
        <v>4.2480000000000003E-4</v>
      </c>
      <c r="CV275" s="76">
        <v>1.4219999999999999E-4</v>
      </c>
      <c r="CW275" s="76">
        <v>5.3699999999999997E-5</v>
      </c>
      <c r="CX275" s="76">
        <v>1.4249999999999999E-4</v>
      </c>
      <c r="CY275">
        <v>3.658E-4</v>
      </c>
      <c r="CZ275">
        <v>5.3910000000000004E-4</v>
      </c>
      <c r="DA275">
        <v>1.0019E-3</v>
      </c>
      <c r="DB275">
        <v>1.4287E-3</v>
      </c>
      <c r="DC275">
        <v>1.6507E-3</v>
      </c>
      <c r="DD275">
        <v>1.4909000000000001E-3</v>
      </c>
      <c r="DE275">
        <v>1.1418000000000001E-3</v>
      </c>
      <c r="DF275">
        <v>5.2939999999999997E-4</v>
      </c>
      <c r="DG275" s="76">
        <v>1.617E-4</v>
      </c>
      <c r="DH275">
        <v>2.764E-4</v>
      </c>
      <c r="DI275">
        <v>4.727E-4</v>
      </c>
    </row>
    <row r="276" spans="1:113" x14ac:dyDescent="0.25">
      <c r="A276" t="str">
        <f t="shared" si="4"/>
        <v>All_5. Offices, Hotels, Finance, Services_All_All_All_20 to 199.99 kW_43690</v>
      </c>
      <c r="B276" t="s">
        <v>177</v>
      </c>
      <c r="C276" t="s">
        <v>234</v>
      </c>
      <c r="D276" t="s">
        <v>19</v>
      </c>
      <c r="E276" t="s">
        <v>63</v>
      </c>
      <c r="F276" t="s">
        <v>19</v>
      </c>
      <c r="G276" t="s">
        <v>19</v>
      </c>
      <c r="H276" t="s">
        <v>19</v>
      </c>
      <c r="I276" t="s">
        <v>59</v>
      </c>
      <c r="J276" s="11">
        <v>43690</v>
      </c>
      <c r="K276">
        <v>15</v>
      </c>
      <c r="L276">
        <v>18</v>
      </c>
      <c r="M276">
        <v>9568</v>
      </c>
      <c r="N276">
        <v>0</v>
      </c>
      <c r="O276">
        <v>0</v>
      </c>
      <c r="P276">
        <v>0</v>
      </c>
      <c r="Q276">
        <v>0</v>
      </c>
      <c r="R276">
        <v>11.477243</v>
      </c>
      <c r="S276">
        <v>10.696433000000001</v>
      </c>
      <c r="T276">
        <v>10.248427</v>
      </c>
      <c r="U276">
        <v>10.110817000000001</v>
      </c>
      <c r="V276">
        <v>10.476447</v>
      </c>
      <c r="W276">
        <v>11.367585</v>
      </c>
      <c r="X276">
        <v>12.178763</v>
      </c>
      <c r="Y276">
        <v>13.511036000000001</v>
      </c>
      <c r="Z276">
        <v>15.868941</v>
      </c>
      <c r="AA276">
        <v>18.063839999999999</v>
      </c>
      <c r="AB276">
        <v>20.123830000000002</v>
      </c>
      <c r="AC276">
        <v>21.848694999999999</v>
      </c>
      <c r="AD276">
        <v>22.906652999999999</v>
      </c>
      <c r="AE276">
        <v>23.831738000000001</v>
      </c>
      <c r="AF276">
        <v>24.285857</v>
      </c>
      <c r="AG276">
        <v>24.51839</v>
      </c>
      <c r="AH276">
        <v>24.337810000000001</v>
      </c>
      <c r="AI276">
        <v>23.251300000000001</v>
      </c>
      <c r="AJ276">
        <v>21.706219999999998</v>
      </c>
      <c r="AK276">
        <v>20.29541</v>
      </c>
      <c r="AL276">
        <v>19.251539999999999</v>
      </c>
      <c r="AM276">
        <v>17.240649999999999</v>
      </c>
      <c r="AN276">
        <v>14.90677</v>
      </c>
      <c r="AO276">
        <v>13.17042</v>
      </c>
      <c r="AP276">
        <v>73.720119999999994</v>
      </c>
      <c r="AQ276">
        <v>71.500919999999994</v>
      </c>
      <c r="AR276">
        <v>70.167630000000003</v>
      </c>
      <c r="AS276">
        <v>68.924390000000002</v>
      </c>
      <c r="AT276">
        <v>68.087590000000006</v>
      </c>
      <c r="AU276">
        <v>66.919619999999995</v>
      </c>
      <c r="AV276">
        <v>66.101990000000001</v>
      </c>
      <c r="AW276">
        <v>66.566190000000006</v>
      </c>
      <c r="AX276">
        <v>70.530739999999994</v>
      </c>
      <c r="AY276">
        <v>75.415149999999997</v>
      </c>
      <c r="AZ276">
        <v>79.799639999999997</v>
      </c>
      <c r="BA276">
        <v>84.009429999999995</v>
      </c>
      <c r="BB276">
        <v>87.585809999999995</v>
      </c>
      <c r="BC276">
        <v>90.36842</v>
      </c>
      <c r="BD276">
        <v>92.109009999999998</v>
      </c>
      <c r="BE276">
        <v>93.542450000000002</v>
      </c>
      <c r="BF276">
        <v>94.376559999999998</v>
      </c>
      <c r="BG276">
        <v>94.281329999999997</v>
      </c>
      <c r="BH276">
        <v>93.470190000000002</v>
      </c>
      <c r="BI276">
        <v>90.839910000000003</v>
      </c>
      <c r="BJ276">
        <v>86.809520000000006</v>
      </c>
      <c r="BK276">
        <v>83.116039999999998</v>
      </c>
      <c r="BL276">
        <v>79.663480000000007</v>
      </c>
      <c r="BM276">
        <v>76.93732</v>
      </c>
      <c r="BN276">
        <v>-7.4327000000000004E-2</v>
      </c>
      <c r="BO276">
        <v>-7.8298999999999994E-2</v>
      </c>
      <c r="BP276">
        <v>-6.8343399999999999E-2</v>
      </c>
      <c r="BQ276">
        <v>-4.3572199999999998E-2</v>
      </c>
      <c r="BR276">
        <v>-3.01528E-2</v>
      </c>
      <c r="BS276">
        <v>1.66865E-2</v>
      </c>
      <c r="BT276">
        <v>3.09152E-2</v>
      </c>
      <c r="BU276">
        <v>0.109292</v>
      </c>
      <c r="BV276">
        <v>0.12265959999999999</v>
      </c>
      <c r="BW276">
        <v>6.7799600000000002E-2</v>
      </c>
      <c r="BX276">
        <v>4.1668299999999998E-2</v>
      </c>
      <c r="BY276">
        <v>1.3837999999999999E-3</v>
      </c>
      <c r="BZ276">
        <v>-4.3049799999999999E-2</v>
      </c>
      <c r="CA276">
        <v>-0.1120507</v>
      </c>
      <c r="CB276">
        <v>-5.5001399999999999E-2</v>
      </c>
      <c r="CC276">
        <v>-5.9484000000000002E-2</v>
      </c>
      <c r="CD276">
        <v>-4.6445500000000001E-2</v>
      </c>
      <c r="CE276">
        <v>-0.1045816</v>
      </c>
      <c r="CF276">
        <v>-0.16679550000000001</v>
      </c>
      <c r="CG276">
        <v>-0.15723319999999999</v>
      </c>
      <c r="CH276">
        <v>-8.4492200000000003E-2</v>
      </c>
      <c r="CI276">
        <v>3.6877899999999998E-2</v>
      </c>
      <c r="CJ276">
        <v>4.7614200000000002E-2</v>
      </c>
      <c r="CK276">
        <v>-2.2378599999999998E-2</v>
      </c>
      <c r="CL276">
        <v>3.9379999999999998E-4</v>
      </c>
      <c r="CM276">
        <v>2.9849999999999999E-4</v>
      </c>
      <c r="CN276">
        <v>3.0279999999999999E-4</v>
      </c>
      <c r="CO276">
        <v>2.8719999999999999E-4</v>
      </c>
      <c r="CP276">
        <v>3.8089999999999999E-4</v>
      </c>
      <c r="CQ276">
        <v>2.1638999999999999E-3</v>
      </c>
      <c r="CR276">
        <v>1.1133E-3</v>
      </c>
      <c r="CS276">
        <v>7.5980000000000004E-4</v>
      </c>
      <c r="CT276">
        <v>7.4019999999999999E-4</v>
      </c>
      <c r="CU276">
        <v>2.81E-4</v>
      </c>
      <c r="CV276" s="76">
        <v>1.0230000000000001E-4</v>
      </c>
      <c r="CW276" s="76">
        <v>3.3300000000000003E-5</v>
      </c>
      <c r="CX276" s="76">
        <v>1.025E-4</v>
      </c>
      <c r="CY276">
        <v>2.9579999999999998E-4</v>
      </c>
      <c r="CZ276">
        <v>3.7050000000000001E-4</v>
      </c>
      <c r="DA276">
        <v>7.1060000000000003E-4</v>
      </c>
      <c r="DB276">
        <v>1.0250999999999999E-3</v>
      </c>
      <c r="DC276">
        <v>1.2264000000000001E-3</v>
      </c>
      <c r="DD276">
        <v>1.1891E-3</v>
      </c>
      <c r="DE276">
        <v>8.7020000000000001E-4</v>
      </c>
      <c r="DF276">
        <v>4.191E-4</v>
      </c>
      <c r="DG276" s="76">
        <v>1.3679999999999999E-4</v>
      </c>
      <c r="DH276">
        <v>1.4909999999999999E-4</v>
      </c>
      <c r="DI276">
        <v>2.1499999999999999E-4</v>
      </c>
    </row>
    <row r="277" spans="1:113" x14ac:dyDescent="0.25">
      <c r="A277" t="str">
        <f t="shared" si="4"/>
        <v>All_5. Offices, Hotels, Finance, Services_All_All_All_20 to 199.99 kW_43691</v>
      </c>
      <c r="B277" t="s">
        <v>177</v>
      </c>
      <c r="C277" t="s">
        <v>234</v>
      </c>
      <c r="D277" t="s">
        <v>19</v>
      </c>
      <c r="E277" t="s">
        <v>63</v>
      </c>
      <c r="F277" t="s">
        <v>19</v>
      </c>
      <c r="G277" t="s">
        <v>19</v>
      </c>
      <c r="H277" t="s">
        <v>19</v>
      </c>
      <c r="I277" t="s">
        <v>59</v>
      </c>
      <c r="J277" s="11">
        <v>43691</v>
      </c>
      <c r="K277">
        <v>15</v>
      </c>
      <c r="L277">
        <v>18</v>
      </c>
      <c r="M277">
        <v>9550</v>
      </c>
      <c r="N277">
        <v>0</v>
      </c>
      <c r="O277">
        <v>0</v>
      </c>
      <c r="P277">
        <v>0</v>
      </c>
      <c r="Q277">
        <v>0</v>
      </c>
      <c r="R277">
        <v>12.049431999999999</v>
      </c>
      <c r="S277">
        <v>11.212775000000001</v>
      </c>
      <c r="T277">
        <v>10.727257</v>
      </c>
      <c r="U277">
        <v>10.577113000000001</v>
      </c>
      <c r="V277">
        <v>10.896822</v>
      </c>
      <c r="W277">
        <v>11.828125</v>
      </c>
      <c r="X277">
        <v>12.733402999999999</v>
      </c>
      <c r="Y277">
        <v>14.19004</v>
      </c>
      <c r="Z277">
        <v>16.695003</v>
      </c>
      <c r="AA277">
        <v>18.984432999999999</v>
      </c>
      <c r="AB277">
        <v>21.188351999999998</v>
      </c>
      <c r="AC277">
        <v>23.019583999999998</v>
      </c>
      <c r="AD277">
        <v>24.240269000000001</v>
      </c>
      <c r="AE277">
        <v>25.125156</v>
      </c>
      <c r="AF277">
        <v>25.630192000000001</v>
      </c>
      <c r="AG277">
        <v>25.856619999999999</v>
      </c>
      <c r="AH277">
        <v>25.649560000000001</v>
      </c>
      <c r="AI277">
        <v>24.535520000000002</v>
      </c>
      <c r="AJ277">
        <v>22.90691</v>
      </c>
      <c r="AK277">
        <v>21.45326</v>
      </c>
      <c r="AL277">
        <v>20.280390000000001</v>
      </c>
      <c r="AM277">
        <v>18.132439999999999</v>
      </c>
      <c r="AN277">
        <v>15.66522</v>
      </c>
      <c r="AO277">
        <v>13.9297</v>
      </c>
      <c r="AP277">
        <v>76.591030000000003</v>
      </c>
      <c r="AQ277">
        <v>73.475430000000003</v>
      </c>
      <c r="AR277">
        <v>72.388339999999999</v>
      </c>
      <c r="AS277">
        <v>70.557789999999997</v>
      </c>
      <c r="AT277">
        <v>69.336640000000003</v>
      </c>
      <c r="AU277">
        <v>68.564130000000006</v>
      </c>
      <c r="AV277">
        <v>67.604290000000006</v>
      </c>
      <c r="AW277">
        <v>68.012259999999998</v>
      </c>
      <c r="AX277">
        <v>72.192610000000002</v>
      </c>
      <c r="AY277">
        <v>77.221450000000004</v>
      </c>
      <c r="AZ277">
        <v>82.361760000000004</v>
      </c>
      <c r="BA277">
        <v>86.887519999999995</v>
      </c>
      <c r="BB277">
        <v>90.543859999999995</v>
      </c>
      <c r="BC277">
        <v>93.634929999999997</v>
      </c>
      <c r="BD277">
        <v>95.665580000000006</v>
      </c>
      <c r="BE277">
        <v>97.130970000000005</v>
      </c>
      <c r="BF277">
        <v>97.819519999999997</v>
      </c>
      <c r="BG277">
        <v>97.859759999999994</v>
      </c>
      <c r="BH277">
        <v>96.892269999999996</v>
      </c>
      <c r="BI277">
        <v>94.423689999999993</v>
      </c>
      <c r="BJ277">
        <v>89.734210000000004</v>
      </c>
      <c r="BK277">
        <v>85.531760000000006</v>
      </c>
      <c r="BL277">
        <v>82.248850000000004</v>
      </c>
      <c r="BM277">
        <v>79.813050000000004</v>
      </c>
      <c r="BN277">
        <v>-7.4585700000000005E-2</v>
      </c>
      <c r="BO277">
        <v>-7.8669199999999995E-2</v>
      </c>
      <c r="BP277">
        <v>-6.8673200000000004E-2</v>
      </c>
      <c r="BQ277">
        <v>-4.3944200000000003E-2</v>
      </c>
      <c r="BR277">
        <v>-3.0447999999999999E-2</v>
      </c>
      <c r="BS277">
        <v>1.6496500000000001E-2</v>
      </c>
      <c r="BT277">
        <v>3.0608799999999999E-2</v>
      </c>
      <c r="BU277">
        <v>0.1090093</v>
      </c>
      <c r="BV277">
        <v>0.122545</v>
      </c>
      <c r="BW277">
        <v>6.7908999999999997E-2</v>
      </c>
      <c r="BX277">
        <v>4.17743E-2</v>
      </c>
      <c r="BY277">
        <v>1.4013999999999999E-3</v>
      </c>
      <c r="BZ277">
        <v>-4.3172700000000001E-2</v>
      </c>
      <c r="CA277">
        <v>-0.1121867</v>
      </c>
      <c r="CB277">
        <v>-5.52372E-2</v>
      </c>
      <c r="CC277">
        <v>-5.9685700000000001E-2</v>
      </c>
      <c r="CD277">
        <v>-4.6475200000000001E-2</v>
      </c>
      <c r="CE277">
        <v>-0.1045246</v>
      </c>
      <c r="CF277">
        <v>-0.16682359999999999</v>
      </c>
      <c r="CG277">
        <v>-0.1572568</v>
      </c>
      <c r="CH277">
        <v>-8.4402699999999997E-2</v>
      </c>
      <c r="CI277">
        <v>3.6898E-2</v>
      </c>
      <c r="CJ277">
        <v>4.7505100000000001E-2</v>
      </c>
      <c r="CK277">
        <v>-2.23129E-2</v>
      </c>
      <c r="CL277">
        <v>5.2789999999999998E-4</v>
      </c>
      <c r="CM277">
        <v>4.2930000000000003E-4</v>
      </c>
      <c r="CN277">
        <v>4.2339999999999999E-4</v>
      </c>
      <c r="CO277">
        <v>4.1730000000000001E-4</v>
      </c>
      <c r="CP277">
        <v>5.1409999999999997E-4</v>
      </c>
      <c r="CQ277">
        <v>2.3281E-3</v>
      </c>
      <c r="CR277">
        <v>1.2828E-3</v>
      </c>
      <c r="CS277">
        <v>8.922E-4</v>
      </c>
      <c r="CT277">
        <v>8.365E-4</v>
      </c>
      <c r="CU277">
        <v>3.323E-4</v>
      </c>
      <c r="CV277" s="76">
        <v>1.1739999999999999E-4</v>
      </c>
      <c r="CW277" s="76">
        <v>3.43E-5</v>
      </c>
      <c r="CX277" s="76">
        <v>1.215E-4</v>
      </c>
      <c r="CY277">
        <v>3.3510000000000001E-4</v>
      </c>
      <c r="CZ277">
        <v>4.639E-4</v>
      </c>
      <c r="DA277">
        <v>8.7750000000000002E-4</v>
      </c>
      <c r="DB277">
        <v>1.2018E-3</v>
      </c>
      <c r="DC277">
        <v>1.4192E-3</v>
      </c>
      <c r="DD277">
        <v>1.3546999999999999E-3</v>
      </c>
      <c r="DE277">
        <v>9.7930000000000001E-4</v>
      </c>
      <c r="DF277">
        <v>4.4749999999999998E-4</v>
      </c>
      <c r="DG277" s="76">
        <v>1.3999999999999999E-4</v>
      </c>
      <c r="DH277">
        <v>1.7909999999999999E-4</v>
      </c>
      <c r="DI277">
        <v>2.967E-4</v>
      </c>
    </row>
    <row r="278" spans="1:113" x14ac:dyDescent="0.25">
      <c r="A278" t="str">
        <f t="shared" si="4"/>
        <v>All_5. Offices, Hotels, Finance, Services_All_All_All_20 to 199.99 kW_43693</v>
      </c>
      <c r="B278" t="s">
        <v>177</v>
      </c>
      <c r="C278" t="s">
        <v>234</v>
      </c>
      <c r="D278" t="s">
        <v>19</v>
      </c>
      <c r="E278" t="s">
        <v>63</v>
      </c>
      <c r="F278" t="s">
        <v>19</v>
      </c>
      <c r="G278" t="s">
        <v>19</v>
      </c>
      <c r="H278" t="s">
        <v>19</v>
      </c>
      <c r="I278" t="s">
        <v>59</v>
      </c>
      <c r="J278" s="11">
        <v>43693</v>
      </c>
      <c r="K278">
        <v>15</v>
      </c>
      <c r="L278">
        <v>18</v>
      </c>
      <c r="M278">
        <v>9517</v>
      </c>
      <c r="N278">
        <v>0</v>
      </c>
      <c r="O278">
        <v>0</v>
      </c>
      <c r="P278">
        <v>0</v>
      </c>
      <c r="Q278">
        <v>0</v>
      </c>
      <c r="R278">
        <v>13.036474</v>
      </c>
      <c r="S278">
        <v>12.133888000000001</v>
      </c>
      <c r="T278">
        <v>11.605399</v>
      </c>
      <c r="U278">
        <v>11.363248</v>
      </c>
      <c r="V278">
        <v>11.716003000000001</v>
      </c>
      <c r="W278">
        <v>12.622517999999999</v>
      </c>
      <c r="X278">
        <v>13.580018000000001</v>
      </c>
      <c r="Y278">
        <v>15.082069000000001</v>
      </c>
      <c r="Z278">
        <v>17.665593000000001</v>
      </c>
      <c r="AA278">
        <v>19.957505999999999</v>
      </c>
      <c r="AB278">
        <v>22.144666000000001</v>
      </c>
      <c r="AC278">
        <v>23.822880999999999</v>
      </c>
      <c r="AD278">
        <v>24.834235</v>
      </c>
      <c r="AE278">
        <v>25.686730000000001</v>
      </c>
      <c r="AF278">
        <v>25.966633000000002</v>
      </c>
      <c r="AG278">
        <v>26.023530000000001</v>
      </c>
      <c r="AH278">
        <v>25.67088</v>
      </c>
      <c r="AI278">
        <v>24.53659</v>
      </c>
      <c r="AJ278">
        <v>22.95018</v>
      </c>
      <c r="AK278">
        <v>21.45101</v>
      </c>
      <c r="AL278">
        <v>20.439160000000001</v>
      </c>
      <c r="AM278">
        <v>18.537289999999999</v>
      </c>
      <c r="AN278">
        <v>16.287569999999999</v>
      </c>
      <c r="AO278">
        <v>14.400740000000001</v>
      </c>
      <c r="AP278">
        <v>77.064930000000004</v>
      </c>
      <c r="AQ278">
        <v>77.268069999999994</v>
      </c>
      <c r="AR278">
        <v>75.438209999999998</v>
      </c>
      <c r="AS278">
        <v>73.583879999999994</v>
      </c>
      <c r="AT278">
        <v>72.462909999999994</v>
      </c>
      <c r="AU278">
        <v>71.309839999999994</v>
      </c>
      <c r="AV278">
        <v>70.171449999999993</v>
      </c>
      <c r="AW278">
        <v>70.413910000000001</v>
      </c>
      <c r="AX278">
        <v>74.142110000000002</v>
      </c>
      <c r="AY278">
        <v>79.575280000000006</v>
      </c>
      <c r="AZ278">
        <v>84.584959999999995</v>
      </c>
      <c r="BA278">
        <v>88.701239999999999</v>
      </c>
      <c r="BB278">
        <v>91.424549999999996</v>
      </c>
      <c r="BC278">
        <v>93.519260000000003</v>
      </c>
      <c r="BD278">
        <v>96.078500000000005</v>
      </c>
      <c r="BE278">
        <v>97.114260000000002</v>
      </c>
      <c r="BF278">
        <v>97.554460000000006</v>
      </c>
      <c r="BG278">
        <v>96.805239999999998</v>
      </c>
      <c r="BH278">
        <v>94.979560000000006</v>
      </c>
      <c r="BI278">
        <v>91.439059999999998</v>
      </c>
      <c r="BJ278">
        <v>86.191379999999995</v>
      </c>
      <c r="BK278">
        <v>82.307959999999994</v>
      </c>
      <c r="BL278">
        <v>79.380840000000006</v>
      </c>
      <c r="BM278">
        <v>77.18468</v>
      </c>
      <c r="BN278">
        <v>-6.9783100000000001E-2</v>
      </c>
      <c r="BO278">
        <v>-7.1805499999999994E-2</v>
      </c>
      <c r="BP278">
        <v>-6.2559900000000002E-2</v>
      </c>
      <c r="BQ278">
        <v>-3.7047299999999998E-2</v>
      </c>
      <c r="BR278">
        <v>-2.4978400000000001E-2</v>
      </c>
      <c r="BS278">
        <v>2.0018600000000001E-2</v>
      </c>
      <c r="BT278">
        <v>3.6293499999999999E-2</v>
      </c>
      <c r="BU278">
        <v>0.1142479</v>
      </c>
      <c r="BV278">
        <v>0.1246707</v>
      </c>
      <c r="BW278">
        <v>6.5870200000000004E-2</v>
      </c>
      <c r="BX278">
        <v>3.9812399999999998E-2</v>
      </c>
      <c r="BY278">
        <v>1.0785E-3</v>
      </c>
      <c r="BZ278">
        <v>-4.0888099999999997E-2</v>
      </c>
      <c r="CA278">
        <v>-0.10966969999999999</v>
      </c>
      <c r="CB278">
        <v>-5.0855900000000002E-2</v>
      </c>
      <c r="CC278">
        <v>-5.59599E-2</v>
      </c>
      <c r="CD278">
        <v>-4.59228E-2</v>
      </c>
      <c r="CE278">
        <v>-0.1055922</v>
      </c>
      <c r="CF278">
        <v>-0.16630600000000001</v>
      </c>
      <c r="CG278">
        <v>-0.15681439999999999</v>
      </c>
      <c r="CH278">
        <v>-8.6055599999999996E-2</v>
      </c>
      <c r="CI278">
        <v>3.6527799999999999E-2</v>
      </c>
      <c r="CJ278">
        <v>4.9528099999999999E-2</v>
      </c>
      <c r="CK278">
        <v>-2.3531199999999999E-2</v>
      </c>
      <c r="CL278">
        <v>7.6300000000000001E-4</v>
      </c>
      <c r="CM278">
        <v>6.5669999999999997E-4</v>
      </c>
      <c r="CN278">
        <v>6.4809999999999998E-4</v>
      </c>
      <c r="CO278">
        <v>6.7429999999999996E-4</v>
      </c>
      <c r="CP278">
        <v>8.7520000000000002E-4</v>
      </c>
      <c r="CQ278">
        <v>2.7560000000000002E-3</v>
      </c>
      <c r="CR278">
        <v>1.735E-3</v>
      </c>
      <c r="CS278">
        <v>1.2779E-3</v>
      </c>
      <c r="CT278">
        <v>1.1053E-3</v>
      </c>
      <c r="CU278">
        <v>4.8149999999999999E-4</v>
      </c>
      <c r="CV278" s="76">
        <v>1.483E-4</v>
      </c>
      <c r="CW278" s="76">
        <v>4.2700000000000001E-5</v>
      </c>
      <c r="CX278" s="76">
        <v>1.605E-4</v>
      </c>
      <c r="CY278">
        <v>4.0929999999999997E-4</v>
      </c>
      <c r="CZ278">
        <v>6.7529999999999999E-4</v>
      </c>
      <c r="DA278">
        <v>1.2727999999999999E-3</v>
      </c>
      <c r="DB278">
        <v>1.7511E-3</v>
      </c>
      <c r="DC278">
        <v>1.9434000000000001E-3</v>
      </c>
      <c r="DD278">
        <v>1.6107000000000001E-3</v>
      </c>
      <c r="DE278">
        <v>1.1834E-3</v>
      </c>
      <c r="DF278">
        <v>5.1889999999999998E-4</v>
      </c>
      <c r="DG278" s="76">
        <v>1.552E-4</v>
      </c>
      <c r="DH278">
        <v>2.6929999999999999E-4</v>
      </c>
      <c r="DI278">
        <v>4.9640000000000003E-4</v>
      </c>
    </row>
    <row r="279" spans="1:113" x14ac:dyDescent="0.25">
      <c r="A279" t="str">
        <f t="shared" si="4"/>
        <v>All_5. Offices, Hotels, Finance, Services_All_All_All_20 to 199.99 kW_43703</v>
      </c>
      <c r="B279" t="s">
        <v>177</v>
      </c>
      <c r="C279" t="s">
        <v>234</v>
      </c>
      <c r="D279" t="s">
        <v>19</v>
      </c>
      <c r="E279" t="s">
        <v>63</v>
      </c>
      <c r="F279" t="s">
        <v>19</v>
      </c>
      <c r="G279" t="s">
        <v>19</v>
      </c>
      <c r="H279" t="s">
        <v>19</v>
      </c>
      <c r="I279" t="s">
        <v>59</v>
      </c>
      <c r="J279" s="11">
        <v>43703</v>
      </c>
      <c r="K279">
        <v>15</v>
      </c>
      <c r="L279">
        <v>18</v>
      </c>
      <c r="M279">
        <v>9427</v>
      </c>
      <c r="N279">
        <v>0</v>
      </c>
      <c r="O279">
        <v>0</v>
      </c>
      <c r="P279">
        <v>0</v>
      </c>
      <c r="Q279">
        <v>0</v>
      </c>
      <c r="R279">
        <v>12.22095</v>
      </c>
      <c r="S279">
        <v>11.433747</v>
      </c>
      <c r="T279">
        <v>10.991510999999999</v>
      </c>
      <c r="U279">
        <v>10.850631999999999</v>
      </c>
      <c r="V279">
        <v>11.292325</v>
      </c>
      <c r="W279">
        <v>12.198877</v>
      </c>
      <c r="X279">
        <v>13.205282</v>
      </c>
      <c r="Y279">
        <v>14.52544</v>
      </c>
      <c r="Z279">
        <v>16.815498000000002</v>
      </c>
      <c r="AA279">
        <v>18.949677999999999</v>
      </c>
      <c r="AB279">
        <v>20.876659</v>
      </c>
      <c r="AC279">
        <v>22.461506</v>
      </c>
      <c r="AD279">
        <v>23.499426</v>
      </c>
      <c r="AE279">
        <v>24.425491000000001</v>
      </c>
      <c r="AF279">
        <v>24.923245999999999</v>
      </c>
      <c r="AG279">
        <v>25.123049999999999</v>
      </c>
      <c r="AH279">
        <v>24.90747</v>
      </c>
      <c r="AI279">
        <v>23.68956</v>
      </c>
      <c r="AJ279">
        <v>21.958179999999999</v>
      </c>
      <c r="AK279">
        <v>20.514700000000001</v>
      </c>
      <c r="AL279">
        <v>19.413900000000002</v>
      </c>
      <c r="AM279">
        <v>17.303319999999999</v>
      </c>
      <c r="AN279">
        <v>15.03631</v>
      </c>
      <c r="AO279">
        <v>13.44603</v>
      </c>
      <c r="AP279">
        <v>75.313490000000002</v>
      </c>
      <c r="AQ279">
        <v>73.941199999999995</v>
      </c>
      <c r="AR279">
        <v>72.686089999999993</v>
      </c>
      <c r="AS279">
        <v>71.327460000000002</v>
      </c>
      <c r="AT279">
        <v>70.061520000000002</v>
      </c>
      <c r="AU279">
        <v>69.001170000000002</v>
      </c>
      <c r="AV279">
        <v>68.280240000000006</v>
      </c>
      <c r="AW279">
        <v>68.5107</v>
      </c>
      <c r="AX279">
        <v>72.369129999999998</v>
      </c>
      <c r="AY279">
        <v>76.544110000000003</v>
      </c>
      <c r="AZ279">
        <v>81.060659999999999</v>
      </c>
      <c r="BA279">
        <v>84.714169999999996</v>
      </c>
      <c r="BB279">
        <v>88.379339999999999</v>
      </c>
      <c r="BC279">
        <v>91.539450000000002</v>
      </c>
      <c r="BD279">
        <v>93.730549999999994</v>
      </c>
      <c r="BE279">
        <v>95.226190000000003</v>
      </c>
      <c r="BF279">
        <v>95.684759999999997</v>
      </c>
      <c r="BG279">
        <v>95.554569999999998</v>
      </c>
      <c r="BH279">
        <v>93.888180000000006</v>
      </c>
      <c r="BI279">
        <v>90.318979999999996</v>
      </c>
      <c r="BJ279">
        <v>85.812010000000001</v>
      </c>
      <c r="BK279">
        <v>82.399100000000004</v>
      </c>
      <c r="BL279">
        <v>79.778239999999997</v>
      </c>
      <c r="BM279">
        <v>77.477999999999994</v>
      </c>
      <c r="BN279">
        <v>-6.8683300000000003E-2</v>
      </c>
      <c r="BO279">
        <v>-7.0233799999999999E-2</v>
      </c>
      <c r="BP279">
        <v>-6.11598E-2</v>
      </c>
      <c r="BQ279">
        <v>-3.5467699999999998E-2</v>
      </c>
      <c r="BR279">
        <v>-2.3725799999999998E-2</v>
      </c>
      <c r="BS279">
        <v>2.0825099999999999E-2</v>
      </c>
      <c r="BT279">
        <v>3.7595499999999997E-2</v>
      </c>
      <c r="BU279">
        <v>0.1154472</v>
      </c>
      <c r="BV279">
        <v>0.12515760000000001</v>
      </c>
      <c r="BW279">
        <v>6.5403000000000003E-2</v>
      </c>
      <c r="BX279">
        <v>3.9362399999999999E-2</v>
      </c>
      <c r="BY279">
        <v>1.0045E-3</v>
      </c>
      <c r="BZ279">
        <v>-4.0364999999999998E-2</v>
      </c>
      <c r="CA279">
        <v>-0.1090933</v>
      </c>
      <c r="CB279">
        <v>-4.9852E-2</v>
      </c>
      <c r="CC279">
        <v>-5.51064E-2</v>
      </c>
      <c r="CD279">
        <v>-4.57959E-2</v>
      </c>
      <c r="CE279">
        <v>-0.10583720000000001</v>
      </c>
      <c r="CF279">
        <v>-0.16618759999999999</v>
      </c>
      <c r="CG279">
        <v>-0.15671289999999999</v>
      </c>
      <c r="CH279">
        <v>-8.64341E-2</v>
      </c>
      <c r="CI279">
        <v>3.6442599999999999E-2</v>
      </c>
      <c r="CJ279">
        <v>4.9991500000000001E-2</v>
      </c>
      <c r="CK279">
        <v>-2.38103E-2</v>
      </c>
      <c r="CL279">
        <v>5.7709999999999999E-4</v>
      </c>
      <c r="CM279">
        <v>4.5160000000000003E-4</v>
      </c>
      <c r="CN279">
        <v>4.4789999999999999E-4</v>
      </c>
      <c r="CO279">
        <v>4.7090000000000001E-4</v>
      </c>
      <c r="CP279">
        <v>6.4630000000000004E-4</v>
      </c>
      <c r="CQ279">
        <v>2.3465000000000001E-3</v>
      </c>
      <c r="CR279">
        <v>1.3052999999999999E-3</v>
      </c>
      <c r="CS279">
        <v>9.3840000000000004E-4</v>
      </c>
      <c r="CT279">
        <v>8.5899999999999995E-4</v>
      </c>
      <c r="CU279">
        <v>3.411E-4</v>
      </c>
      <c r="CV279" s="76">
        <v>1.1620000000000001E-4</v>
      </c>
      <c r="CW279" s="76">
        <v>3.7499999999999997E-5</v>
      </c>
      <c r="CX279" s="76">
        <v>1.2010000000000001E-4</v>
      </c>
      <c r="CY279">
        <v>3.257E-4</v>
      </c>
      <c r="CZ279">
        <v>4.327E-4</v>
      </c>
      <c r="DA279">
        <v>8.3000000000000001E-4</v>
      </c>
      <c r="DB279">
        <v>1.2103000000000001E-3</v>
      </c>
      <c r="DC279">
        <v>1.4222E-3</v>
      </c>
      <c r="DD279">
        <v>1.3326E-3</v>
      </c>
      <c r="DE279">
        <v>9.8039999999999998E-4</v>
      </c>
      <c r="DF279">
        <v>4.4880000000000001E-4</v>
      </c>
      <c r="DG279" s="76">
        <v>1.417E-4</v>
      </c>
      <c r="DH279">
        <v>1.817E-4</v>
      </c>
      <c r="DI279">
        <v>2.966E-4</v>
      </c>
    </row>
    <row r="280" spans="1:113" x14ac:dyDescent="0.25">
      <c r="A280" t="str">
        <f t="shared" si="4"/>
        <v>All_5. Offices, Hotels, Finance, Services_All_All_All_20 to 199.99 kW_43704</v>
      </c>
      <c r="B280" t="s">
        <v>177</v>
      </c>
      <c r="C280" t="s">
        <v>234</v>
      </c>
      <c r="D280" t="s">
        <v>19</v>
      </c>
      <c r="E280" t="s">
        <v>63</v>
      </c>
      <c r="F280" t="s">
        <v>19</v>
      </c>
      <c r="G280" t="s">
        <v>19</v>
      </c>
      <c r="H280" t="s">
        <v>19</v>
      </c>
      <c r="I280" t="s">
        <v>59</v>
      </c>
      <c r="J280" s="11">
        <v>43704</v>
      </c>
      <c r="K280">
        <v>15</v>
      </c>
      <c r="L280">
        <v>18</v>
      </c>
      <c r="M280">
        <v>9402</v>
      </c>
      <c r="N280">
        <v>0</v>
      </c>
      <c r="O280">
        <v>0</v>
      </c>
      <c r="P280">
        <v>0</v>
      </c>
      <c r="Q280">
        <v>0</v>
      </c>
      <c r="R280">
        <v>12.315685999999999</v>
      </c>
      <c r="S280">
        <v>11.495908999999999</v>
      </c>
      <c r="T280">
        <v>11.019757999999999</v>
      </c>
      <c r="U280">
        <v>10.881148</v>
      </c>
      <c r="V280">
        <v>11.262748</v>
      </c>
      <c r="W280">
        <v>12.235764</v>
      </c>
      <c r="X280">
        <v>13.301187000000001</v>
      </c>
      <c r="Y280">
        <v>14.496003</v>
      </c>
      <c r="Z280">
        <v>16.887084999999999</v>
      </c>
      <c r="AA280">
        <v>19.058340000000001</v>
      </c>
      <c r="AB280">
        <v>21.096965999999998</v>
      </c>
      <c r="AC280">
        <v>22.808150000000001</v>
      </c>
      <c r="AD280">
        <v>23.801444</v>
      </c>
      <c r="AE280">
        <v>24.729579000000001</v>
      </c>
      <c r="AF280">
        <v>25.172618</v>
      </c>
      <c r="AG280">
        <v>25.333179999999999</v>
      </c>
      <c r="AH280">
        <v>24.975719999999999</v>
      </c>
      <c r="AI280">
        <v>23.77563</v>
      </c>
      <c r="AJ280">
        <v>21.983789999999999</v>
      </c>
      <c r="AK280">
        <v>20.51333</v>
      </c>
      <c r="AL280">
        <v>19.412430000000001</v>
      </c>
      <c r="AM280">
        <v>17.332280000000001</v>
      </c>
      <c r="AN280">
        <v>15.035270000000001</v>
      </c>
      <c r="AO280">
        <v>13.41606</v>
      </c>
      <c r="AP280">
        <v>75.818470000000005</v>
      </c>
      <c r="AQ280">
        <v>74.512190000000004</v>
      </c>
      <c r="AR280">
        <v>73.652320000000003</v>
      </c>
      <c r="AS280">
        <v>72.330520000000007</v>
      </c>
      <c r="AT280">
        <v>70.981129999999993</v>
      </c>
      <c r="AU280">
        <v>70.281790000000001</v>
      </c>
      <c r="AV280">
        <v>68.983580000000003</v>
      </c>
      <c r="AW280">
        <v>69.36242</v>
      </c>
      <c r="AX280">
        <v>72.578159999999997</v>
      </c>
      <c r="AY280">
        <v>76.611559999999997</v>
      </c>
      <c r="AZ280">
        <v>81.336359999999999</v>
      </c>
      <c r="BA280">
        <v>85.16431</v>
      </c>
      <c r="BB280">
        <v>88.740809999999996</v>
      </c>
      <c r="BC280">
        <v>91.350639999999999</v>
      </c>
      <c r="BD280">
        <v>93.423730000000006</v>
      </c>
      <c r="BE280">
        <v>94.786990000000003</v>
      </c>
      <c r="BF280">
        <v>95.017539999999997</v>
      </c>
      <c r="BG280">
        <v>94.562020000000004</v>
      </c>
      <c r="BH280">
        <v>92.552120000000002</v>
      </c>
      <c r="BI280">
        <v>89.27216</v>
      </c>
      <c r="BJ280">
        <v>85.039990000000003</v>
      </c>
      <c r="BK280">
        <v>81.905169999999998</v>
      </c>
      <c r="BL280">
        <v>79.539860000000004</v>
      </c>
      <c r="BM280">
        <v>77.634360000000001</v>
      </c>
      <c r="BN280">
        <v>-0.11920939999999999</v>
      </c>
      <c r="BO280">
        <v>-0.14244019999999999</v>
      </c>
      <c r="BP280">
        <v>-0.1254699</v>
      </c>
      <c r="BQ280">
        <v>-0.10802390000000001</v>
      </c>
      <c r="BR280">
        <v>-8.1264500000000003E-2</v>
      </c>
      <c r="BS280">
        <v>-1.6228699999999999E-2</v>
      </c>
      <c r="BT280">
        <v>-2.2210299999999999E-2</v>
      </c>
      <c r="BU280">
        <v>6.0339200000000003E-2</v>
      </c>
      <c r="BV280">
        <v>0.10279190000000001</v>
      </c>
      <c r="BW280">
        <v>8.6855299999999996E-2</v>
      </c>
      <c r="BX280">
        <v>6.0000900000000003E-2</v>
      </c>
      <c r="BY280">
        <v>4.3968999999999996E-3</v>
      </c>
      <c r="BZ280">
        <v>-6.4398899999999995E-2</v>
      </c>
      <c r="CA280">
        <v>-0.13556950000000001</v>
      </c>
      <c r="CB280">
        <v>-9.5946199999999995E-2</v>
      </c>
      <c r="CC280">
        <v>-9.4299900000000006E-2</v>
      </c>
      <c r="CD280">
        <v>-5.1608800000000003E-2</v>
      </c>
      <c r="CE280">
        <v>-9.4597299999999995E-2</v>
      </c>
      <c r="CF280">
        <v>-0.1716258</v>
      </c>
      <c r="CG280">
        <v>-0.1613655</v>
      </c>
      <c r="CH280">
        <v>-6.9047800000000006E-2</v>
      </c>
      <c r="CI280">
        <v>4.0340000000000001E-2</v>
      </c>
      <c r="CJ280">
        <v>2.8707400000000001E-2</v>
      </c>
      <c r="CK280">
        <v>-1.09905E-2</v>
      </c>
      <c r="CL280">
        <v>6.0880000000000005E-4</v>
      </c>
      <c r="CM280">
        <v>5.0000000000000001E-4</v>
      </c>
      <c r="CN280">
        <v>4.9100000000000001E-4</v>
      </c>
      <c r="CO280">
        <v>4.8710000000000002E-4</v>
      </c>
      <c r="CP280">
        <v>6.9149999999999995E-4</v>
      </c>
      <c r="CQ280">
        <v>2.4667000000000001E-3</v>
      </c>
      <c r="CR280">
        <v>1.4610000000000001E-3</v>
      </c>
      <c r="CS280">
        <v>1.0938E-3</v>
      </c>
      <c r="CT280">
        <v>9.2619999999999996E-4</v>
      </c>
      <c r="CU280">
        <v>3.8329999999999999E-4</v>
      </c>
      <c r="CV280" s="76">
        <v>1.371E-4</v>
      </c>
      <c r="CW280" s="76">
        <v>4.49E-5</v>
      </c>
      <c r="CX280" s="76">
        <v>1.4339999999999999E-4</v>
      </c>
      <c r="CY280">
        <v>3.8479999999999997E-4</v>
      </c>
      <c r="CZ280">
        <v>5.8250000000000001E-4</v>
      </c>
      <c r="DA280">
        <v>1.07E-3</v>
      </c>
      <c r="DB280">
        <v>1.4806999999999999E-3</v>
      </c>
      <c r="DC280">
        <v>1.7015999999999999E-3</v>
      </c>
      <c r="DD280">
        <v>1.4557999999999999E-3</v>
      </c>
      <c r="DE280">
        <v>1.0118E-3</v>
      </c>
      <c r="DF280">
        <v>4.5639999999999998E-4</v>
      </c>
      <c r="DG280" s="76">
        <v>1.437E-4</v>
      </c>
      <c r="DH280">
        <v>1.9249999999999999E-4</v>
      </c>
      <c r="DI280">
        <v>3.3070000000000002E-4</v>
      </c>
    </row>
    <row r="281" spans="1:113" x14ac:dyDescent="0.25">
      <c r="A281" t="str">
        <f t="shared" si="4"/>
        <v>All_5. Offices, Hotels, Finance, Services_All_All_All_20 to 199.99 kW_43721</v>
      </c>
      <c r="B281" t="s">
        <v>177</v>
      </c>
      <c r="C281" t="s">
        <v>234</v>
      </c>
      <c r="D281" t="s">
        <v>19</v>
      </c>
      <c r="E281" t="s">
        <v>63</v>
      </c>
      <c r="F281" t="s">
        <v>19</v>
      </c>
      <c r="G281" t="s">
        <v>19</v>
      </c>
      <c r="H281" t="s">
        <v>19</v>
      </c>
      <c r="I281" t="s">
        <v>59</v>
      </c>
      <c r="J281" s="11">
        <v>43721</v>
      </c>
      <c r="K281">
        <v>15</v>
      </c>
      <c r="L281">
        <v>18</v>
      </c>
      <c r="M281">
        <v>9293</v>
      </c>
      <c r="N281">
        <v>0</v>
      </c>
      <c r="O281">
        <v>0</v>
      </c>
      <c r="P281">
        <v>0</v>
      </c>
      <c r="Q281">
        <v>0</v>
      </c>
      <c r="R281">
        <v>10.963476</v>
      </c>
      <c r="S281">
        <v>10.247901000000001</v>
      </c>
      <c r="T281">
        <v>9.8442147000000002</v>
      </c>
      <c r="U281">
        <v>9.7268498000000001</v>
      </c>
      <c r="V281">
        <v>10.103024</v>
      </c>
      <c r="W281">
        <v>10.976101999999999</v>
      </c>
      <c r="X281">
        <v>11.988310999999999</v>
      </c>
      <c r="Y281">
        <v>12.757851</v>
      </c>
      <c r="Z281">
        <v>14.878598999999999</v>
      </c>
      <c r="AA281">
        <v>17.029624999999999</v>
      </c>
      <c r="AB281">
        <v>19.236443999999999</v>
      </c>
      <c r="AC281">
        <v>21.143560000000001</v>
      </c>
      <c r="AD281">
        <v>22.343228</v>
      </c>
      <c r="AE281">
        <v>23.259529000000001</v>
      </c>
      <c r="AF281">
        <v>23.792576</v>
      </c>
      <c r="AG281">
        <v>24.033629999999999</v>
      </c>
      <c r="AH281">
        <v>23.900880000000001</v>
      </c>
      <c r="AI281">
        <v>22.87707</v>
      </c>
      <c r="AJ281">
        <v>21.243780000000001</v>
      </c>
      <c r="AK281">
        <v>20.048770000000001</v>
      </c>
      <c r="AL281">
        <v>18.767109999999999</v>
      </c>
      <c r="AM281">
        <v>16.94961</v>
      </c>
      <c r="AN281">
        <v>14.84435</v>
      </c>
      <c r="AO281">
        <v>13.12115</v>
      </c>
      <c r="AP281">
        <v>72.018940000000001</v>
      </c>
      <c r="AQ281">
        <v>69.651920000000004</v>
      </c>
      <c r="AR281">
        <v>68.206450000000004</v>
      </c>
      <c r="AS281">
        <v>66.452340000000007</v>
      </c>
      <c r="AT281">
        <v>65.695949999999996</v>
      </c>
      <c r="AU281">
        <v>64.593379999999996</v>
      </c>
      <c r="AV281">
        <v>63.897880000000001</v>
      </c>
      <c r="AW281">
        <v>63.790880000000001</v>
      </c>
      <c r="AX281">
        <v>67.396270000000001</v>
      </c>
      <c r="AY281">
        <v>73.456360000000004</v>
      </c>
      <c r="AZ281">
        <v>78.875240000000005</v>
      </c>
      <c r="BA281">
        <v>84.037220000000005</v>
      </c>
      <c r="BB281">
        <v>87.951849999999993</v>
      </c>
      <c r="BC281">
        <v>90.566339999999997</v>
      </c>
      <c r="BD281">
        <v>92.564819999999997</v>
      </c>
      <c r="BE281">
        <v>94.258139999999997</v>
      </c>
      <c r="BF281">
        <v>94.885210000000001</v>
      </c>
      <c r="BG281">
        <v>94.354680000000002</v>
      </c>
      <c r="BH281">
        <v>92.722620000000006</v>
      </c>
      <c r="BI281">
        <v>88.866510000000005</v>
      </c>
      <c r="BJ281">
        <v>84.160499999999999</v>
      </c>
      <c r="BK281">
        <v>80.394199999999998</v>
      </c>
      <c r="BL281">
        <v>77.629069999999999</v>
      </c>
      <c r="BM281">
        <v>75.209230000000005</v>
      </c>
      <c r="BN281">
        <v>0.23970910000000001</v>
      </c>
      <c r="BO281">
        <v>0.2166556</v>
      </c>
      <c r="BP281">
        <v>0.2216458</v>
      </c>
      <c r="BQ281">
        <v>0.25714769999999998</v>
      </c>
      <c r="BR281">
        <v>0.29739729999999998</v>
      </c>
      <c r="BS281">
        <v>0.35539739999999997</v>
      </c>
      <c r="BT281">
        <v>0.44485200000000003</v>
      </c>
      <c r="BU281">
        <v>0.46382069999999997</v>
      </c>
      <c r="BV281">
        <v>0.41052699999999998</v>
      </c>
      <c r="BW281">
        <v>0.30401240000000002</v>
      </c>
      <c r="BX281">
        <v>0.14991699999999999</v>
      </c>
      <c r="BY281">
        <v>-3.51239E-2</v>
      </c>
      <c r="BZ281">
        <v>-0.1147855</v>
      </c>
      <c r="CA281">
        <v>-0.20221829999999999</v>
      </c>
      <c r="CB281">
        <v>-0.25468780000000002</v>
      </c>
      <c r="CC281">
        <v>-0.27031660000000002</v>
      </c>
      <c r="CD281">
        <v>-0.33006659999999999</v>
      </c>
      <c r="CE281">
        <v>-0.35139759999999998</v>
      </c>
      <c r="CF281">
        <v>-0.35002359999999999</v>
      </c>
      <c r="CG281">
        <v>-0.22705159999999999</v>
      </c>
      <c r="CH281">
        <v>-0.1013467</v>
      </c>
      <c r="CI281">
        <v>2.7545799999999999E-2</v>
      </c>
      <c r="CJ281">
        <v>7.3801000000000005E-2</v>
      </c>
      <c r="CK281">
        <v>-3.5945999999999999E-3</v>
      </c>
      <c r="CL281" s="76">
        <v>6.1140000000000001E-4</v>
      </c>
      <c r="CM281" s="76">
        <v>4.9779999999999996E-4</v>
      </c>
      <c r="CN281" s="76">
        <v>4.7849999999999998E-4</v>
      </c>
      <c r="CO281" s="76">
        <v>4.9399999999999997E-4</v>
      </c>
      <c r="CP281" s="76">
        <v>5.9949999999999999E-4</v>
      </c>
      <c r="CQ281">
        <v>2.3219999999999998E-3</v>
      </c>
      <c r="CR281" s="76">
        <v>1.3615999999999999E-3</v>
      </c>
      <c r="CS281" s="76">
        <v>8.9320000000000003E-4</v>
      </c>
      <c r="CT281" s="76">
        <v>8.4820000000000002E-4</v>
      </c>
      <c r="CU281" s="76">
        <v>3.7869999999999999E-4</v>
      </c>
      <c r="CV281" s="76">
        <v>1.359E-4</v>
      </c>
      <c r="CW281" s="76">
        <v>5.3699999999999997E-5</v>
      </c>
      <c r="CX281" s="76">
        <v>1.418E-4</v>
      </c>
      <c r="CY281" s="76">
        <v>3.6489999999999998E-4</v>
      </c>
      <c r="CZ281" s="76">
        <v>5.2579999999999999E-4</v>
      </c>
      <c r="DA281" s="76">
        <v>9.0830000000000001E-4</v>
      </c>
      <c r="DB281" s="76">
        <v>1.3037999999999999E-3</v>
      </c>
      <c r="DC281" s="76">
        <v>1.549E-3</v>
      </c>
      <c r="DD281" s="76">
        <v>1.4047E-3</v>
      </c>
      <c r="DE281" s="76">
        <v>1.1287000000000001E-3</v>
      </c>
      <c r="DF281" s="76">
        <v>4.5629999999999998E-4</v>
      </c>
      <c r="DG281" s="76">
        <v>1.551E-4</v>
      </c>
      <c r="DH281" s="76">
        <v>2.2249999999999999E-4</v>
      </c>
      <c r="DI281" s="76">
        <v>3.704E-4</v>
      </c>
    </row>
    <row r="282" spans="1:113" x14ac:dyDescent="0.25">
      <c r="A282" t="str">
        <f t="shared" si="4"/>
        <v>All_5. Offices, Hotels, Finance, Services_All_All_All_20 to 199.99 kW_2958465</v>
      </c>
      <c r="B282" t="s">
        <v>204</v>
      </c>
      <c r="C282" t="s">
        <v>234</v>
      </c>
      <c r="D282" t="s">
        <v>19</v>
      </c>
      <c r="E282" t="s">
        <v>63</v>
      </c>
      <c r="F282" t="s">
        <v>19</v>
      </c>
      <c r="G282" t="s">
        <v>19</v>
      </c>
      <c r="H282" t="s">
        <v>19</v>
      </c>
      <c r="I282" t="s">
        <v>59</v>
      </c>
      <c r="J282" s="11">
        <v>2958465</v>
      </c>
      <c r="K282">
        <v>15</v>
      </c>
      <c r="L282">
        <v>18</v>
      </c>
      <c r="M282">
        <v>9583.1110000000008</v>
      </c>
      <c r="N282">
        <v>0</v>
      </c>
      <c r="O282">
        <v>0</v>
      </c>
      <c r="P282">
        <v>0</v>
      </c>
      <c r="Q282">
        <v>0</v>
      </c>
      <c r="R282">
        <v>12.135496</v>
      </c>
      <c r="S282">
        <v>11.314026</v>
      </c>
      <c r="T282">
        <v>10.830861000000001</v>
      </c>
      <c r="U282">
        <v>10.673793</v>
      </c>
      <c r="V282">
        <v>11.026664</v>
      </c>
      <c r="W282">
        <v>11.913377000000001</v>
      </c>
      <c r="X282">
        <v>12.832549</v>
      </c>
      <c r="Y282">
        <v>14.256491</v>
      </c>
      <c r="Z282">
        <v>16.646215999999999</v>
      </c>
      <c r="AA282">
        <v>18.833435999999999</v>
      </c>
      <c r="AB282">
        <v>20.91414</v>
      </c>
      <c r="AC282">
        <v>22.625973999999999</v>
      </c>
      <c r="AD282">
        <v>23.660603999999999</v>
      </c>
      <c r="AE282">
        <v>24.539045000000002</v>
      </c>
      <c r="AF282">
        <v>24.983602000000001</v>
      </c>
      <c r="AG282">
        <v>25.137409999999999</v>
      </c>
      <c r="AH282">
        <v>24.895849999999999</v>
      </c>
      <c r="AI282">
        <v>23.804390000000001</v>
      </c>
      <c r="AJ282">
        <v>22.219329999999999</v>
      </c>
      <c r="AK282">
        <v>20.854220000000002</v>
      </c>
      <c r="AL282">
        <v>19.740690000000001</v>
      </c>
      <c r="AM282">
        <v>17.821670000000001</v>
      </c>
      <c r="AN282">
        <v>15.51177</v>
      </c>
      <c r="AO282">
        <v>13.7532</v>
      </c>
      <c r="AP282">
        <v>75.509889999999999</v>
      </c>
      <c r="AQ282">
        <v>73.753169999999997</v>
      </c>
      <c r="AR282">
        <v>72.362219999999994</v>
      </c>
      <c r="AS282">
        <v>70.887280000000004</v>
      </c>
      <c r="AT282">
        <v>69.751859999999994</v>
      </c>
      <c r="AU282">
        <v>68.807959999999994</v>
      </c>
      <c r="AV282">
        <v>67.931120000000007</v>
      </c>
      <c r="AW282">
        <v>68.624790000000004</v>
      </c>
      <c r="AX282">
        <v>72.331760000000003</v>
      </c>
      <c r="AY282">
        <v>77.081280000000007</v>
      </c>
      <c r="AZ282">
        <v>81.752459999999999</v>
      </c>
      <c r="BA282">
        <v>85.825680000000006</v>
      </c>
      <c r="BB282">
        <v>89.197419999999994</v>
      </c>
      <c r="BC282">
        <v>91.897109999999998</v>
      </c>
      <c r="BD282">
        <v>94.031679999999994</v>
      </c>
      <c r="BE282">
        <v>95.394159999999999</v>
      </c>
      <c r="BF282">
        <v>95.957660000000004</v>
      </c>
      <c r="BG282">
        <v>95.650890000000004</v>
      </c>
      <c r="BH282">
        <v>94.282240000000002</v>
      </c>
      <c r="BI282">
        <v>91.361599999999996</v>
      </c>
      <c r="BJ282">
        <v>87.048419999999993</v>
      </c>
      <c r="BK282">
        <v>83.117260000000002</v>
      </c>
      <c r="BL282">
        <v>80.17407</v>
      </c>
      <c r="BM282">
        <v>77.854290000000006</v>
      </c>
      <c r="BN282">
        <v>-2.0317200000000001E-2</v>
      </c>
      <c r="BO282">
        <v>-3.1496200000000002E-2</v>
      </c>
      <c r="BP282">
        <v>-2.7800600000000002E-2</v>
      </c>
      <c r="BQ282">
        <v>-6.3835000000000003E-3</v>
      </c>
      <c r="BR282">
        <v>2.1015900000000001E-2</v>
      </c>
      <c r="BS282">
        <v>5.28852E-2</v>
      </c>
      <c r="BT282">
        <v>7.8451999999999994E-2</v>
      </c>
      <c r="BU282">
        <v>0.13611039999999999</v>
      </c>
      <c r="BV282">
        <v>0.15631829999999999</v>
      </c>
      <c r="BW282">
        <v>0.1140299</v>
      </c>
      <c r="BX282">
        <v>6.6713400000000006E-2</v>
      </c>
      <c r="BY282">
        <v>-9.5038999999999992E-3</v>
      </c>
      <c r="BZ282">
        <v>-5.72048E-2</v>
      </c>
      <c r="CA282">
        <v>-0.1230829</v>
      </c>
      <c r="CB282">
        <v>-0.1036387</v>
      </c>
      <c r="CC282">
        <v>-9.8506399999999994E-2</v>
      </c>
      <c r="CD282">
        <v>-9.1499300000000006E-2</v>
      </c>
      <c r="CE282">
        <v>-0.1520407</v>
      </c>
      <c r="CF282">
        <v>-0.19703290000000001</v>
      </c>
      <c r="CG282">
        <v>-0.15859000000000001</v>
      </c>
      <c r="CH282">
        <v>-8.6000800000000002E-2</v>
      </c>
      <c r="CI282">
        <v>3.3645399999999999E-2</v>
      </c>
      <c r="CJ282">
        <v>5.2355499999999999E-2</v>
      </c>
      <c r="CK282">
        <v>-1.53411E-2</v>
      </c>
      <c r="CL282" s="76">
        <v>6.9099999999999999E-5</v>
      </c>
      <c r="CM282" s="76">
        <v>5.7299999999999997E-5</v>
      </c>
      <c r="CN282" s="76">
        <v>5.5699999999999999E-5</v>
      </c>
      <c r="CO282" s="76">
        <v>5.7399999999999999E-5</v>
      </c>
      <c r="CP282" s="76">
        <v>7.36E-5</v>
      </c>
      <c r="CQ282">
        <v>2.787E-4</v>
      </c>
      <c r="CR282" s="76">
        <v>1.604E-4</v>
      </c>
      <c r="CS282" s="76">
        <v>1.137E-4</v>
      </c>
      <c r="CT282" s="76">
        <v>1.036E-4</v>
      </c>
      <c r="CU282" s="76">
        <v>4.2899999999999999E-5</v>
      </c>
      <c r="CV282" s="76">
        <v>1.47E-5</v>
      </c>
      <c r="CW282" s="76">
        <v>5.0300000000000001E-6</v>
      </c>
      <c r="CX282" s="76">
        <v>1.5299999999999999E-5</v>
      </c>
      <c r="CY282" s="76">
        <v>4.0399999999999999E-5</v>
      </c>
      <c r="CZ282" s="76">
        <v>5.8100000000000003E-5</v>
      </c>
      <c r="DA282" s="76">
        <v>1.086E-4</v>
      </c>
      <c r="DB282" s="76">
        <v>1.529E-4</v>
      </c>
      <c r="DC282" s="76">
        <v>1.7699999999999999E-4</v>
      </c>
      <c r="DD282" s="76">
        <v>1.6029999999999999E-4</v>
      </c>
      <c r="DE282" s="76">
        <v>1.1909999999999999E-4</v>
      </c>
      <c r="DF282" s="76">
        <v>5.38E-5</v>
      </c>
      <c r="DG282" s="76">
        <v>1.7E-5</v>
      </c>
      <c r="DH282" s="76">
        <v>2.41E-5</v>
      </c>
      <c r="DI282" s="76">
        <v>4.1399999999999997E-5</v>
      </c>
    </row>
    <row r="283" spans="1:113" x14ac:dyDescent="0.25">
      <c r="A283" t="str">
        <f t="shared" si="4"/>
        <v>All_6. Schools_All_All_All_20 to 199.99 kW_43627</v>
      </c>
      <c r="B283" t="s">
        <v>177</v>
      </c>
      <c r="C283" t="s">
        <v>235</v>
      </c>
      <c r="D283" t="s">
        <v>19</v>
      </c>
      <c r="E283" t="s">
        <v>64</v>
      </c>
      <c r="F283" t="s">
        <v>19</v>
      </c>
      <c r="G283" t="s">
        <v>19</v>
      </c>
      <c r="H283" t="s">
        <v>19</v>
      </c>
      <c r="I283" t="s">
        <v>59</v>
      </c>
      <c r="J283" s="11">
        <v>43627</v>
      </c>
      <c r="K283">
        <v>15</v>
      </c>
      <c r="L283">
        <v>18</v>
      </c>
      <c r="M283">
        <v>1265</v>
      </c>
      <c r="N283">
        <v>0</v>
      </c>
      <c r="O283">
        <v>0</v>
      </c>
      <c r="P283">
        <v>0</v>
      </c>
      <c r="Q283">
        <v>0</v>
      </c>
      <c r="R283">
        <v>12.810865</v>
      </c>
      <c r="S283">
        <v>12.343418</v>
      </c>
      <c r="T283">
        <v>11.92989</v>
      </c>
      <c r="U283">
        <v>11.763842</v>
      </c>
      <c r="V283">
        <v>12.139068</v>
      </c>
      <c r="W283">
        <v>13.793093000000001</v>
      </c>
      <c r="X283">
        <v>18.897468</v>
      </c>
      <c r="Y283">
        <v>23.516797</v>
      </c>
      <c r="Z283">
        <v>26.747074999999999</v>
      </c>
      <c r="AA283">
        <v>28.123013</v>
      </c>
      <c r="AB283">
        <v>30.805864</v>
      </c>
      <c r="AC283">
        <v>33.579633999999999</v>
      </c>
      <c r="AD283">
        <v>34.717044999999999</v>
      </c>
      <c r="AE283">
        <v>36.052962999999998</v>
      </c>
      <c r="AF283">
        <v>35.888021000000002</v>
      </c>
      <c r="AG283">
        <v>33.478169999999999</v>
      </c>
      <c r="AH283">
        <v>28.3399</v>
      </c>
      <c r="AI283">
        <v>24.58286</v>
      </c>
      <c r="AJ283">
        <v>22.732869999999998</v>
      </c>
      <c r="AK283">
        <v>21.484300000000001</v>
      </c>
      <c r="AL283">
        <v>20.140180000000001</v>
      </c>
      <c r="AM283">
        <v>17.950330000000001</v>
      </c>
      <c r="AN283">
        <v>15.746090000000001</v>
      </c>
      <c r="AO283">
        <v>14.49019</v>
      </c>
      <c r="AP283">
        <v>79.385059999999996</v>
      </c>
      <c r="AQ283">
        <v>76.274169999999998</v>
      </c>
      <c r="AR283">
        <v>74.473370000000003</v>
      </c>
      <c r="AS283">
        <v>73.549030000000002</v>
      </c>
      <c r="AT283">
        <v>71.842219999999998</v>
      </c>
      <c r="AU283">
        <v>71.218190000000007</v>
      </c>
      <c r="AV283">
        <v>70.799160000000001</v>
      </c>
      <c r="AW283">
        <v>73.097049999999996</v>
      </c>
      <c r="AX283">
        <v>77.556229999999999</v>
      </c>
      <c r="AY283">
        <v>82.246409999999997</v>
      </c>
      <c r="AZ283">
        <v>86.219089999999994</v>
      </c>
      <c r="BA283">
        <v>90.545770000000005</v>
      </c>
      <c r="BB283">
        <v>94.304860000000005</v>
      </c>
      <c r="BC283">
        <v>96.495980000000003</v>
      </c>
      <c r="BD283">
        <v>98.467359999999999</v>
      </c>
      <c r="BE283">
        <v>99.540819999999997</v>
      </c>
      <c r="BF283">
        <v>100.3746</v>
      </c>
      <c r="BG283">
        <v>99.837140000000005</v>
      </c>
      <c r="BH283">
        <v>98.475809999999996</v>
      </c>
      <c r="BI283">
        <v>96.68768</v>
      </c>
      <c r="BJ283">
        <v>93.750559999999993</v>
      </c>
      <c r="BK283">
        <v>88.745729999999995</v>
      </c>
      <c r="BL283">
        <v>85.117429999999999</v>
      </c>
      <c r="BM283">
        <v>82.701359999999994</v>
      </c>
      <c r="BN283">
        <v>9.2453999999999995E-2</v>
      </c>
      <c r="BO283">
        <v>7.4883400000000003E-2</v>
      </c>
      <c r="BP283">
        <v>1.0865400000000001E-2</v>
      </c>
      <c r="BQ283">
        <v>-0.10227890000000001</v>
      </c>
      <c r="BR283">
        <v>-0.31144430000000001</v>
      </c>
      <c r="BS283">
        <v>-0.64473130000000001</v>
      </c>
      <c r="BT283">
        <v>-0.40528760000000003</v>
      </c>
      <c r="BU283">
        <v>0.1865513</v>
      </c>
      <c r="BV283">
        <v>0.38968530000000001</v>
      </c>
      <c r="BW283">
        <v>0.32382290000000002</v>
      </c>
      <c r="BX283">
        <v>0.14110539999999999</v>
      </c>
      <c r="BY283">
        <v>-3.8030099999999997E-2</v>
      </c>
      <c r="BZ283">
        <v>5.9785199999999997E-2</v>
      </c>
      <c r="CA283">
        <v>0.48965920000000002</v>
      </c>
      <c r="CB283">
        <v>0.8033671</v>
      </c>
      <c r="CC283">
        <v>-0.3717992</v>
      </c>
      <c r="CD283">
        <v>-0.46743950000000001</v>
      </c>
      <c r="CE283">
        <v>-0.7019997</v>
      </c>
      <c r="CF283">
        <v>-0.64940679999999995</v>
      </c>
      <c r="CG283">
        <v>-0.15426719999999999</v>
      </c>
      <c r="CH283">
        <v>-0.18026980000000001</v>
      </c>
      <c r="CI283">
        <v>-0.13909840000000001</v>
      </c>
      <c r="CJ283">
        <v>-0.1052947</v>
      </c>
      <c r="CK283">
        <v>-1.2847300000000001E-2</v>
      </c>
      <c r="CL283">
        <v>8.4241000000000003E-3</v>
      </c>
      <c r="CM283">
        <v>7.9524999999999995E-3</v>
      </c>
      <c r="CN283">
        <v>7.3384000000000001E-3</v>
      </c>
      <c r="CO283">
        <v>7.7647999999999997E-3</v>
      </c>
      <c r="CP283">
        <v>8.2036000000000001E-3</v>
      </c>
      <c r="CQ283">
        <v>9.2262000000000004E-3</v>
      </c>
      <c r="CR283">
        <v>6.2563999999999996E-3</v>
      </c>
      <c r="CS283">
        <v>7.6308000000000001E-3</v>
      </c>
      <c r="CT283">
        <v>8.8968999999999993E-3</v>
      </c>
      <c r="CU283">
        <v>4.8444999999999998E-3</v>
      </c>
      <c r="CV283">
        <v>1.6057999999999999E-3</v>
      </c>
      <c r="CW283">
        <v>8.9179999999999999E-4</v>
      </c>
      <c r="CX283">
        <v>2.1737000000000002E-3</v>
      </c>
      <c r="CY283">
        <v>1.22944E-2</v>
      </c>
      <c r="CZ283">
        <v>1.8203299999999999E-2</v>
      </c>
      <c r="DA283">
        <v>2.222E-2</v>
      </c>
      <c r="DB283">
        <v>2.61523E-2</v>
      </c>
      <c r="DC283">
        <v>2.7009700000000001E-2</v>
      </c>
      <c r="DD283">
        <v>2.6674400000000001E-2</v>
      </c>
      <c r="DE283">
        <v>2.43711E-2</v>
      </c>
      <c r="DF283">
        <v>2.20676E-2</v>
      </c>
      <c r="DG283">
        <v>1.5476200000000001E-2</v>
      </c>
      <c r="DH283">
        <v>1.11751E-2</v>
      </c>
      <c r="DI283">
        <v>9.1161000000000002E-3</v>
      </c>
    </row>
    <row r="284" spans="1:113" x14ac:dyDescent="0.25">
      <c r="A284" t="str">
        <f t="shared" si="4"/>
        <v>All_6. Schools_All_All_All_20 to 199.99 kW_43670</v>
      </c>
      <c r="B284" t="s">
        <v>177</v>
      </c>
      <c r="C284" t="s">
        <v>235</v>
      </c>
      <c r="D284" t="s">
        <v>19</v>
      </c>
      <c r="E284" t="s">
        <v>64</v>
      </c>
      <c r="F284" t="s">
        <v>19</v>
      </c>
      <c r="G284" t="s">
        <v>19</v>
      </c>
      <c r="H284" t="s">
        <v>19</v>
      </c>
      <c r="I284" t="s">
        <v>59</v>
      </c>
      <c r="J284" s="11">
        <v>43670</v>
      </c>
      <c r="K284">
        <v>15</v>
      </c>
      <c r="L284">
        <v>18</v>
      </c>
      <c r="M284">
        <v>1222</v>
      </c>
      <c r="N284">
        <v>0</v>
      </c>
      <c r="O284">
        <v>0</v>
      </c>
      <c r="P284">
        <v>0</v>
      </c>
      <c r="Q284">
        <v>0</v>
      </c>
      <c r="R284">
        <v>12.683959</v>
      </c>
      <c r="S284">
        <v>12.214600000000001</v>
      </c>
      <c r="T284">
        <v>11.822162000000001</v>
      </c>
      <c r="U284">
        <v>11.622434999999999</v>
      </c>
      <c r="V284">
        <v>11.718617999999999</v>
      </c>
      <c r="W284">
        <v>12.751431999999999</v>
      </c>
      <c r="X284">
        <v>16.451111999999998</v>
      </c>
      <c r="Y284">
        <v>18.956015000000001</v>
      </c>
      <c r="Z284">
        <v>19.220856999999999</v>
      </c>
      <c r="AA284">
        <v>20.195122999999999</v>
      </c>
      <c r="AB284">
        <v>22.237005</v>
      </c>
      <c r="AC284">
        <v>24.360299000000001</v>
      </c>
      <c r="AD284">
        <v>26.220934</v>
      </c>
      <c r="AE284">
        <v>28.431380000000001</v>
      </c>
      <c r="AF284">
        <v>29.346520000000002</v>
      </c>
      <c r="AG284">
        <v>27.021280000000001</v>
      </c>
      <c r="AH284">
        <v>23.08334</v>
      </c>
      <c r="AI284">
        <v>21.091390000000001</v>
      </c>
      <c r="AJ284">
        <v>20.41225</v>
      </c>
      <c r="AK284">
        <v>20.458379999999998</v>
      </c>
      <c r="AL284">
        <v>18.868539999999999</v>
      </c>
      <c r="AM284">
        <v>17.091550000000002</v>
      </c>
      <c r="AN284">
        <v>15.18383</v>
      </c>
      <c r="AO284">
        <v>14.05138</v>
      </c>
      <c r="AP284">
        <v>75.555549999999997</v>
      </c>
      <c r="AQ284">
        <v>72.74718</v>
      </c>
      <c r="AR284">
        <v>71.129949999999994</v>
      </c>
      <c r="AS284">
        <v>69.937420000000003</v>
      </c>
      <c r="AT284">
        <v>69.302220000000005</v>
      </c>
      <c r="AU284">
        <v>68.420879999999997</v>
      </c>
      <c r="AV284">
        <v>67.579189999999997</v>
      </c>
      <c r="AW284">
        <v>68.644859999999994</v>
      </c>
      <c r="AX284">
        <v>71.902050000000003</v>
      </c>
      <c r="AY284">
        <v>76.5304</v>
      </c>
      <c r="AZ284">
        <v>80.988839999999996</v>
      </c>
      <c r="BA284">
        <v>84.422730000000001</v>
      </c>
      <c r="BB284">
        <v>87.602279999999993</v>
      </c>
      <c r="BC284">
        <v>91.216260000000005</v>
      </c>
      <c r="BD284">
        <v>93.837199999999996</v>
      </c>
      <c r="BE284">
        <v>95.32508</v>
      </c>
      <c r="BF284">
        <v>95.874679999999998</v>
      </c>
      <c r="BG284">
        <v>95.987049999999996</v>
      </c>
      <c r="BH284">
        <v>95.405450000000002</v>
      </c>
      <c r="BI284">
        <v>93.548299999999998</v>
      </c>
      <c r="BJ284">
        <v>89.785849999999996</v>
      </c>
      <c r="BK284">
        <v>85.081940000000003</v>
      </c>
      <c r="BL284">
        <v>81.879599999999996</v>
      </c>
      <c r="BM284">
        <v>79.312259999999995</v>
      </c>
      <c r="BN284">
        <v>-7.4005000000000001E-2</v>
      </c>
      <c r="BO284">
        <v>-0.1870733</v>
      </c>
      <c r="BP284">
        <v>-0.22056490000000001</v>
      </c>
      <c r="BQ284">
        <v>-0.21488950000000001</v>
      </c>
      <c r="BR284">
        <v>-0.26851530000000001</v>
      </c>
      <c r="BS284">
        <v>-0.29486990000000002</v>
      </c>
      <c r="BT284">
        <v>-0.78909819999999997</v>
      </c>
      <c r="BU284">
        <v>-0.36987150000000002</v>
      </c>
      <c r="BV284">
        <v>0.90409859999999997</v>
      </c>
      <c r="BW284">
        <v>0.7540808</v>
      </c>
      <c r="BX284">
        <v>8.5160399999999997E-2</v>
      </c>
      <c r="BY284">
        <v>6.7928500000000003E-2</v>
      </c>
      <c r="BZ284">
        <v>-0.33656170000000002</v>
      </c>
      <c r="CA284">
        <v>-0.4754562</v>
      </c>
      <c r="CB284">
        <v>-0.54018089999999996</v>
      </c>
      <c r="CC284">
        <v>-0.8483039</v>
      </c>
      <c r="CD284">
        <v>-0.62601739999999995</v>
      </c>
      <c r="CE284">
        <v>-0.67586449999999998</v>
      </c>
      <c r="CF284">
        <v>-0.69910819999999996</v>
      </c>
      <c r="CG284">
        <v>-0.48914099999999999</v>
      </c>
      <c r="CH284">
        <v>-0.17360030000000001</v>
      </c>
      <c r="CI284">
        <v>-0.16708809999999999</v>
      </c>
      <c r="CJ284">
        <v>-0.20108509999999999</v>
      </c>
      <c r="CK284">
        <v>-0.42775859999999999</v>
      </c>
      <c r="CL284">
        <v>8.0055000000000005E-3</v>
      </c>
      <c r="CM284">
        <v>6.8688000000000004E-3</v>
      </c>
      <c r="CN284">
        <v>5.7307E-3</v>
      </c>
      <c r="CO284">
        <v>6.0886999999999998E-3</v>
      </c>
      <c r="CP284">
        <v>6.4498999999999997E-3</v>
      </c>
      <c r="CQ284">
        <v>7.1821999999999997E-3</v>
      </c>
      <c r="CR284">
        <v>6.3057E-3</v>
      </c>
      <c r="CS284">
        <v>5.5442E-3</v>
      </c>
      <c r="CT284">
        <v>6.8574999999999999E-3</v>
      </c>
      <c r="CU284">
        <v>4.4573E-3</v>
      </c>
      <c r="CV284">
        <v>1.6194E-3</v>
      </c>
      <c r="CW284">
        <v>5.9960000000000005E-4</v>
      </c>
      <c r="CX284">
        <v>1.6565E-3</v>
      </c>
      <c r="CY284">
        <v>5.6334999999999996E-3</v>
      </c>
      <c r="CZ284">
        <v>1.22557E-2</v>
      </c>
      <c r="DA284">
        <v>2.2463400000000001E-2</v>
      </c>
      <c r="DB284">
        <v>2.4919299999999998E-2</v>
      </c>
      <c r="DC284">
        <v>2.8178399999999999E-2</v>
      </c>
      <c r="DD284">
        <v>2.8800900000000001E-2</v>
      </c>
      <c r="DE284">
        <v>2.5307900000000001E-2</v>
      </c>
      <c r="DF284">
        <v>1.91571E-2</v>
      </c>
      <c r="DG284">
        <v>1.4799E-2</v>
      </c>
      <c r="DH284">
        <v>1.1890599999999999E-2</v>
      </c>
      <c r="DI284">
        <v>1.3217E-2</v>
      </c>
    </row>
    <row r="285" spans="1:113" x14ac:dyDescent="0.25">
      <c r="A285" t="str">
        <f t="shared" si="4"/>
        <v>All_6. Schools_All_All_All_20 to 199.99 kW_43672</v>
      </c>
      <c r="B285" t="s">
        <v>177</v>
      </c>
      <c r="C285" t="s">
        <v>235</v>
      </c>
      <c r="D285" t="s">
        <v>19</v>
      </c>
      <c r="E285" t="s">
        <v>64</v>
      </c>
      <c r="F285" t="s">
        <v>19</v>
      </c>
      <c r="G285" t="s">
        <v>19</v>
      </c>
      <c r="H285" t="s">
        <v>19</v>
      </c>
      <c r="I285" t="s">
        <v>59</v>
      </c>
      <c r="J285" s="11">
        <v>43672</v>
      </c>
      <c r="K285">
        <v>15</v>
      </c>
      <c r="L285">
        <v>18</v>
      </c>
      <c r="M285">
        <v>1221</v>
      </c>
      <c r="N285">
        <v>0</v>
      </c>
      <c r="O285">
        <v>0</v>
      </c>
      <c r="P285">
        <v>0</v>
      </c>
      <c r="Q285">
        <v>0</v>
      </c>
      <c r="R285">
        <v>13.215775000000001</v>
      </c>
      <c r="S285">
        <v>12.778197</v>
      </c>
      <c r="T285">
        <v>12.343089000000001</v>
      </c>
      <c r="U285">
        <v>12.228749000000001</v>
      </c>
      <c r="V285">
        <v>12.590731999999999</v>
      </c>
      <c r="W285">
        <v>13.82967</v>
      </c>
      <c r="X285">
        <v>17.644206000000001</v>
      </c>
      <c r="Y285">
        <v>19.64161</v>
      </c>
      <c r="Z285">
        <v>19.420017999999999</v>
      </c>
      <c r="AA285">
        <v>19.918745000000001</v>
      </c>
      <c r="AB285">
        <v>21.723144000000001</v>
      </c>
      <c r="AC285">
        <v>23.592402</v>
      </c>
      <c r="AD285">
        <v>25.108962999999999</v>
      </c>
      <c r="AE285">
        <v>26.864256000000001</v>
      </c>
      <c r="AF285">
        <v>27.267911000000002</v>
      </c>
      <c r="AG285">
        <v>25.242599999999999</v>
      </c>
      <c r="AH285">
        <v>21.693619999999999</v>
      </c>
      <c r="AI285">
        <v>19.748989999999999</v>
      </c>
      <c r="AJ285">
        <v>18.610659999999999</v>
      </c>
      <c r="AK285">
        <v>18.574179999999998</v>
      </c>
      <c r="AL285">
        <v>17.329370000000001</v>
      </c>
      <c r="AM285">
        <v>15.941990000000001</v>
      </c>
      <c r="AN285">
        <v>14.39411</v>
      </c>
      <c r="AO285">
        <v>13.3948</v>
      </c>
      <c r="AP285">
        <v>73.682950000000005</v>
      </c>
      <c r="AQ285">
        <v>73.754230000000007</v>
      </c>
      <c r="AR285">
        <v>72.489680000000007</v>
      </c>
      <c r="AS285">
        <v>70.727729999999994</v>
      </c>
      <c r="AT285">
        <v>68.941199999999995</v>
      </c>
      <c r="AU285">
        <v>67.68338</v>
      </c>
      <c r="AV285">
        <v>66.768140000000002</v>
      </c>
      <c r="AW285">
        <v>67.755809999999997</v>
      </c>
      <c r="AX285">
        <v>70.177679999999995</v>
      </c>
      <c r="AY285">
        <v>73.787970000000001</v>
      </c>
      <c r="AZ285">
        <v>78.011700000000005</v>
      </c>
      <c r="BA285">
        <v>81.950659999999999</v>
      </c>
      <c r="BB285">
        <v>85.269139999999993</v>
      </c>
      <c r="BC285">
        <v>87.912850000000006</v>
      </c>
      <c r="BD285">
        <v>90.294139999999999</v>
      </c>
      <c r="BE285">
        <v>91.921779999999998</v>
      </c>
      <c r="BF285">
        <v>92.493210000000005</v>
      </c>
      <c r="BG285">
        <v>92.018519999999995</v>
      </c>
      <c r="BH285">
        <v>90.699420000000003</v>
      </c>
      <c r="BI285">
        <v>87.95102</v>
      </c>
      <c r="BJ285">
        <v>83.838080000000005</v>
      </c>
      <c r="BK285">
        <v>79.453270000000003</v>
      </c>
      <c r="BL285">
        <v>76.552570000000003</v>
      </c>
      <c r="BM285">
        <v>74.287450000000007</v>
      </c>
      <c r="BN285">
        <v>-9.9801500000000001E-2</v>
      </c>
      <c r="BO285">
        <v>-0.1170016</v>
      </c>
      <c r="BP285">
        <v>-0.15317990000000001</v>
      </c>
      <c r="BQ285">
        <v>-0.18063270000000001</v>
      </c>
      <c r="BR285">
        <v>-0.25854519999999998</v>
      </c>
      <c r="BS285">
        <v>-0.28988199999999997</v>
      </c>
      <c r="BT285">
        <v>-0.73729670000000003</v>
      </c>
      <c r="BU285">
        <v>-0.3381595</v>
      </c>
      <c r="BV285">
        <v>0.9156919</v>
      </c>
      <c r="BW285">
        <v>0.83032899999999998</v>
      </c>
      <c r="BX285">
        <v>0.38855299999999998</v>
      </c>
      <c r="BY285">
        <v>1.5776700000000001E-2</v>
      </c>
      <c r="BZ285">
        <v>-0.27252779999999999</v>
      </c>
      <c r="CA285">
        <v>-0.30645</v>
      </c>
      <c r="CB285">
        <v>-0.55635840000000003</v>
      </c>
      <c r="CC285">
        <v>-0.63915840000000002</v>
      </c>
      <c r="CD285">
        <v>-0.28744429999999999</v>
      </c>
      <c r="CE285">
        <v>-0.2219303</v>
      </c>
      <c r="CF285">
        <v>-0.16931479999999999</v>
      </c>
      <c r="CG285">
        <v>-5.4183099999999998E-2</v>
      </c>
      <c r="CH285">
        <v>-5.5334599999999998E-2</v>
      </c>
      <c r="CI285">
        <v>-0.28956939999999998</v>
      </c>
      <c r="CJ285">
        <v>-0.38452779999999998</v>
      </c>
      <c r="CK285">
        <v>-0.25973610000000003</v>
      </c>
      <c r="CL285">
        <v>1.00923E-2</v>
      </c>
      <c r="CM285">
        <v>8.8874999999999996E-3</v>
      </c>
      <c r="CN285">
        <v>9.1839E-3</v>
      </c>
      <c r="CO285">
        <v>1.02028E-2</v>
      </c>
      <c r="CP285">
        <v>1.07394E-2</v>
      </c>
      <c r="CQ285">
        <v>1.04324E-2</v>
      </c>
      <c r="CR285">
        <v>8.0003999999999995E-3</v>
      </c>
      <c r="CS285">
        <v>8.4361999999999996E-3</v>
      </c>
      <c r="CT285">
        <v>9.4985999999999994E-3</v>
      </c>
      <c r="CU285">
        <v>5.1913999999999997E-3</v>
      </c>
      <c r="CV285">
        <v>1.8559E-3</v>
      </c>
      <c r="CW285">
        <v>8.1579999999999999E-4</v>
      </c>
      <c r="CX285">
        <v>1.9799000000000001E-3</v>
      </c>
      <c r="CY285">
        <v>6.2658000000000002E-3</v>
      </c>
      <c r="CZ285">
        <v>1.2984000000000001E-2</v>
      </c>
      <c r="DA285">
        <v>2.3736E-2</v>
      </c>
      <c r="DB285">
        <v>2.8127300000000001E-2</v>
      </c>
      <c r="DC285">
        <v>2.8312799999999999E-2</v>
      </c>
      <c r="DD285">
        <v>2.6083100000000001E-2</v>
      </c>
      <c r="DE285">
        <v>2.2069399999999999E-2</v>
      </c>
      <c r="DF285">
        <v>1.8587099999999999E-2</v>
      </c>
      <c r="DG285">
        <v>1.6131599999999999E-2</v>
      </c>
      <c r="DH285">
        <v>1.1975299999999999E-2</v>
      </c>
      <c r="DI285">
        <v>9.9282999999999993E-3</v>
      </c>
    </row>
    <row r="286" spans="1:113" x14ac:dyDescent="0.25">
      <c r="A286" t="str">
        <f t="shared" si="4"/>
        <v>All_6. Schools_All_All_All_20 to 199.99 kW_43690</v>
      </c>
      <c r="B286" t="s">
        <v>177</v>
      </c>
      <c r="C286" t="s">
        <v>235</v>
      </c>
      <c r="D286" t="s">
        <v>19</v>
      </c>
      <c r="E286" t="s">
        <v>64</v>
      </c>
      <c r="F286" t="s">
        <v>19</v>
      </c>
      <c r="G286" t="s">
        <v>19</v>
      </c>
      <c r="H286" t="s">
        <v>19</v>
      </c>
      <c r="I286" t="s">
        <v>59</v>
      </c>
      <c r="J286" s="11">
        <v>43690</v>
      </c>
      <c r="K286">
        <v>15</v>
      </c>
      <c r="L286">
        <v>18</v>
      </c>
      <c r="M286">
        <v>1215</v>
      </c>
      <c r="N286">
        <v>0</v>
      </c>
      <c r="O286">
        <v>0</v>
      </c>
      <c r="P286">
        <v>0</v>
      </c>
      <c r="Q286">
        <v>0</v>
      </c>
      <c r="R286">
        <v>12.686176</v>
      </c>
      <c r="S286">
        <v>12.308960000000001</v>
      </c>
      <c r="T286">
        <v>11.915762000000001</v>
      </c>
      <c r="U286">
        <v>11.812879000000001</v>
      </c>
      <c r="V286">
        <v>12.177008000000001</v>
      </c>
      <c r="W286">
        <v>14.311932000000001</v>
      </c>
      <c r="X286">
        <v>20.245422999999999</v>
      </c>
      <c r="Y286">
        <v>27.069448999999999</v>
      </c>
      <c r="Z286">
        <v>33.540604999999999</v>
      </c>
      <c r="AA286">
        <v>35.029587999999997</v>
      </c>
      <c r="AB286">
        <v>38.575097999999997</v>
      </c>
      <c r="AC286">
        <v>42.413483999999997</v>
      </c>
      <c r="AD286">
        <v>46.000894000000002</v>
      </c>
      <c r="AE286">
        <v>51.261996000000003</v>
      </c>
      <c r="AF286">
        <v>52.724280999999998</v>
      </c>
      <c r="AG286">
        <v>47.025410000000001</v>
      </c>
      <c r="AH286">
        <v>37.191360000000003</v>
      </c>
      <c r="AI286">
        <v>31.639690000000002</v>
      </c>
      <c r="AJ286">
        <v>28.15362</v>
      </c>
      <c r="AK286">
        <v>25.138459999999998</v>
      </c>
      <c r="AL286">
        <v>21.615559999999999</v>
      </c>
      <c r="AM286">
        <v>18.538229999999999</v>
      </c>
      <c r="AN286">
        <v>15.822050000000001</v>
      </c>
      <c r="AO286">
        <v>14.24039</v>
      </c>
      <c r="AP286">
        <v>74.026219999999995</v>
      </c>
      <c r="AQ286">
        <v>71.529399999999995</v>
      </c>
      <c r="AR286">
        <v>70.078249999999997</v>
      </c>
      <c r="AS286">
        <v>68.906109999999998</v>
      </c>
      <c r="AT286">
        <v>68.031310000000005</v>
      </c>
      <c r="AU286">
        <v>66.976600000000005</v>
      </c>
      <c r="AV286">
        <v>66.071659999999994</v>
      </c>
      <c r="AW286">
        <v>66.361369999999994</v>
      </c>
      <c r="AX286">
        <v>70.150710000000004</v>
      </c>
      <c r="AY286">
        <v>74.896019999999993</v>
      </c>
      <c r="AZ286">
        <v>79.436319999999995</v>
      </c>
      <c r="BA286">
        <v>83.767799999999994</v>
      </c>
      <c r="BB286">
        <v>87.300619999999995</v>
      </c>
      <c r="BC286">
        <v>90.294970000000006</v>
      </c>
      <c r="BD286">
        <v>92.244339999999994</v>
      </c>
      <c r="BE286">
        <v>93.824839999999995</v>
      </c>
      <c r="BF286">
        <v>94.572040000000001</v>
      </c>
      <c r="BG286">
        <v>94.67747</v>
      </c>
      <c r="BH286">
        <v>93.997439999999997</v>
      </c>
      <c r="BI286">
        <v>91.656970000000001</v>
      </c>
      <c r="BJ286">
        <v>87.815250000000006</v>
      </c>
      <c r="BK286">
        <v>83.939350000000005</v>
      </c>
      <c r="BL286">
        <v>80.208340000000007</v>
      </c>
      <c r="BM286">
        <v>77.412959999999998</v>
      </c>
      <c r="BN286">
        <v>9.0606599999999995E-2</v>
      </c>
      <c r="BO286">
        <v>8.9483900000000005E-2</v>
      </c>
      <c r="BP286">
        <v>0.1019871</v>
      </c>
      <c r="BQ286">
        <v>0.17946509999999999</v>
      </c>
      <c r="BR286">
        <v>0.19917940000000001</v>
      </c>
      <c r="BS286">
        <v>4.4977900000000001E-2</v>
      </c>
      <c r="BT286">
        <v>9.1245099999999996E-2</v>
      </c>
      <c r="BU286">
        <v>-6.03273E-2</v>
      </c>
      <c r="BV286">
        <v>-0.53221459999999998</v>
      </c>
      <c r="BW286">
        <v>5.12735E-2</v>
      </c>
      <c r="BX286">
        <v>0.1016208</v>
      </c>
      <c r="BY286">
        <v>2.2024599999999998E-2</v>
      </c>
      <c r="BZ286">
        <v>-0.11793439999999999</v>
      </c>
      <c r="CA286">
        <v>-1.3718250000000001</v>
      </c>
      <c r="CB286">
        <v>-1.670444</v>
      </c>
      <c r="CC286">
        <v>-0.98856790000000005</v>
      </c>
      <c r="CD286">
        <v>-0.53625259999999997</v>
      </c>
      <c r="CE286">
        <v>0.14003740000000001</v>
      </c>
      <c r="CF286">
        <v>6.2254700000000003E-2</v>
      </c>
      <c r="CG286">
        <v>4.9987999999999998E-2</v>
      </c>
      <c r="CH286">
        <v>1.00719E-2</v>
      </c>
      <c r="CI286">
        <v>0.2162182</v>
      </c>
      <c r="CJ286">
        <v>0.24216199999999999</v>
      </c>
      <c r="CK286">
        <v>0.202461</v>
      </c>
      <c r="CL286">
        <v>1.0833799999999999E-2</v>
      </c>
      <c r="CM286">
        <v>1.0024E-2</v>
      </c>
      <c r="CN286">
        <v>9.5548999999999999E-3</v>
      </c>
      <c r="CO286">
        <v>9.7295000000000003E-3</v>
      </c>
      <c r="CP286">
        <v>9.2011000000000003E-3</v>
      </c>
      <c r="CQ286">
        <v>8.3704000000000001E-3</v>
      </c>
      <c r="CR286">
        <v>6.5817999999999996E-3</v>
      </c>
      <c r="CS286">
        <v>6.0864999999999999E-3</v>
      </c>
      <c r="CT286">
        <v>7.5331E-3</v>
      </c>
      <c r="CU286">
        <v>4.5408000000000002E-3</v>
      </c>
      <c r="CV286">
        <v>1.2980999999999999E-3</v>
      </c>
      <c r="CW286">
        <v>5.7359999999999996E-4</v>
      </c>
      <c r="CX286">
        <v>1.4498E-3</v>
      </c>
      <c r="CY286">
        <v>7.1640000000000002E-3</v>
      </c>
      <c r="CZ286">
        <v>1.7163100000000001E-2</v>
      </c>
      <c r="DA286">
        <v>3.12886E-2</v>
      </c>
      <c r="DB286">
        <v>3.7661899999999998E-2</v>
      </c>
      <c r="DC286">
        <v>3.5616700000000001E-2</v>
      </c>
      <c r="DD286">
        <v>3.2382099999999997E-2</v>
      </c>
      <c r="DE286">
        <v>2.5580599999999998E-2</v>
      </c>
      <c r="DF286">
        <v>1.8903900000000001E-2</v>
      </c>
      <c r="DG286">
        <v>1.4320299999999999E-2</v>
      </c>
      <c r="DH286">
        <v>1.0836999999999999E-2</v>
      </c>
      <c r="DI286">
        <v>9.3361E-3</v>
      </c>
    </row>
    <row r="287" spans="1:113" x14ac:dyDescent="0.25">
      <c r="A287" t="str">
        <f t="shared" si="4"/>
        <v>All_6. Schools_All_All_All_20 to 199.99 kW_43691</v>
      </c>
      <c r="B287" t="s">
        <v>177</v>
      </c>
      <c r="C287" t="s">
        <v>235</v>
      </c>
      <c r="D287" t="s">
        <v>19</v>
      </c>
      <c r="E287" t="s">
        <v>64</v>
      </c>
      <c r="F287" t="s">
        <v>19</v>
      </c>
      <c r="G287" t="s">
        <v>19</v>
      </c>
      <c r="H287" t="s">
        <v>19</v>
      </c>
      <c r="I287" t="s">
        <v>59</v>
      </c>
      <c r="J287" s="11">
        <v>43691</v>
      </c>
      <c r="K287">
        <v>15</v>
      </c>
      <c r="L287">
        <v>18</v>
      </c>
      <c r="M287">
        <v>1215</v>
      </c>
      <c r="N287">
        <v>0</v>
      </c>
      <c r="O287">
        <v>0</v>
      </c>
      <c r="P287">
        <v>0</v>
      </c>
      <c r="Q287">
        <v>0</v>
      </c>
      <c r="R287">
        <v>13.426973</v>
      </c>
      <c r="S287">
        <v>12.886067000000001</v>
      </c>
      <c r="T287">
        <v>12.338234</v>
      </c>
      <c r="U287">
        <v>12.15354</v>
      </c>
      <c r="V287">
        <v>12.702775000000001</v>
      </c>
      <c r="W287">
        <v>15.187006</v>
      </c>
      <c r="X287">
        <v>22.504792999999999</v>
      </c>
      <c r="Y287">
        <v>32.207107000000001</v>
      </c>
      <c r="Z287">
        <v>42.413024</v>
      </c>
      <c r="AA287">
        <v>44.872971999999997</v>
      </c>
      <c r="AB287">
        <v>49.081640999999998</v>
      </c>
      <c r="AC287">
        <v>53.338816999999999</v>
      </c>
      <c r="AD287">
        <v>56.269475</v>
      </c>
      <c r="AE287">
        <v>60.705226000000003</v>
      </c>
      <c r="AF287">
        <v>60.635465000000003</v>
      </c>
      <c r="AG287">
        <v>53.761049999999997</v>
      </c>
      <c r="AH287">
        <v>41.560659999999999</v>
      </c>
      <c r="AI287">
        <v>34.442279999999997</v>
      </c>
      <c r="AJ287">
        <v>30.62313</v>
      </c>
      <c r="AK287">
        <v>27.378270000000001</v>
      </c>
      <c r="AL287">
        <v>23.27646</v>
      </c>
      <c r="AM287">
        <v>19.580310000000001</v>
      </c>
      <c r="AN287">
        <v>16.843800000000002</v>
      </c>
      <c r="AO287">
        <v>15.07098</v>
      </c>
      <c r="AP287">
        <v>76.959980000000002</v>
      </c>
      <c r="AQ287">
        <v>73.840299999999999</v>
      </c>
      <c r="AR287">
        <v>72.622829999999993</v>
      </c>
      <c r="AS287">
        <v>70.596310000000003</v>
      </c>
      <c r="AT287">
        <v>69.490759999999995</v>
      </c>
      <c r="AU287">
        <v>68.669470000000004</v>
      </c>
      <c r="AV287">
        <v>67.776790000000005</v>
      </c>
      <c r="AW287">
        <v>68.154160000000005</v>
      </c>
      <c r="AX287">
        <v>72.218699999999998</v>
      </c>
      <c r="AY287">
        <v>77.236220000000003</v>
      </c>
      <c r="AZ287">
        <v>82.296260000000004</v>
      </c>
      <c r="BA287">
        <v>86.828770000000006</v>
      </c>
      <c r="BB287">
        <v>90.617999999999995</v>
      </c>
      <c r="BC287">
        <v>93.94032</v>
      </c>
      <c r="BD287">
        <v>96.140299999999996</v>
      </c>
      <c r="BE287">
        <v>97.610950000000003</v>
      </c>
      <c r="BF287">
        <v>98.212410000000006</v>
      </c>
      <c r="BG287">
        <v>98.302899999999994</v>
      </c>
      <c r="BH287">
        <v>97.577579999999998</v>
      </c>
      <c r="BI287">
        <v>95.457009999999997</v>
      </c>
      <c r="BJ287">
        <v>90.81738</v>
      </c>
      <c r="BK287">
        <v>86.352220000000003</v>
      </c>
      <c r="BL287">
        <v>82.832790000000003</v>
      </c>
      <c r="BM287">
        <v>80.280050000000003</v>
      </c>
      <c r="BN287">
        <v>0.1666098</v>
      </c>
      <c r="BO287">
        <v>0.16344639999999999</v>
      </c>
      <c r="BP287">
        <v>0.16690199999999999</v>
      </c>
      <c r="BQ287">
        <v>0.20731269999999999</v>
      </c>
      <c r="BR287">
        <v>0.2122801</v>
      </c>
      <c r="BS287">
        <v>7.1163599999999994E-2</v>
      </c>
      <c r="BT287">
        <v>0.26393670000000002</v>
      </c>
      <c r="BU287">
        <v>-2.2515E-3</v>
      </c>
      <c r="BV287">
        <v>-0.63148219999999999</v>
      </c>
      <c r="BW287">
        <v>-0.1228375</v>
      </c>
      <c r="BX287">
        <v>-8.8029300000000005E-2</v>
      </c>
      <c r="BY287">
        <v>4.4173299999999999E-2</v>
      </c>
      <c r="BZ287">
        <v>0.1061198</v>
      </c>
      <c r="CA287">
        <v>-0.30239290000000002</v>
      </c>
      <c r="CB287">
        <v>-0.48734290000000002</v>
      </c>
      <c r="CC287">
        <v>-1.312681</v>
      </c>
      <c r="CD287">
        <v>-1.286643</v>
      </c>
      <c r="CE287">
        <v>-0.99590109999999998</v>
      </c>
      <c r="CF287">
        <v>-0.98733910000000003</v>
      </c>
      <c r="CG287">
        <v>-0.67413780000000001</v>
      </c>
      <c r="CH287">
        <v>-0.1438228</v>
      </c>
      <c r="CI287">
        <v>0.18945229999999999</v>
      </c>
      <c r="CJ287">
        <v>0.21609629999999999</v>
      </c>
      <c r="CK287">
        <v>0.22051119999999999</v>
      </c>
      <c r="CL287">
        <v>1.1306699999999999E-2</v>
      </c>
      <c r="CM287">
        <v>1.03199E-2</v>
      </c>
      <c r="CN287">
        <v>9.7195000000000007E-3</v>
      </c>
      <c r="CO287">
        <v>9.7797000000000005E-3</v>
      </c>
      <c r="CP287">
        <v>9.1961000000000005E-3</v>
      </c>
      <c r="CQ287">
        <v>1.0647800000000001E-2</v>
      </c>
      <c r="CR287">
        <v>1.02918E-2</v>
      </c>
      <c r="CS287">
        <v>8.8392000000000002E-3</v>
      </c>
      <c r="CT287">
        <v>9.0033000000000005E-3</v>
      </c>
      <c r="CU287">
        <v>5.6192000000000004E-3</v>
      </c>
      <c r="CV287">
        <v>1.5998E-3</v>
      </c>
      <c r="CW287">
        <v>7.8470000000000005E-4</v>
      </c>
      <c r="CX287">
        <v>1.6435E-3</v>
      </c>
      <c r="CY287">
        <v>7.6505999999999996E-3</v>
      </c>
      <c r="CZ287">
        <v>1.8263100000000001E-2</v>
      </c>
      <c r="DA287">
        <v>4.0502499999999997E-2</v>
      </c>
      <c r="DB287">
        <v>5.4558599999999999E-2</v>
      </c>
      <c r="DC287">
        <v>5.5062100000000003E-2</v>
      </c>
      <c r="DD287">
        <v>5.1837300000000003E-2</v>
      </c>
      <c r="DE287">
        <v>3.89211E-2</v>
      </c>
      <c r="DF287">
        <v>2.6847099999999999E-2</v>
      </c>
      <c r="DG287">
        <v>1.9766100000000002E-2</v>
      </c>
      <c r="DH287">
        <v>1.4647500000000001E-2</v>
      </c>
      <c r="DI287">
        <v>1.00155E-2</v>
      </c>
    </row>
    <row r="288" spans="1:113" x14ac:dyDescent="0.25">
      <c r="A288" t="str">
        <f t="shared" si="4"/>
        <v>All_6. Schools_All_All_All_20 to 199.99 kW_43693</v>
      </c>
      <c r="B288" t="s">
        <v>177</v>
      </c>
      <c r="C288" t="s">
        <v>235</v>
      </c>
      <c r="D288" t="s">
        <v>19</v>
      </c>
      <c r="E288" t="s">
        <v>64</v>
      </c>
      <c r="F288" t="s">
        <v>19</v>
      </c>
      <c r="G288" t="s">
        <v>19</v>
      </c>
      <c r="H288" t="s">
        <v>19</v>
      </c>
      <c r="I288" t="s">
        <v>59</v>
      </c>
      <c r="J288" s="11">
        <v>43693</v>
      </c>
      <c r="K288">
        <v>15</v>
      </c>
      <c r="L288">
        <v>18</v>
      </c>
      <c r="M288">
        <v>1215</v>
      </c>
      <c r="N288">
        <v>0</v>
      </c>
      <c r="O288">
        <v>0</v>
      </c>
      <c r="P288">
        <v>0</v>
      </c>
      <c r="Q288">
        <v>0</v>
      </c>
      <c r="R288">
        <v>14.984360000000001</v>
      </c>
      <c r="S288">
        <v>14.250446</v>
      </c>
      <c r="T288">
        <v>13.70257</v>
      </c>
      <c r="U288">
        <v>13.489243999999999</v>
      </c>
      <c r="V288">
        <v>14.016451</v>
      </c>
      <c r="W288">
        <v>17.141311999999999</v>
      </c>
      <c r="X288">
        <v>26.42212</v>
      </c>
      <c r="Y288">
        <v>37.628568999999999</v>
      </c>
      <c r="Z288">
        <v>48.906421999999999</v>
      </c>
      <c r="AA288">
        <v>51.243389999999998</v>
      </c>
      <c r="AB288">
        <v>54.810972</v>
      </c>
      <c r="AC288">
        <v>58.232762999999998</v>
      </c>
      <c r="AD288">
        <v>60.537278000000001</v>
      </c>
      <c r="AE288">
        <v>65.643466000000004</v>
      </c>
      <c r="AF288">
        <v>65.337898999999993</v>
      </c>
      <c r="AG288">
        <v>55.019019999999998</v>
      </c>
      <c r="AH288">
        <v>40.884239999999998</v>
      </c>
      <c r="AI288">
        <v>33.210749999999997</v>
      </c>
      <c r="AJ288">
        <v>28.465879999999999</v>
      </c>
      <c r="AK288">
        <v>25.78539</v>
      </c>
      <c r="AL288">
        <v>22.242740000000001</v>
      </c>
      <c r="AM288">
        <v>19.015509999999999</v>
      </c>
      <c r="AN288">
        <v>16.287269999999999</v>
      </c>
      <c r="AO288">
        <v>14.728289999999999</v>
      </c>
      <c r="AP288">
        <v>76.877750000000006</v>
      </c>
      <c r="AQ288">
        <v>77.410160000000005</v>
      </c>
      <c r="AR288">
        <v>75.281369999999995</v>
      </c>
      <c r="AS288">
        <v>73.635490000000004</v>
      </c>
      <c r="AT288">
        <v>72.544349999999994</v>
      </c>
      <c r="AU288">
        <v>71.337469999999996</v>
      </c>
      <c r="AV288">
        <v>70.296689999999998</v>
      </c>
      <c r="AW288">
        <v>70.544889999999995</v>
      </c>
      <c r="AX288">
        <v>74.052959999999999</v>
      </c>
      <c r="AY288">
        <v>79.420910000000006</v>
      </c>
      <c r="AZ288">
        <v>84.295869999999994</v>
      </c>
      <c r="BA288">
        <v>88.655649999999994</v>
      </c>
      <c r="BB288">
        <v>91.489230000000006</v>
      </c>
      <c r="BC288">
        <v>93.576449999999994</v>
      </c>
      <c r="BD288">
        <v>96.203630000000004</v>
      </c>
      <c r="BE288">
        <v>97.153350000000003</v>
      </c>
      <c r="BF288">
        <v>97.445650000000001</v>
      </c>
      <c r="BG288">
        <v>96.666740000000004</v>
      </c>
      <c r="BH288">
        <v>94.869150000000005</v>
      </c>
      <c r="BI288">
        <v>91.215469999999996</v>
      </c>
      <c r="BJ288">
        <v>85.640960000000007</v>
      </c>
      <c r="BK288">
        <v>81.570760000000007</v>
      </c>
      <c r="BL288">
        <v>78.674480000000003</v>
      </c>
      <c r="BM288">
        <v>76.598320000000001</v>
      </c>
      <c r="BN288">
        <v>0.20742459999999999</v>
      </c>
      <c r="BO288">
        <v>0.32479799999999998</v>
      </c>
      <c r="BP288">
        <v>0.27629490000000001</v>
      </c>
      <c r="BQ288">
        <v>0.30539729999999998</v>
      </c>
      <c r="BR288">
        <v>0.2861205</v>
      </c>
      <c r="BS288">
        <v>0.1422563</v>
      </c>
      <c r="BT288">
        <v>0.59378470000000005</v>
      </c>
      <c r="BU288">
        <v>0.1198934</v>
      </c>
      <c r="BV288">
        <v>-0.78979370000000004</v>
      </c>
      <c r="BW288">
        <v>-0.36158950000000001</v>
      </c>
      <c r="BX288">
        <v>-0.18747530000000001</v>
      </c>
      <c r="BY288">
        <v>2.0195000000000001E-2</v>
      </c>
      <c r="BZ288">
        <v>0.25342540000000002</v>
      </c>
      <c r="CA288">
        <v>-5.3208999999999999E-2</v>
      </c>
      <c r="CB288">
        <v>-0.1570029</v>
      </c>
      <c r="CC288">
        <v>-1.277517</v>
      </c>
      <c r="CD288">
        <v>-1.363051</v>
      </c>
      <c r="CE288">
        <v>-0.89519139999999997</v>
      </c>
      <c r="CF288">
        <v>-0.82967709999999995</v>
      </c>
      <c r="CG288">
        <v>-0.43677310000000003</v>
      </c>
      <c r="CH288">
        <v>-9.2467800000000003E-2</v>
      </c>
      <c r="CI288">
        <v>8.9138499999999996E-2</v>
      </c>
      <c r="CJ288">
        <v>0.102051</v>
      </c>
      <c r="CK288">
        <v>0.23624519999999999</v>
      </c>
      <c r="CL288">
        <v>1.34784E-2</v>
      </c>
      <c r="CM288">
        <v>1.27341E-2</v>
      </c>
      <c r="CN288">
        <v>1.1820799999999999E-2</v>
      </c>
      <c r="CO288">
        <v>1.55024E-2</v>
      </c>
      <c r="CP288">
        <v>1.7075400000000001E-2</v>
      </c>
      <c r="CQ288">
        <v>2.2085899999999999E-2</v>
      </c>
      <c r="CR288">
        <v>1.7139000000000001E-2</v>
      </c>
      <c r="CS288">
        <v>1.3892099999999999E-2</v>
      </c>
      <c r="CT288">
        <v>1.44452E-2</v>
      </c>
      <c r="CU288">
        <v>7.8221999999999996E-3</v>
      </c>
      <c r="CV288">
        <v>2.2520000000000001E-3</v>
      </c>
      <c r="CW288" s="76">
        <v>9.7050000000000001E-4</v>
      </c>
      <c r="CX288">
        <v>2.1800999999999999E-3</v>
      </c>
      <c r="CY288">
        <v>1.0008899999999999E-2</v>
      </c>
      <c r="CZ288">
        <v>2.5911799999999999E-2</v>
      </c>
      <c r="DA288">
        <v>6.5315999999999999E-2</v>
      </c>
      <c r="DB288">
        <v>8.9026599999999997E-2</v>
      </c>
      <c r="DC288">
        <v>8.5056000000000007E-2</v>
      </c>
      <c r="DD288">
        <v>7.0558499999999996E-2</v>
      </c>
      <c r="DE288">
        <v>5.0821100000000001E-2</v>
      </c>
      <c r="DF288">
        <v>3.8739500000000003E-2</v>
      </c>
      <c r="DG288">
        <v>2.87882E-2</v>
      </c>
      <c r="DH288">
        <v>1.6741099999999998E-2</v>
      </c>
      <c r="DI288">
        <v>1.11205E-2</v>
      </c>
    </row>
    <row r="289" spans="1:113" x14ac:dyDescent="0.25">
      <c r="A289" t="str">
        <f t="shared" si="4"/>
        <v>All_6. Schools_All_All_All_20 to 199.99 kW_43703</v>
      </c>
      <c r="B289" t="s">
        <v>177</v>
      </c>
      <c r="C289" t="s">
        <v>235</v>
      </c>
      <c r="D289" t="s">
        <v>19</v>
      </c>
      <c r="E289" t="s">
        <v>64</v>
      </c>
      <c r="F289" t="s">
        <v>19</v>
      </c>
      <c r="G289" t="s">
        <v>19</v>
      </c>
      <c r="H289" t="s">
        <v>19</v>
      </c>
      <c r="I289" t="s">
        <v>59</v>
      </c>
      <c r="J289" s="11">
        <v>43703</v>
      </c>
      <c r="K289">
        <v>15</v>
      </c>
      <c r="L289">
        <v>18</v>
      </c>
      <c r="M289">
        <v>1215</v>
      </c>
      <c r="N289">
        <v>0</v>
      </c>
      <c r="O289">
        <v>0</v>
      </c>
      <c r="P289">
        <v>0</v>
      </c>
      <c r="Q289">
        <v>0</v>
      </c>
      <c r="R289">
        <v>13.568789000000001</v>
      </c>
      <c r="S289">
        <v>13.115042000000001</v>
      </c>
      <c r="T289">
        <v>12.744768000000001</v>
      </c>
      <c r="U289">
        <v>12.75956</v>
      </c>
      <c r="V289">
        <v>13.763306</v>
      </c>
      <c r="W289">
        <v>17.683073</v>
      </c>
      <c r="X289">
        <v>27.707711</v>
      </c>
      <c r="Y289">
        <v>39.389659000000002</v>
      </c>
      <c r="Z289">
        <v>50.970792000000003</v>
      </c>
      <c r="AA289">
        <v>52.323095000000002</v>
      </c>
      <c r="AB289">
        <v>54.883395</v>
      </c>
      <c r="AC289">
        <v>58.050885999999998</v>
      </c>
      <c r="AD289">
        <v>60.822443</v>
      </c>
      <c r="AE289">
        <v>66.542581999999996</v>
      </c>
      <c r="AF289">
        <v>66.923196000000004</v>
      </c>
      <c r="AG289">
        <v>57.574240000000003</v>
      </c>
      <c r="AH289">
        <v>44.624740000000003</v>
      </c>
      <c r="AI289">
        <v>36.666629999999998</v>
      </c>
      <c r="AJ289">
        <v>31.422440000000002</v>
      </c>
      <c r="AK289">
        <v>27.970839999999999</v>
      </c>
      <c r="AL289">
        <v>24.084040000000002</v>
      </c>
      <c r="AM289">
        <v>20.342600000000001</v>
      </c>
      <c r="AN289">
        <v>17.249099999999999</v>
      </c>
      <c r="AO289">
        <v>15.36041</v>
      </c>
      <c r="AP289">
        <v>74.788899999999998</v>
      </c>
      <c r="AQ289">
        <v>73.610110000000006</v>
      </c>
      <c r="AR289">
        <v>72.371930000000006</v>
      </c>
      <c r="AS289">
        <v>70.857489999999999</v>
      </c>
      <c r="AT289">
        <v>69.500079999999997</v>
      </c>
      <c r="AU289">
        <v>68.605350000000001</v>
      </c>
      <c r="AV289">
        <v>67.816890000000001</v>
      </c>
      <c r="AW289">
        <v>68.024150000000006</v>
      </c>
      <c r="AX289">
        <v>71.565569999999994</v>
      </c>
      <c r="AY289">
        <v>75.726680000000002</v>
      </c>
      <c r="AZ289">
        <v>80.440489999999997</v>
      </c>
      <c r="BA289">
        <v>84.446290000000005</v>
      </c>
      <c r="BB289">
        <v>88.225070000000002</v>
      </c>
      <c r="BC289">
        <v>91.410020000000003</v>
      </c>
      <c r="BD289">
        <v>93.857380000000006</v>
      </c>
      <c r="BE289">
        <v>95.550929999999994</v>
      </c>
      <c r="BF289">
        <v>95.980149999999995</v>
      </c>
      <c r="BG289">
        <v>95.992040000000003</v>
      </c>
      <c r="BH289">
        <v>94.197069999999997</v>
      </c>
      <c r="BI289">
        <v>90.401709999999994</v>
      </c>
      <c r="BJ289">
        <v>85.592460000000003</v>
      </c>
      <c r="BK289">
        <v>81.815259999999995</v>
      </c>
      <c r="BL289">
        <v>79.148610000000005</v>
      </c>
      <c r="BM289">
        <v>76.880970000000005</v>
      </c>
      <c r="BN289">
        <v>0.15871969999999999</v>
      </c>
      <c r="BO289">
        <v>0.2011926</v>
      </c>
      <c r="BP289">
        <v>0.19342509999999999</v>
      </c>
      <c r="BQ289">
        <v>0.24441499999999999</v>
      </c>
      <c r="BR289">
        <v>0.23784720000000001</v>
      </c>
      <c r="BS289">
        <v>0.10997170000000001</v>
      </c>
      <c r="BT289">
        <v>0.40356779999999998</v>
      </c>
      <c r="BU289">
        <v>6.7031400000000005E-2</v>
      </c>
      <c r="BV289">
        <v>-0.71189800000000003</v>
      </c>
      <c r="BW289">
        <v>-9.3301899999999993E-2</v>
      </c>
      <c r="BX289">
        <v>-2.5514800000000001E-2</v>
      </c>
      <c r="BY289">
        <v>1.2508699999999999E-2</v>
      </c>
      <c r="BZ289">
        <v>2.00293E-2</v>
      </c>
      <c r="CA289">
        <v>-0.73172470000000001</v>
      </c>
      <c r="CB289">
        <v>-0.88688180000000005</v>
      </c>
      <c r="CC289">
        <v>-1.1162350000000001</v>
      </c>
      <c r="CD289">
        <v>-0.981734</v>
      </c>
      <c r="CE289">
        <v>-0.42214249999999998</v>
      </c>
      <c r="CF289">
        <v>-0.31400699999999998</v>
      </c>
      <c r="CG289">
        <v>-4.3433300000000001E-2</v>
      </c>
      <c r="CH289">
        <v>-1.7997800000000001E-2</v>
      </c>
      <c r="CI289">
        <v>0.12182419999999999</v>
      </c>
      <c r="CJ289">
        <v>0.1144857</v>
      </c>
      <c r="CK289">
        <v>0.18115390000000001</v>
      </c>
      <c r="CL289">
        <v>1.4004000000000001E-2</v>
      </c>
      <c r="CM289">
        <v>1.32297E-2</v>
      </c>
      <c r="CN289">
        <v>1.29011E-2</v>
      </c>
      <c r="CO289">
        <v>1.63716E-2</v>
      </c>
      <c r="CP289">
        <v>1.8518699999999999E-2</v>
      </c>
      <c r="CQ289">
        <v>2.6095899999999998E-2</v>
      </c>
      <c r="CR289">
        <v>2.12953E-2</v>
      </c>
      <c r="CS289">
        <v>1.6514000000000001E-2</v>
      </c>
      <c r="CT289">
        <v>1.78741E-2</v>
      </c>
      <c r="CU289">
        <v>9.2867999999999996E-3</v>
      </c>
      <c r="CV289">
        <v>2.2309999999999999E-3</v>
      </c>
      <c r="CW289" s="76">
        <v>9.1569999999999998E-4</v>
      </c>
      <c r="CX289">
        <v>2.1061999999999999E-3</v>
      </c>
      <c r="CY289">
        <v>9.5507000000000005E-3</v>
      </c>
      <c r="CZ289">
        <v>2.4891099999999999E-2</v>
      </c>
      <c r="DA289">
        <v>6.6375699999999996E-2</v>
      </c>
      <c r="DB289">
        <v>8.6433300000000005E-2</v>
      </c>
      <c r="DC289">
        <v>8.2437999999999997E-2</v>
      </c>
      <c r="DD289">
        <v>6.6541500000000003E-2</v>
      </c>
      <c r="DE289">
        <v>4.9767400000000003E-2</v>
      </c>
      <c r="DF289">
        <v>3.8954900000000001E-2</v>
      </c>
      <c r="DG289">
        <v>2.8979000000000001E-2</v>
      </c>
      <c r="DH289">
        <v>1.9771799999999999E-2</v>
      </c>
      <c r="DI289">
        <v>1.3232799999999999E-2</v>
      </c>
    </row>
    <row r="290" spans="1:113" x14ac:dyDescent="0.25">
      <c r="A290" t="str">
        <f t="shared" si="4"/>
        <v>All_6. Schools_All_All_All_20 to 199.99 kW_43704</v>
      </c>
      <c r="B290" t="s">
        <v>177</v>
      </c>
      <c r="C290" t="s">
        <v>235</v>
      </c>
      <c r="D290" t="s">
        <v>19</v>
      </c>
      <c r="E290" t="s">
        <v>64</v>
      </c>
      <c r="F290" t="s">
        <v>19</v>
      </c>
      <c r="G290" t="s">
        <v>19</v>
      </c>
      <c r="H290" t="s">
        <v>19</v>
      </c>
      <c r="I290" t="s">
        <v>59</v>
      </c>
      <c r="J290" s="11">
        <v>43704</v>
      </c>
      <c r="K290">
        <v>15</v>
      </c>
      <c r="L290">
        <v>18</v>
      </c>
      <c r="M290">
        <v>1213</v>
      </c>
      <c r="N290">
        <v>0</v>
      </c>
      <c r="O290">
        <v>0</v>
      </c>
      <c r="P290">
        <v>0</v>
      </c>
      <c r="Q290">
        <v>0</v>
      </c>
      <c r="R290">
        <v>14.436038999999999</v>
      </c>
      <c r="S290">
        <v>13.932370000000001</v>
      </c>
      <c r="T290">
        <v>13.444960999999999</v>
      </c>
      <c r="U290">
        <v>13.211320000000001</v>
      </c>
      <c r="V290">
        <v>13.814022</v>
      </c>
      <c r="W290">
        <v>16.976686999999998</v>
      </c>
      <c r="X290">
        <v>26.002053</v>
      </c>
      <c r="Y290">
        <v>36.317270000000001</v>
      </c>
      <c r="Z290">
        <v>48.011234999999999</v>
      </c>
      <c r="AA290">
        <v>50.508080999999997</v>
      </c>
      <c r="AB290">
        <v>53.691749000000002</v>
      </c>
      <c r="AC290">
        <v>57.601162000000002</v>
      </c>
      <c r="AD290">
        <v>60.278416</v>
      </c>
      <c r="AE290">
        <v>66.171387999999993</v>
      </c>
      <c r="AF290">
        <v>66.999623999999997</v>
      </c>
      <c r="AG290">
        <v>57.376159999999999</v>
      </c>
      <c r="AH290">
        <v>44.62294</v>
      </c>
      <c r="AI290">
        <v>37.199590000000001</v>
      </c>
      <c r="AJ290">
        <v>32.565469999999998</v>
      </c>
      <c r="AK290">
        <v>28.782299999999999</v>
      </c>
      <c r="AL290">
        <v>24.05226</v>
      </c>
      <c r="AM290">
        <v>20.11045</v>
      </c>
      <c r="AN290">
        <v>17.158750000000001</v>
      </c>
      <c r="AO290">
        <v>15.410450000000001</v>
      </c>
      <c r="AP290">
        <v>75.125349999999997</v>
      </c>
      <c r="AQ290">
        <v>73.77937</v>
      </c>
      <c r="AR290">
        <v>73.011099999999999</v>
      </c>
      <c r="AS290">
        <v>71.836550000000003</v>
      </c>
      <c r="AT290">
        <v>70.441090000000003</v>
      </c>
      <c r="AU290">
        <v>69.756150000000005</v>
      </c>
      <c r="AV290">
        <v>68.364990000000006</v>
      </c>
      <c r="AW290">
        <v>68.995469999999997</v>
      </c>
      <c r="AX290">
        <v>72.02516</v>
      </c>
      <c r="AY290">
        <v>75.993430000000004</v>
      </c>
      <c r="AZ290">
        <v>80.577889999999996</v>
      </c>
      <c r="BA290">
        <v>84.400289999999998</v>
      </c>
      <c r="BB290">
        <v>88.072069999999997</v>
      </c>
      <c r="BC290">
        <v>90.893199999999993</v>
      </c>
      <c r="BD290">
        <v>93.087590000000006</v>
      </c>
      <c r="BE290">
        <v>94.520250000000004</v>
      </c>
      <c r="BF290">
        <v>94.750770000000003</v>
      </c>
      <c r="BG290">
        <v>94.012630000000001</v>
      </c>
      <c r="BH290">
        <v>91.995530000000002</v>
      </c>
      <c r="BI290">
        <v>88.689639999999997</v>
      </c>
      <c r="BJ290">
        <v>84.403689999999997</v>
      </c>
      <c r="BK290">
        <v>81.164439999999999</v>
      </c>
      <c r="BL290">
        <v>78.704520000000002</v>
      </c>
      <c r="BM290">
        <v>76.971760000000003</v>
      </c>
      <c r="BN290">
        <v>0.1129334</v>
      </c>
      <c r="BO290">
        <v>0.16517770000000001</v>
      </c>
      <c r="BP290">
        <v>0.17501649999999999</v>
      </c>
      <c r="BQ290">
        <v>0.27166030000000002</v>
      </c>
      <c r="BR290">
        <v>0.236341</v>
      </c>
      <c r="BS290">
        <v>-1.7954000000000001E-2</v>
      </c>
      <c r="BT290">
        <v>0.57510490000000003</v>
      </c>
      <c r="BU290">
        <v>3.8298400000000003E-2</v>
      </c>
      <c r="BV290">
        <v>-0.63083889999999998</v>
      </c>
      <c r="BW290">
        <v>-0.15732879999999999</v>
      </c>
      <c r="BX290">
        <v>8.4606999999999998E-3</v>
      </c>
      <c r="BY290">
        <v>5.2421299999999997E-2</v>
      </c>
      <c r="BZ290">
        <v>-5.7814600000000001E-2</v>
      </c>
      <c r="CA290">
        <v>-0.91757129999999998</v>
      </c>
      <c r="CB290">
        <v>-1.342911</v>
      </c>
      <c r="CC290">
        <v>-1.3839969999999999</v>
      </c>
      <c r="CD290">
        <v>-0.80830259999999998</v>
      </c>
      <c r="CE290">
        <v>-0.53793579999999996</v>
      </c>
      <c r="CF290">
        <v>-9.2829999999999996E-2</v>
      </c>
      <c r="CG290">
        <v>-5.6014500000000002E-2</v>
      </c>
      <c r="CH290">
        <v>6.5386299999999994E-2</v>
      </c>
      <c r="CI290">
        <v>0.12921469999999999</v>
      </c>
      <c r="CJ290">
        <v>3.4394599999999997E-2</v>
      </c>
      <c r="CK290">
        <v>0.1018182</v>
      </c>
      <c r="CL290">
        <v>1.14638E-2</v>
      </c>
      <c r="CM290">
        <v>1.09975E-2</v>
      </c>
      <c r="CN290">
        <v>1.0909200000000001E-2</v>
      </c>
      <c r="CO290">
        <v>1.29073E-2</v>
      </c>
      <c r="CP290">
        <v>1.34702E-2</v>
      </c>
      <c r="CQ290">
        <v>1.7697600000000001E-2</v>
      </c>
      <c r="CR290">
        <v>1.5340899999999999E-2</v>
      </c>
      <c r="CS290">
        <v>1.24628E-2</v>
      </c>
      <c r="CT290">
        <v>1.3441399999999999E-2</v>
      </c>
      <c r="CU290">
        <v>7.3527000000000002E-3</v>
      </c>
      <c r="CV290">
        <v>2.0065E-3</v>
      </c>
      <c r="CW290" s="76">
        <v>8.7330000000000003E-4</v>
      </c>
      <c r="CX290">
        <v>2.1665999999999999E-3</v>
      </c>
      <c r="CY290">
        <v>1.0299600000000001E-2</v>
      </c>
      <c r="CZ290">
        <v>2.7666099999999999E-2</v>
      </c>
      <c r="DA290">
        <v>7.0114300000000004E-2</v>
      </c>
      <c r="DB290">
        <v>9.0581099999999998E-2</v>
      </c>
      <c r="DC290">
        <v>8.1386899999999998E-2</v>
      </c>
      <c r="DD290">
        <v>6.6372299999999995E-2</v>
      </c>
      <c r="DE290">
        <v>4.8860800000000003E-2</v>
      </c>
      <c r="DF290">
        <v>3.4525800000000002E-2</v>
      </c>
      <c r="DG290">
        <v>2.40504E-2</v>
      </c>
      <c r="DH290">
        <v>1.83321E-2</v>
      </c>
      <c r="DI290">
        <v>1.1734700000000001E-2</v>
      </c>
    </row>
    <row r="291" spans="1:113" x14ac:dyDescent="0.25">
      <c r="A291" t="str">
        <f t="shared" si="4"/>
        <v>All_6. Schools_All_All_All_20 to 199.99 kW_43721</v>
      </c>
      <c r="B291" t="s">
        <v>177</v>
      </c>
      <c r="C291" t="s">
        <v>235</v>
      </c>
      <c r="D291" t="s">
        <v>19</v>
      </c>
      <c r="E291" t="s">
        <v>64</v>
      </c>
      <c r="F291" t="s">
        <v>19</v>
      </c>
      <c r="G291" t="s">
        <v>19</v>
      </c>
      <c r="H291" t="s">
        <v>19</v>
      </c>
      <c r="I291" t="s">
        <v>59</v>
      </c>
      <c r="J291" s="11">
        <v>43721</v>
      </c>
      <c r="K291">
        <v>15</v>
      </c>
      <c r="L291">
        <v>18</v>
      </c>
      <c r="M291">
        <v>1210</v>
      </c>
      <c r="N291">
        <v>0</v>
      </c>
      <c r="O291">
        <v>0</v>
      </c>
      <c r="P291">
        <v>0</v>
      </c>
      <c r="Q291">
        <v>0</v>
      </c>
      <c r="R291">
        <v>12.337341</v>
      </c>
      <c r="S291">
        <v>11.969473000000001</v>
      </c>
      <c r="T291">
        <v>11.604704</v>
      </c>
      <c r="U291">
        <v>11.543675</v>
      </c>
      <c r="V291">
        <v>11.916275000000001</v>
      </c>
      <c r="W291">
        <v>13.814717</v>
      </c>
      <c r="X291">
        <v>19.426777000000001</v>
      </c>
      <c r="Y291">
        <v>26.137753</v>
      </c>
      <c r="Z291">
        <v>35.621203000000001</v>
      </c>
      <c r="AA291">
        <v>39.206296999999999</v>
      </c>
      <c r="AB291">
        <v>43.891131000000001</v>
      </c>
      <c r="AC291">
        <v>48.879947999999999</v>
      </c>
      <c r="AD291">
        <v>52.450383000000002</v>
      </c>
      <c r="AE291">
        <v>58.216695000000001</v>
      </c>
      <c r="AF291">
        <v>58.89311</v>
      </c>
      <c r="AG291">
        <v>48.788559999999997</v>
      </c>
      <c r="AH291">
        <v>36.32884</v>
      </c>
      <c r="AI291">
        <v>30.276199999999999</v>
      </c>
      <c r="AJ291">
        <v>25.966940000000001</v>
      </c>
      <c r="AK291">
        <v>23.125889999999998</v>
      </c>
      <c r="AL291">
        <v>19.967569999999998</v>
      </c>
      <c r="AM291">
        <v>17.303329999999999</v>
      </c>
      <c r="AN291">
        <v>14.942080000000001</v>
      </c>
      <c r="AO291">
        <v>13.36886</v>
      </c>
      <c r="AP291">
        <v>72.427790000000002</v>
      </c>
      <c r="AQ291">
        <v>70.104190000000003</v>
      </c>
      <c r="AR291">
        <v>68.661990000000003</v>
      </c>
      <c r="AS291">
        <v>66.800049999999999</v>
      </c>
      <c r="AT291">
        <v>65.814769999999996</v>
      </c>
      <c r="AU291">
        <v>64.833709999999996</v>
      </c>
      <c r="AV291">
        <v>64.187799999999996</v>
      </c>
      <c r="AW291">
        <v>63.944189999999999</v>
      </c>
      <c r="AX291">
        <v>67.212860000000006</v>
      </c>
      <c r="AY291">
        <v>73.100980000000007</v>
      </c>
      <c r="AZ291">
        <v>78.387110000000007</v>
      </c>
      <c r="BA291">
        <v>83.625690000000006</v>
      </c>
      <c r="BB291">
        <v>87.821200000000005</v>
      </c>
      <c r="BC291">
        <v>90.785709999999995</v>
      </c>
      <c r="BD291">
        <v>92.875529999999998</v>
      </c>
      <c r="BE291">
        <v>94.647419999999997</v>
      </c>
      <c r="BF291">
        <v>95.406899999999993</v>
      </c>
      <c r="BG291">
        <v>94.921679999999995</v>
      </c>
      <c r="BH291">
        <v>93.263369999999995</v>
      </c>
      <c r="BI291">
        <v>89.706500000000005</v>
      </c>
      <c r="BJ291">
        <v>85.106539999999995</v>
      </c>
      <c r="BK291">
        <v>81.122240000000005</v>
      </c>
      <c r="BL291">
        <v>78.149699999999996</v>
      </c>
      <c r="BM291">
        <v>75.810810000000004</v>
      </c>
      <c r="BN291">
        <v>-8.7626800000000005E-2</v>
      </c>
      <c r="BO291">
        <v>-0.1245506</v>
      </c>
      <c r="BP291">
        <v>-0.13231390000000001</v>
      </c>
      <c r="BQ291">
        <v>-0.23189650000000001</v>
      </c>
      <c r="BR291">
        <v>-0.38843440000000001</v>
      </c>
      <c r="BS291">
        <v>-0.70564800000000005</v>
      </c>
      <c r="BT291">
        <v>-0.88155510000000004</v>
      </c>
      <c r="BU291">
        <v>-5.4244399999999998E-2</v>
      </c>
      <c r="BV291">
        <v>0.8834824</v>
      </c>
      <c r="BW291">
        <v>1.036373</v>
      </c>
      <c r="BX291">
        <v>0.59845879999999996</v>
      </c>
      <c r="BY291">
        <v>-7.8511399999999995E-2</v>
      </c>
      <c r="BZ291">
        <v>-0.31572250000000002</v>
      </c>
      <c r="CA291">
        <v>-1.0203329999999999</v>
      </c>
      <c r="CB291">
        <v>-0.69653739999999997</v>
      </c>
      <c r="CC291">
        <v>-3.8490200000000002E-2</v>
      </c>
      <c r="CD291">
        <v>0.35085100000000002</v>
      </c>
      <c r="CE291">
        <v>0.6412004</v>
      </c>
      <c r="CF291">
        <v>0.86256600000000005</v>
      </c>
      <c r="CG291">
        <v>0.97992889999999999</v>
      </c>
      <c r="CH291">
        <v>0.33523310000000001</v>
      </c>
      <c r="CI291">
        <v>-1.31019E-2</v>
      </c>
      <c r="CJ291">
        <v>-0.18206990000000001</v>
      </c>
      <c r="CK291">
        <v>-0.17363410000000001</v>
      </c>
      <c r="CL291">
        <v>1.0200000000000001E-2</v>
      </c>
      <c r="CM291">
        <v>1.01339E-2</v>
      </c>
      <c r="CN291">
        <v>9.4982999999999995E-3</v>
      </c>
      <c r="CO291">
        <v>9.6755999999999995E-3</v>
      </c>
      <c r="CP291">
        <v>9.4605999999999996E-3</v>
      </c>
      <c r="CQ291">
        <v>8.6149999999999994E-3</v>
      </c>
      <c r="CR291">
        <v>8.1092000000000004E-3</v>
      </c>
      <c r="CS291">
        <v>6.7869999999999996E-3</v>
      </c>
      <c r="CT291">
        <v>8.7639999999999992E-3</v>
      </c>
      <c r="CU291">
        <v>7.5728999999999996E-3</v>
      </c>
      <c r="CV291" s="76">
        <v>2.1216999999999998E-3</v>
      </c>
      <c r="CW291" s="76">
        <v>1.0338000000000001E-3</v>
      </c>
      <c r="CX291" s="76">
        <v>2.2853999999999999E-3</v>
      </c>
      <c r="CY291">
        <v>9.6121000000000002E-3</v>
      </c>
      <c r="CZ291">
        <v>2.2342399999999998E-2</v>
      </c>
      <c r="DA291">
        <v>3.9265599999999998E-2</v>
      </c>
      <c r="DB291">
        <v>4.3915900000000001E-2</v>
      </c>
      <c r="DC291">
        <v>3.8085399999999998E-2</v>
      </c>
      <c r="DD291">
        <v>3.2731400000000001E-2</v>
      </c>
      <c r="DE291">
        <v>2.42356E-2</v>
      </c>
      <c r="DF291">
        <v>1.8871499999999999E-2</v>
      </c>
      <c r="DG291">
        <v>1.48735E-2</v>
      </c>
      <c r="DH291">
        <v>9.7783000000000002E-3</v>
      </c>
      <c r="DI291">
        <v>8.1210999999999992E-3</v>
      </c>
    </row>
    <row r="292" spans="1:113" x14ac:dyDescent="0.25">
      <c r="A292" t="str">
        <f t="shared" si="4"/>
        <v>All_6. Schools_All_All_All_20 to 199.99 kW_2958465</v>
      </c>
      <c r="B292" t="s">
        <v>204</v>
      </c>
      <c r="C292" t="s">
        <v>235</v>
      </c>
      <c r="D292" t="s">
        <v>19</v>
      </c>
      <c r="E292" t="s">
        <v>64</v>
      </c>
      <c r="F292" t="s">
        <v>19</v>
      </c>
      <c r="G292" t="s">
        <v>19</v>
      </c>
      <c r="H292" t="s">
        <v>19</v>
      </c>
      <c r="I292" t="s">
        <v>59</v>
      </c>
      <c r="J292" s="11">
        <v>2958465</v>
      </c>
      <c r="K292">
        <v>15</v>
      </c>
      <c r="L292">
        <v>18</v>
      </c>
      <c r="M292">
        <v>1221.222</v>
      </c>
      <c r="N292">
        <v>0</v>
      </c>
      <c r="O292">
        <v>0</v>
      </c>
      <c r="P292">
        <v>0</v>
      </c>
      <c r="Q292">
        <v>0</v>
      </c>
      <c r="R292">
        <v>13.347343</v>
      </c>
      <c r="S292">
        <v>12.863879000000001</v>
      </c>
      <c r="T292">
        <v>12.424842999999999</v>
      </c>
      <c r="U292">
        <v>12.284583</v>
      </c>
      <c r="V292">
        <v>12.756418999999999</v>
      </c>
      <c r="W292">
        <v>15.046666</v>
      </c>
      <c r="X292">
        <v>21.682129</v>
      </c>
      <c r="Y292">
        <v>28.948512000000001</v>
      </c>
      <c r="Z292">
        <v>36.030254999999997</v>
      </c>
      <c r="AA292">
        <v>37.866950000000003</v>
      </c>
      <c r="AB292">
        <v>41.004908999999998</v>
      </c>
      <c r="AC292">
        <v>44.371892000000003</v>
      </c>
      <c r="AD292">
        <v>46.84836</v>
      </c>
      <c r="AE292">
        <v>50.996789999999997</v>
      </c>
      <c r="AF292">
        <v>51.452500999999998</v>
      </c>
      <c r="AG292">
        <v>44.953040000000001</v>
      </c>
      <c r="AH292">
        <v>35.320569999999996</v>
      </c>
      <c r="AI292">
        <v>29.836449999999999</v>
      </c>
      <c r="AJ292">
        <v>26.52392</v>
      </c>
      <c r="AK292">
        <v>24.281120000000001</v>
      </c>
      <c r="AL292">
        <v>21.277480000000001</v>
      </c>
      <c r="AM292">
        <v>18.426290000000002</v>
      </c>
      <c r="AN292">
        <v>15.9565</v>
      </c>
      <c r="AO292">
        <v>14.456939999999999</v>
      </c>
      <c r="AP292">
        <v>75.425510000000003</v>
      </c>
      <c r="AQ292">
        <v>73.672120000000007</v>
      </c>
      <c r="AR292">
        <v>72.235609999999994</v>
      </c>
      <c r="AS292">
        <v>70.760689999999997</v>
      </c>
      <c r="AT292">
        <v>69.545330000000007</v>
      </c>
      <c r="AU292">
        <v>68.611239999999995</v>
      </c>
      <c r="AV292">
        <v>67.74015</v>
      </c>
      <c r="AW292">
        <v>68.391329999999996</v>
      </c>
      <c r="AX292">
        <v>71.873549999999994</v>
      </c>
      <c r="AY292">
        <v>76.548779999999994</v>
      </c>
      <c r="AZ292">
        <v>81.183729999999997</v>
      </c>
      <c r="BA292">
        <v>85.404849999999996</v>
      </c>
      <c r="BB292">
        <v>88.966939999999994</v>
      </c>
      <c r="BC292">
        <v>91.836200000000005</v>
      </c>
      <c r="BD292">
        <v>94.111940000000004</v>
      </c>
      <c r="BE292">
        <v>95.566149999999993</v>
      </c>
      <c r="BF292">
        <v>96.123369999999994</v>
      </c>
      <c r="BG292">
        <v>95.824020000000004</v>
      </c>
      <c r="BH292">
        <v>94.497870000000006</v>
      </c>
      <c r="BI292">
        <v>91.701589999999996</v>
      </c>
      <c r="BJ292">
        <v>87.416759999999996</v>
      </c>
      <c r="BK292">
        <v>83.249470000000002</v>
      </c>
      <c r="BL292">
        <v>80.140889999999999</v>
      </c>
      <c r="BM292">
        <v>77.806209999999993</v>
      </c>
      <c r="BN292">
        <v>6.30521E-2</v>
      </c>
      <c r="BO292">
        <v>6.5445199999999995E-2</v>
      </c>
      <c r="BP292">
        <v>4.6109299999999999E-2</v>
      </c>
      <c r="BQ292">
        <v>5.2256900000000002E-2</v>
      </c>
      <c r="BR292">
        <v>-7.6942E-3</v>
      </c>
      <c r="BS292">
        <v>-0.1781372</v>
      </c>
      <c r="BT292">
        <v>-0.10035090000000001</v>
      </c>
      <c r="BU292">
        <v>-4.52177E-2</v>
      </c>
      <c r="BV292">
        <v>-1.9909099999999999E-2</v>
      </c>
      <c r="BW292">
        <v>0.25188640000000001</v>
      </c>
      <c r="BX292">
        <v>0.113649</v>
      </c>
      <c r="BY292">
        <v>1.3003199999999999E-2</v>
      </c>
      <c r="BZ292">
        <v>-7.3029499999999997E-2</v>
      </c>
      <c r="CA292">
        <v>-0.51599039999999996</v>
      </c>
      <c r="CB292">
        <v>-0.60822010000000004</v>
      </c>
      <c r="CC292">
        <v>-0.88410089999999997</v>
      </c>
      <c r="CD292">
        <v>-0.66663159999999999</v>
      </c>
      <c r="CE292">
        <v>-0.4096089</v>
      </c>
      <c r="CF292">
        <v>-0.31525750000000002</v>
      </c>
      <c r="CG292">
        <v>-9.8540600000000006E-2</v>
      </c>
      <c r="CH292">
        <v>-2.9071199999999998E-2</v>
      </c>
      <c r="CI292">
        <v>1.42288E-2</v>
      </c>
      <c r="CJ292">
        <v>-1.88463E-2</v>
      </c>
      <c r="CK292">
        <v>7.1285000000000003E-3</v>
      </c>
      <c r="CL292">
        <v>1.2048E-3</v>
      </c>
      <c r="CM292">
        <v>1.1226000000000001E-3</v>
      </c>
      <c r="CN292">
        <v>1.067E-3</v>
      </c>
      <c r="CO292">
        <v>1.2064000000000001E-3</v>
      </c>
      <c r="CP292">
        <v>1.2593999999999999E-3</v>
      </c>
      <c r="CQ292">
        <v>1.4809000000000001E-3</v>
      </c>
      <c r="CR292">
        <v>1.2206000000000001E-3</v>
      </c>
      <c r="CS292">
        <v>1.0617000000000001E-3</v>
      </c>
      <c r="CT292">
        <v>1.1868E-3</v>
      </c>
      <c r="CU292">
        <v>6.979E-4</v>
      </c>
      <c r="CV292" s="76">
        <v>2.0450000000000001E-4</v>
      </c>
      <c r="CW292" s="76">
        <v>9.2100000000000003E-5</v>
      </c>
      <c r="CX292" s="76">
        <v>2.1800000000000001E-4</v>
      </c>
      <c r="CY292">
        <v>9.7179999999999999E-4</v>
      </c>
      <c r="CZ292">
        <v>2.2144E-3</v>
      </c>
      <c r="DA292">
        <v>4.6813999999999996E-3</v>
      </c>
      <c r="DB292">
        <v>5.9081999999999997E-3</v>
      </c>
      <c r="DC292">
        <v>5.6632999999999996E-3</v>
      </c>
      <c r="DD292">
        <v>4.9408999999999998E-3</v>
      </c>
      <c r="DE292">
        <v>3.8143000000000001E-3</v>
      </c>
      <c r="DF292">
        <v>2.9163000000000001E-3</v>
      </c>
      <c r="DG292">
        <v>2.1827000000000001E-3</v>
      </c>
      <c r="DH292">
        <v>1.5422000000000001E-3</v>
      </c>
      <c r="DI292">
        <v>1.1820999999999999E-3</v>
      </c>
    </row>
    <row r="293" spans="1:113" x14ac:dyDescent="0.25">
      <c r="A293" t="str">
        <f t="shared" si="4"/>
        <v>All_7. Institutional/Government_All_All_All_20 to 199.99 kW_43627</v>
      </c>
      <c r="B293" t="s">
        <v>177</v>
      </c>
      <c r="C293" t="s">
        <v>236</v>
      </c>
      <c r="D293" t="s">
        <v>19</v>
      </c>
      <c r="E293" t="s">
        <v>65</v>
      </c>
      <c r="F293" t="s">
        <v>19</v>
      </c>
      <c r="G293" t="s">
        <v>19</v>
      </c>
      <c r="H293" t="s">
        <v>19</v>
      </c>
      <c r="I293" t="s">
        <v>59</v>
      </c>
      <c r="J293" s="11">
        <v>43627</v>
      </c>
      <c r="K293">
        <v>15</v>
      </c>
      <c r="L293">
        <v>18</v>
      </c>
      <c r="M293">
        <v>4286</v>
      </c>
      <c r="N293">
        <v>0</v>
      </c>
      <c r="O293">
        <v>0</v>
      </c>
      <c r="P293">
        <v>0</v>
      </c>
      <c r="Q293">
        <v>0</v>
      </c>
      <c r="R293">
        <v>9.7117401000000001</v>
      </c>
      <c r="S293">
        <v>9.2048708000000001</v>
      </c>
      <c r="T293">
        <v>8.8771784999999994</v>
      </c>
      <c r="U293">
        <v>8.6512016999999997</v>
      </c>
      <c r="V293">
        <v>8.7616200000000006</v>
      </c>
      <c r="W293">
        <v>9.1439879000000008</v>
      </c>
      <c r="X293">
        <v>9.4876612999999992</v>
      </c>
      <c r="Y293">
        <v>11.003973999999999</v>
      </c>
      <c r="Z293">
        <v>13.227478</v>
      </c>
      <c r="AA293">
        <v>14.750961</v>
      </c>
      <c r="AB293">
        <v>15.689717999999999</v>
      </c>
      <c r="AC293">
        <v>16.377469000000001</v>
      </c>
      <c r="AD293">
        <v>16.67305</v>
      </c>
      <c r="AE293">
        <v>17.219705999999999</v>
      </c>
      <c r="AF293">
        <v>17.432435000000002</v>
      </c>
      <c r="AG293">
        <v>17.465340000000001</v>
      </c>
      <c r="AH293">
        <v>17.140779999999999</v>
      </c>
      <c r="AI293">
        <v>16.01248</v>
      </c>
      <c r="AJ293">
        <v>15.744149999999999</v>
      </c>
      <c r="AK293">
        <v>15.67206</v>
      </c>
      <c r="AL293">
        <v>15.23574</v>
      </c>
      <c r="AM293">
        <v>13.82666</v>
      </c>
      <c r="AN293">
        <v>11.98212</v>
      </c>
      <c r="AO293">
        <v>10.87846</v>
      </c>
      <c r="AP293">
        <v>79.034570000000002</v>
      </c>
      <c r="AQ293">
        <v>76.172150000000002</v>
      </c>
      <c r="AR293">
        <v>74.406639999999996</v>
      </c>
      <c r="AS293">
        <v>73.353260000000006</v>
      </c>
      <c r="AT293">
        <v>71.998609999999999</v>
      </c>
      <c r="AU293">
        <v>71.466359999999995</v>
      </c>
      <c r="AV293">
        <v>71.127309999999994</v>
      </c>
      <c r="AW293">
        <v>73.399569999999997</v>
      </c>
      <c r="AX293">
        <v>78.027950000000004</v>
      </c>
      <c r="AY293">
        <v>82.759739999999994</v>
      </c>
      <c r="AZ293">
        <v>86.598510000000005</v>
      </c>
      <c r="BA293">
        <v>90.512749999999997</v>
      </c>
      <c r="BB293">
        <v>93.924340000000001</v>
      </c>
      <c r="BC293">
        <v>96.233609999999999</v>
      </c>
      <c r="BD293">
        <v>98.247169999999997</v>
      </c>
      <c r="BE293">
        <v>99.35624</v>
      </c>
      <c r="BF293">
        <v>100.2473</v>
      </c>
      <c r="BG293">
        <v>99.77122</v>
      </c>
      <c r="BH293">
        <v>98.161019999999994</v>
      </c>
      <c r="BI293">
        <v>96.017780000000002</v>
      </c>
      <c r="BJ293">
        <v>92.869919999999993</v>
      </c>
      <c r="BK293">
        <v>88.107529999999997</v>
      </c>
      <c r="BL293">
        <v>84.354680000000002</v>
      </c>
      <c r="BM293">
        <v>82.097949999999997</v>
      </c>
      <c r="BN293">
        <v>-5.3197899999999999E-2</v>
      </c>
      <c r="BO293">
        <v>5.6534000000000003E-3</v>
      </c>
      <c r="BP293">
        <v>5.3715899999999997E-2</v>
      </c>
      <c r="BQ293">
        <v>9.8096600000000006E-2</v>
      </c>
      <c r="BR293">
        <v>9.2618300000000001E-2</v>
      </c>
      <c r="BS293">
        <v>9.84072E-2</v>
      </c>
      <c r="BT293">
        <v>0.23393800000000001</v>
      </c>
      <c r="BU293">
        <v>0.4282067</v>
      </c>
      <c r="BV293">
        <v>0.39750200000000002</v>
      </c>
      <c r="BW293">
        <v>0.29300150000000003</v>
      </c>
      <c r="BX293">
        <v>0.15029239999999999</v>
      </c>
      <c r="BY293">
        <v>3.1266599999999999E-2</v>
      </c>
      <c r="BZ293">
        <v>-9.5851800000000001E-2</v>
      </c>
      <c r="CA293">
        <v>-0.18179770000000001</v>
      </c>
      <c r="CB293">
        <v>-0.15514149999999999</v>
      </c>
      <c r="CC293">
        <v>-0.110398</v>
      </c>
      <c r="CD293">
        <v>-8.9380600000000004E-2</v>
      </c>
      <c r="CE293">
        <v>-0.1543284</v>
      </c>
      <c r="CF293">
        <v>-0.2503339</v>
      </c>
      <c r="CG293">
        <v>-0.31508789999999998</v>
      </c>
      <c r="CH293">
        <v>-0.31279810000000002</v>
      </c>
      <c r="CI293">
        <v>-0.29723919999999998</v>
      </c>
      <c r="CJ293">
        <v>-0.33391769999999998</v>
      </c>
      <c r="CK293">
        <v>-0.25864120000000002</v>
      </c>
      <c r="CL293">
        <v>2.1508999999999999E-3</v>
      </c>
      <c r="CM293">
        <v>2.1743999999999999E-3</v>
      </c>
      <c r="CN293">
        <v>2.0544000000000001E-3</v>
      </c>
      <c r="CO293">
        <v>1.9315000000000001E-3</v>
      </c>
      <c r="CP293">
        <v>1.9650000000000002E-3</v>
      </c>
      <c r="CQ293">
        <v>1.6188999999999999E-3</v>
      </c>
      <c r="CR293">
        <v>1.4632E-3</v>
      </c>
      <c r="CS293">
        <v>1.5166999999999999E-3</v>
      </c>
      <c r="CT293">
        <v>1.5931000000000001E-3</v>
      </c>
      <c r="CU293">
        <v>1.1620999999999999E-3</v>
      </c>
      <c r="CV293">
        <v>4.3619999999999998E-4</v>
      </c>
      <c r="CW293" s="76">
        <v>1.175E-4</v>
      </c>
      <c r="CX293">
        <v>4.7080000000000001E-4</v>
      </c>
      <c r="CY293">
        <v>1.7311E-3</v>
      </c>
      <c r="CZ293">
        <v>3.0252E-3</v>
      </c>
      <c r="DA293">
        <v>4.2039E-3</v>
      </c>
      <c r="DB293">
        <v>5.2426E-3</v>
      </c>
      <c r="DC293">
        <v>6.3733000000000001E-3</v>
      </c>
      <c r="DD293">
        <v>7.7145E-3</v>
      </c>
      <c r="DE293">
        <v>8.6867000000000003E-3</v>
      </c>
      <c r="DF293">
        <v>7.4914999999999999E-3</v>
      </c>
      <c r="DG293">
        <v>5.4013000000000004E-3</v>
      </c>
      <c r="DH293">
        <v>3.9855000000000003E-3</v>
      </c>
      <c r="DI293">
        <v>2.8733999999999999E-3</v>
      </c>
    </row>
    <row r="294" spans="1:113" x14ac:dyDescent="0.25">
      <c r="A294" t="str">
        <f t="shared" si="4"/>
        <v>All_7. Institutional/Government_All_All_All_20 to 199.99 kW_43670</v>
      </c>
      <c r="B294" t="s">
        <v>177</v>
      </c>
      <c r="C294" t="s">
        <v>236</v>
      </c>
      <c r="D294" t="s">
        <v>19</v>
      </c>
      <c r="E294" t="s">
        <v>65</v>
      </c>
      <c r="F294" t="s">
        <v>19</v>
      </c>
      <c r="G294" t="s">
        <v>19</v>
      </c>
      <c r="H294" t="s">
        <v>19</v>
      </c>
      <c r="I294" t="s">
        <v>59</v>
      </c>
      <c r="J294" s="11">
        <v>43670</v>
      </c>
      <c r="K294">
        <v>15</v>
      </c>
      <c r="L294">
        <v>18</v>
      </c>
      <c r="M294">
        <v>4141</v>
      </c>
      <c r="N294">
        <v>0</v>
      </c>
      <c r="O294">
        <v>0</v>
      </c>
      <c r="P294">
        <v>0</v>
      </c>
      <c r="Q294">
        <v>0</v>
      </c>
      <c r="R294">
        <v>9.8019572999999998</v>
      </c>
      <c r="S294">
        <v>9.3951449999999994</v>
      </c>
      <c r="T294">
        <v>9.0202114000000009</v>
      </c>
      <c r="U294">
        <v>8.7889108</v>
      </c>
      <c r="V294">
        <v>8.8431426999999996</v>
      </c>
      <c r="W294">
        <v>9.3037168000000001</v>
      </c>
      <c r="X294">
        <v>9.5605913999999999</v>
      </c>
      <c r="Y294">
        <v>10.986162999999999</v>
      </c>
      <c r="Z294">
        <v>12.886165</v>
      </c>
      <c r="AA294">
        <v>14.240418</v>
      </c>
      <c r="AB294">
        <v>15.165352</v>
      </c>
      <c r="AC294">
        <v>15.914619999999999</v>
      </c>
      <c r="AD294">
        <v>16.367038000000001</v>
      </c>
      <c r="AE294">
        <v>17.085771999999999</v>
      </c>
      <c r="AF294">
        <v>17.594674000000001</v>
      </c>
      <c r="AG294">
        <v>17.65249</v>
      </c>
      <c r="AH294">
        <v>17.396570000000001</v>
      </c>
      <c r="AI294">
        <v>16.652270000000001</v>
      </c>
      <c r="AJ294">
        <v>16.775559999999999</v>
      </c>
      <c r="AK294">
        <v>16.82272</v>
      </c>
      <c r="AL294">
        <v>15.60524</v>
      </c>
      <c r="AM294">
        <v>13.599930000000001</v>
      </c>
      <c r="AN294">
        <v>11.906879999999999</v>
      </c>
      <c r="AO294">
        <v>10.94638</v>
      </c>
      <c r="AP294">
        <v>76.629080000000002</v>
      </c>
      <c r="AQ294">
        <v>73.933279999999996</v>
      </c>
      <c r="AR294">
        <v>72.205160000000006</v>
      </c>
      <c r="AS294">
        <v>70.964299999999994</v>
      </c>
      <c r="AT294">
        <v>70.220050000000001</v>
      </c>
      <c r="AU294">
        <v>69.433930000000004</v>
      </c>
      <c r="AV294">
        <v>68.52664</v>
      </c>
      <c r="AW294">
        <v>69.8035</v>
      </c>
      <c r="AX294">
        <v>73.263739999999999</v>
      </c>
      <c r="AY294">
        <v>77.694450000000003</v>
      </c>
      <c r="AZ294">
        <v>82.223060000000004</v>
      </c>
      <c r="BA294">
        <v>85.67004</v>
      </c>
      <c r="BB294">
        <v>88.676540000000003</v>
      </c>
      <c r="BC294">
        <v>92.051360000000003</v>
      </c>
      <c r="BD294">
        <v>94.627300000000005</v>
      </c>
      <c r="BE294">
        <v>95.922659999999993</v>
      </c>
      <c r="BF294">
        <v>96.344809999999995</v>
      </c>
      <c r="BG294">
        <v>96.504689999999997</v>
      </c>
      <c r="BH294">
        <v>95.767939999999996</v>
      </c>
      <c r="BI294">
        <v>93.803889999999996</v>
      </c>
      <c r="BJ294">
        <v>89.740970000000004</v>
      </c>
      <c r="BK294">
        <v>85.376080000000002</v>
      </c>
      <c r="BL294">
        <v>82.497079999999997</v>
      </c>
      <c r="BM294">
        <v>80.056740000000005</v>
      </c>
      <c r="BN294">
        <v>-0.19051370000000001</v>
      </c>
      <c r="BO294">
        <v>-0.1795892</v>
      </c>
      <c r="BP294">
        <v>-0.15153739999999999</v>
      </c>
      <c r="BQ294">
        <v>-0.1484394</v>
      </c>
      <c r="BR294">
        <v>-0.13721820000000001</v>
      </c>
      <c r="BS294">
        <v>-0.16091800000000001</v>
      </c>
      <c r="BT294">
        <v>-4.55285E-2</v>
      </c>
      <c r="BU294">
        <v>6.3254900000000003E-2</v>
      </c>
      <c r="BV294">
        <v>0.1930982</v>
      </c>
      <c r="BW294">
        <v>0.19297030000000001</v>
      </c>
      <c r="BX294">
        <v>0.1008695</v>
      </c>
      <c r="BY294">
        <v>3.6272899999999997E-2</v>
      </c>
      <c r="BZ294">
        <v>-0.1429869</v>
      </c>
      <c r="CA294">
        <v>-0.27249119999999999</v>
      </c>
      <c r="CB294">
        <v>-0.2779585</v>
      </c>
      <c r="CC294">
        <v>-0.22630020000000001</v>
      </c>
      <c r="CD294">
        <v>-0.33476460000000002</v>
      </c>
      <c r="CE294">
        <v>-0.50390500000000005</v>
      </c>
      <c r="CF294">
        <v>-0.68474380000000001</v>
      </c>
      <c r="CG294">
        <v>-0.74368210000000001</v>
      </c>
      <c r="CH294">
        <v>-0.50745240000000003</v>
      </c>
      <c r="CI294">
        <v>-0.24171429999999999</v>
      </c>
      <c r="CJ294">
        <v>-0.25199139999999998</v>
      </c>
      <c r="CK294">
        <v>-0.38193159999999998</v>
      </c>
      <c r="CL294">
        <v>2.4551999999999998E-3</v>
      </c>
      <c r="CM294">
        <v>2.3741999999999999E-3</v>
      </c>
      <c r="CN294">
        <v>2.1124E-3</v>
      </c>
      <c r="CO294">
        <v>1.7260000000000001E-3</v>
      </c>
      <c r="CP294">
        <v>1.7581000000000001E-3</v>
      </c>
      <c r="CQ294">
        <v>1.6207999999999999E-3</v>
      </c>
      <c r="CR294">
        <v>1.6991E-3</v>
      </c>
      <c r="CS294">
        <v>1.4790999999999999E-3</v>
      </c>
      <c r="CT294">
        <v>1.4576999999999999E-3</v>
      </c>
      <c r="CU294">
        <v>9.3700000000000001E-4</v>
      </c>
      <c r="CV294">
        <v>3.9449999999999999E-4</v>
      </c>
      <c r="CW294" s="76">
        <v>1.248E-4</v>
      </c>
      <c r="CX294">
        <v>3.7960000000000001E-4</v>
      </c>
      <c r="CY294">
        <v>1.2895999999999999E-3</v>
      </c>
      <c r="CZ294">
        <v>2.2066999999999998E-3</v>
      </c>
      <c r="DA294">
        <v>3.0014999999999998E-3</v>
      </c>
      <c r="DB294">
        <v>3.9582000000000003E-3</v>
      </c>
      <c r="DC294">
        <v>5.2266999999999999E-3</v>
      </c>
      <c r="DD294">
        <v>7.0304E-3</v>
      </c>
      <c r="DE294">
        <v>8.3437000000000008E-3</v>
      </c>
      <c r="DF294">
        <v>6.4561000000000002E-3</v>
      </c>
      <c r="DG294">
        <v>4.6072999999999999E-3</v>
      </c>
      <c r="DH294">
        <v>3.6403E-3</v>
      </c>
      <c r="DI294">
        <v>3.4396000000000001E-3</v>
      </c>
    </row>
    <row r="295" spans="1:113" x14ac:dyDescent="0.25">
      <c r="A295" t="str">
        <f t="shared" si="4"/>
        <v>All_7. Institutional/Government_All_All_All_20 to 199.99 kW_43672</v>
      </c>
      <c r="B295" t="s">
        <v>177</v>
      </c>
      <c r="C295" t="s">
        <v>236</v>
      </c>
      <c r="D295" t="s">
        <v>19</v>
      </c>
      <c r="E295" t="s">
        <v>65</v>
      </c>
      <c r="F295" t="s">
        <v>19</v>
      </c>
      <c r="G295" t="s">
        <v>19</v>
      </c>
      <c r="H295" t="s">
        <v>19</v>
      </c>
      <c r="I295" t="s">
        <v>59</v>
      </c>
      <c r="J295" s="11">
        <v>43672</v>
      </c>
      <c r="K295">
        <v>15</v>
      </c>
      <c r="L295">
        <v>18</v>
      </c>
      <c r="M295">
        <v>4140</v>
      </c>
      <c r="N295">
        <v>0</v>
      </c>
      <c r="O295">
        <v>0</v>
      </c>
      <c r="P295">
        <v>0</v>
      </c>
      <c r="Q295">
        <v>0</v>
      </c>
      <c r="R295">
        <v>10.254692</v>
      </c>
      <c r="S295">
        <v>9.7925795999999998</v>
      </c>
      <c r="T295">
        <v>9.4926472000000004</v>
      </c>
      <c r="U295">
        <v>9.2440317000000007</v>
      </c>
      <c r="V295">
        <v>9.2742112999999993</v>
      </c>
      <c r="W295">
        <v>9.6692798</v>
      </c>
      <c r="X295">
        <v>9.9197890999999991</v>
      </c>
      <c r="Y295">
        <v>11.104278000000001</v>
      </c>
      <c r="Z295">
        <v>12.929546</v>
      </c>
      <c r="AA295">
        <v>14.032125000000001</v>
      </c>
      <c r="AB295">
        <v>15.005347</v>
      </c>
      <c r="AC295">
        <v>15.766635000000001</v>
      </c>
      <c r="AD295">
        <v>16.020311</v>
      </c>
      <c r="AE295">
        <v>16.528388</v>
      </c>
      <c r="AF295">
        <v>16.744826</v>
      </c>
      <c r="AG295">
        <v>16.707370000000001</v>
      </c>
      <c r="AH295">
        <v>16.46772</v>
      </c>
      <c r="AI295">
        <v>15.489470000000001</v>
      </c>
      <c r="AJ295">
        <v>15.016400000000001</v>
      </c>
      <c r="AK295">
        <v>14.65422</v>
      </c>
      <c r="AL295">
        <v>14.77599</v>
      </c>
      <c r="AM295">
        <v>13.78112</v>
      </c>
      <c r="AN295">
        <v>12.1265</v>
      </c>
      <c r="AO295">
        <v>10.950609999999999</v>
      </c>
      <c r="AP295">
        <v>75.427379999999999</v>
      </c>
      <c r="AQ295">
        <v>75.237570000000005</v>
      </c>
      <c r="AR295">
        <v>74.005039999999994</v>
      </c>
      <c r="AS295">
        <v>72.332650000000001</v>
      </c>
      <c r="AT295">
        <v>70.791169999999994</v>
      </c>
      <c r="AU295">
        <v>69.61609</v>
      </c>
      <c r="AV295">
        <v>68.668180000000007</v>
      </c>
      <c r="AW295">
        <v>69.911739999999995</v>
      </c>
      <c r="AX295">
        <v>72.526409999999998</v>
      </c>
      <c r="AY295">
        <v>76.232830000000007</v>
      </c>
      <c r="AZ295">
        <v>80.464200000000005</v>
      </c>
      <c r="BA295">
        <v>84.135120000000001</v>
      </c>
      <c r="BB295">
        <v>87.268810000000002</v>
      </c>
      <c r="BC295">
        <v>89.66001</v>
      </c>
      <c r="BD295">
        <v>91.810609999999997</v>
      </c>
      <c r="BE295">
        <v>93.169849999999997</v>
      </c>
      <c r="BF295">
        <v>93.820369999999997</v>
      </c>
      <c r="BG295">
        <v>93.465810000000005</v>
      </c>
      <c r="BH295">
        <v>92.036190000000005</v>
      </c>
      <c r="BI295">
        <v>89.637649999999994</v>
      </c>
      <c r="BJ295">
        <v>85.75591</v>
      </c>
      <c r="BK295">
        <v>81.642960000000002</v>
      </c>
      <c r="BL295">
        <v>78.805970000000002</v>
      </c>
      <c r="BM295">
        <v>76.418099999999995</v>
      </c>
      <c r="BN295">
        <v>-0.19601759999999999</v>
      </c>
      <c r="BO295">
        <v>-0.1637633</v>
      </c>
      <c r="BP295">
        <v>-0.14756250000000001</v>
      </c>
      <c r="BQ295">
        <v>-0.141647</v>
      </c>
      <c r="BR295">
        <v>-0.13081789999999999</v>
      </c>
      <c r="BS295">
        <v>-0.14525289999999999</v>
      </c>
      <c r="BT295">
        <v>-2.2705800000000002E-2</v>
      </c>
      <c r="BU295">
        <v>7.6765E-2</v>
      </c>
      <c r="BV295">
        <v>0.19120519999999999</v>
      </c>
      <c r="BW295">
        <v>0.1910811</v>
      </c>
      <c r="BX295">
        <v>5.0371699999999998E-2</v>
      </c>
      <c r="BY295">
        <v>2.9672500000000001E-2</v>
      </c>
      <c r="BZ295">
        <v>-9.8058699999999999E-2</v>
      </c>
      <c r="CA295">
        <v>-0.24602250000000001</v>
      </c>
      <c r="CB295">
        <v>-0.26833810000000002</v>
      </c>
      <c r="CC295">
        <v>-0.23448859999999999</v>
      </c>
      <c r="CD295">
        <v>-0.33639940000000002</v>
      </c>
      <c r="CE295">
        <v>-0.46332780000000001</v>
      </c>
      <c r="CF295">
        <v>-0.61121959999999997</v>
      </c>
      <c r="CG295">
        <v>-0.62138289999999996</v>
      </c>
      <c r="CH295">
        <v>-0.4840295</v>
      </c>
      <c r="CI295">
        <v>-0.2908753</v>
      </c>
      <c r="CJ295">
        <v>-0.33349600000000001</v>
      </c>
      <c r="CK295">
        <v>-0.30781829999999999</v>
      </c>
      <c r="CL295">
        <v>2.6354E-3</v>
      </c>
      <c r="CM295">
        <v>2.4745000000000001E-3</v>
      </c>
      <c r="CN295">
        <v>2.4824999999999999E-3</v>
      </c>
      <c r="CO295">
        <v>2.3874999999999999E-3</v>
      </c>
      <c r="CP295">
        <v>2.4651999999999999E-3</v>
      </c>
      <c r="CQ295">
        <v>2.1938000000000001E-3</v>
      </c>
      <c r="CR295">
        <v>2.0776000000000002E-3</v>
      </c>
      <c r="CS295">
        <v>1.9586E-3</v>
      </c>
      <c r="CT295">
        <v>1.7371000000000001E-3</v>
      </c>
      <c r="CU295">
        <v>1.0485E-3</v>
      </c>
      <c r="CV295">
        <v>5.53E-4</v>
      </c>
      <c r="CW295" s="76">
        <v>1.7259999999999999E-4</v>
      </c>
      <c r="CX295">
        <v>5.2320000000000003E-4</v>
      </c>
      <c r="CY295">
        <v>1.6138000000000001E-3</v>
      </c>
      <c r="CZ295">
        <v>2.4529E-3</v>
      </c>
      <c r="DA295">
        <v>3.1010999999999999E-3</v>
      </c>
      <c r="DB295">
        <v>4.0260000000000001E-3</v>
      </c>
      <c r="DC295">
        <v>4.9183999999999999E-3</v>
      </c>
      <c r="DD295">
        <v>5.8862000000000003E-3</v>
      </c>
      <c r="DE295">
        <v>7.0937999999999999E-3</v>
      </c>
      <c r="DF295">
        <v>6.5520999999999999E-3</v>
      </c>
      <c r="DG295">
        <v>5.3020999999999997E-3</v>
      </c>
      <c r="DH295">
        <v>4.1774999999999998E-3</v>
      </c>
      <c r="DI295">
        <v>3.4673999999999998E-3</v>
      </c>
    </row>
    <row r="296" spans="1:113" x14ac:dyDescent="0.25">
      <c r="A296" t="str">
        <f t="shared" si="4"/>
        <v>All_7. Institutional/Government_All_All_All_20 to 199.99 kW_43690</v>
      </c>
      <c r="B296" t="s">
        <v>177</v>
      </c>
      <c r="C296" t="s">
        <v>236</v>
      </c>
      <c r="D296" t="s">
        <v>19</v>
      </c>
      <c r="E296" t="s">
        <v>65</v>
      </c>
      <c r="F296" t="s">
        <v>19</v>
      </c>
      <c r="G296" t="s">
        <v>19</v>
      </c>
      <c r="H296" t="s">
        <v>19</v>
      </c>
      <c r="I296" t="s">
        <v>59</v>
      </c>
      <c r="J296" s="11">
        <v>43690</v>
      </c>
      <c r="K296">
        <v>15</v>
      </c>
      <c r="L296">
        <v>18</v>
      </c>
      <c r="M296">
        <v>4127</v>
      </c>
      <c r="N296">
        <v>0</v>
      </c>
      <c r="O296">
        <v>0</v>
      </c>
      <c r="P296">
        <v>0</v>
      </c>
      <c r="Q296">
        <v>0</v>
      </c>
      <c r="R296">
        <v>9.3349267999999999</v>
      </c>
      <c r="S296">
        <v>8.9668527000000005</v>
      </c>
      <c r="T296">
        <v>8.6184604999999994</v>
      </c>
      <c r="U296">
        <v>8.3511129999999998</v>
      </c>
      <c r="V296">
        <v>8.3299915000000002</v>
      </c>
      <c r="W296">
        <v>8.8376202999999993</v>
      </c>
      <c r="X296">
        <v>9.2083197000000006</v>
      </c>
      <c r="Y296">
        <v>10.297577</v>
      </c>
      <c r="Z296">
        <v>12.181224</v>
      </c>
      <c r="AA296">
        <v>13.372498999999999</v>
      </c>
      <c r="AB296">
        <v>14.239229</v>
      </c>
      <c r="AC296">
        <v>14.981583000000001</v>
      </c>
      <c r="AD296">
        <v>15.415053</v>
      </c>
      <c r="AE296">
        <v>16.142167000000001</v>
      </c>
      <c r="AF296">
        <v>16.462903000000001</v>
      </c>
      <c r="AG296">
        <v>16.677890000000001</v>
      </c>
      <c r="AH296">
        <v>16.169370000000001</v>
      </c>
      <c r="AI296">
        <v>15.064019999999999</v>
      </c>
      <c r="AJ296">
        <v>14.88753</v>
      </c>
      <c r="AK296">
        <v>14.97625</v>
      </c>
      <c r="AL296">
        <v>14.55397</v>
      </c>
      <c r="AM296">
        <v>12.879759999999999</v>
      </c>
      <c r="AN296">
        <v>11.224159999999999</v>
      </c>
      <c r="AO296">
        <v>10.22283</v>
      </c>
      <c r="AP296">
        <v>74.373559999999998</v>
      </c>
      <c r="AQ296">
        <v>72.11318</v>
      </c>
      <c r="AR296">
        <v>70.747519999999994</v>
      </c>
      <c r="AS296">
        <v>69.449590000000001</v>
      </c>
      <c r="AT296">
        <v>68.646640000000005</v>
      </c>
      <c r="AU296">
        <v>67.372699999999995</v>
      </c>
      <c r="AV296">
        <v>66.505660000000006</v>
      </c>
      <c r="AW296">
        <v>67.058920000000001</v>
      </c>
      <c r="AX296">
        <v>71.06241</v>
      </c>
      <c r="AY296">
        <v>75.926509999999993</v>
      </c>
      <c r="AZ296">
        <v>80.291709999999995</v>
      </c>
      <c r="BA296">
        <v>84.497569999999996</v>
      </c>
      <c r="BB296">
        <v>88.022480000000002</v>
      </c>
      <c r="BC296">
        <v>90.845939999999999</v>
      </c>
      <c r="BD296">
        <v>92.472589999999997</v>
      </c>
      <c r="BE296">
        <v>93.862679999999997</v>
      </c>
      <c r="BF296">
        <v>94.759529999999998</v>
      </c>
      <c r="BG296">
        <v>94.572339999999997</v>
      </c>
      <c r="BH296">
        <v>93.783469999999994</v>
      </c>
      <c r="BI296">
        <v>91.357039999999998</v>
      </c>
      <c r="BJ296">
        <v>87.428989999999999</v>
      </c>
      <c r="BK296">
        <v>83.794340000000005</v>
      </c>
      <c r="BL296">
        <v>80.493780000000001</v>
      </c>
      <c r="BM296">
        <v>77.709490000000002</v>
      </c>
      <c r="BN296">
        <v>-8.6211999999999997E-2</v>
      </c>
      <c r="BO296">
        <v>-7.7053399999999994E-2</v>
      </c>
      <c r="BP296">
        <v>3.6722100000000001E-2</v>
      </c>
      <c r="BQ296">
        <v>7.1751499999999996E-2</v>
      </c>
      <c r="BR296">
        <v>8.48246E-2</v>
      </c>
      <c r="BS296">
        <v>-1.7872999999999999E-3</v>
      </c>
      <c r="BT296">
        <v>1.5065800000000001E-2</v>
      </c>
      <c r="BU296">
        <v>0.1378124</v>
      </c>
      <c r="BV296">
        <v>0.1898418</v>
      </c>
      <c r="BW296">
        <v>0.10983950000000001</v>
      </c>
      <c r="BX296">
        <v>6.1286899999999998E-2</v>
      </c>
      <c r="BY296">
        <v>1.2992200000000001E-2</v>
      </c>
      <c r="BZ296">
        <v>-8.2330100000000003E-2</v>
      </c>
      <c r="CA296">
        <v>-0.26904620000000001</v>
      </c>
      <c r="CB296">
        <v>-0.2544498</v>
      </c>
      <c r="CC296">
        <v>-0.22187689999999999</v>
      </c>
      <c r="CD296">
        <v>-0.1221768</v>
      </c>
      <c r="CE296">
        <v>-0.1235868</v>
      </c>
      <c r="CF296">
        <v>-0.11526110000000001</v>
      </c>
      <c r="CG296">
        <v>-7.0767200000000002E-2</v>
      </c>
      <c r="CH296">
        <v>1.9816999999999999E-3</v>
      </c>
      <c r="CI296">
        <v>3.3259200000000003E-2</v>
      </c>
      <c r="CJ296">
        <v>4.7135099999999999E-2</v>
      </c>
      <c r="CK296">
        <v>-2.5876099999999999E-2</v>
      </c>
      <c r="CL296" s="76">
        <v>2.0384999999999999E-3</v>
      </c>
      <c r="CM296" s="76">
        <v>1.9681999999999998E-3</v>
      </c>
      <c r="CN296" s="76">
        <v>1.7439000000000001E-3</v>
      </c>
      <c r="CO296" s="76">
        <v>1.5244E-3</v>
      </c>
      <c r="CP296" s="76">
        <v>1.3979999999999999E-3</v>
      </c>
      <c r="CQ296" s="76">
        <v>1.3175000000000001E-3</v>
      </c>
      <c r="CR296" s="76">
        <v>1.3481000000000001E-3</v>
      </c>
      <c r="CS296" s="76">
        <v>1.0748000000000001E-3</v>
      </c>
      <c r="CT296" s="76">
        <v>1.1274E-3</v>
      </c>
      <c r="CU296" s="76">
        <v>8.2919999999999999E-4</v>
      </c>
      <c r="CV296" s="76">
        <v>2.9300000000000002E-4</v>
      </c>
      <c r="CW296" s="76">
        <v>8.4599999999999996E-5</v>
      </c>
      <c r="CX296" s="76">
        <v>3.5080000000000002E-4</v>
      </c>
      <c r="CY296" s="76">
        <v>1.3576E-3</v>
      </c>
      <c r="CZ296" s="76">
        <v>2.2160999999999999E-3</v>
      </c>
      <c r="DA296" s="76">
        <v>3.1752E-3</v>
      </c>
      <c r="DB296" s="76">
        <v>3.8866999999999999E-3</v>
      </c>
      <c r="DC296" s="76">
        <v>4.8424999999999996E-3</v>
      </c>
      <c r="DD296" s="76">
        <v>5.9050999999999999E-3</v>
      </c>
      <c r="DE296" s="76">
        <v>6.5170999999999996E-3</v>
      </c>
      <c r="DF296" s="76">
        <v>5.4410999999999999E-3</v>
      </c>
      <c r="DG296" s="76">
        <v>4.0651000000000003E-3</v>
      </c>
      <c r="DH296" s="76">
        <v>3.1519E-3</v>
      </c>
      <c r="DI296" s="76">
        <v>2.2181000000000002E-3</v>
      </c>
    </row>
    <row r="297" spans="1:113" x14ac:dyDescent="0.25">
      <c r="A297" t="str">
        <f t="shared" si="4"/>
        <v>All_7. Institutional/Government_All_All_All_20 to 199.99 kW_43691</v>
      </c>
      <c r="B297" t="s">
        <v>177</v>
      </c>
      <c r="C297" t="s">
        <v>236</v>
      </c>
      <c r="D297" t="s">
        <v>19</v>
      </c>
      <c r="E297" t="s">
        <v>65</v>
      </c>
      <c r="F297" t="s">
        <v>19</v>
      </c>
      <c r="G297" t="s">
        <v>19</v>
      </c>
      <c r="H297" t="s">
        <v>19</v>
      </c>
      <c r="I297" t="s">
        <v>59</v>
      </c>
      <c r="J297" s="11">
        <v>43691</v>
      </c>
      <c r="K297">
        <v>15</v>
      </c>
      <c r="L297">
        <v>18</v>
      </c>
      <c r="M297">
        <v>4127</v>
      </c>
      <c r="N297">
        <v>0</v>
      </c>
      <c r="O297">
        <v>0</v>
      </c>
      <c r="P297">
        <v>0</v>
      </c>
      <c r="Q297">
        <v>0</v>
      </c>
      <c r="R297">
        <v>9.6355664999999995</v>
      </c>
      <c r="S297">
        <v>9.2379577000000008</v>
      </c>
      <c r="T297">
        <v>8.8629035999999992</v>
      </c>
      <c r="U297">
        <v>8.6339512000000003</v>
      </c>
      <c r="V297">
        <v>8.7028593000000001</v>
      </c>
      <c r="W297">
        <v>9.2499751000000003</v>
      </c>
      <c r="X297">
        <v>9.7187625000000004</v>
      </c>
      <c r="Y297">
        <v>10.752879999999999</v>
      </c>
      <c r="Z297">
        <v>12.882258</v>
      </c>
      <c r="AA297">
        <v>14.171832</v>
      </c>
      <c r="AB297">
        <v>15.035721000000001</v>
      </c>
      <c r="AC297">
        <v>15.998049</v>
      </c>
      <c r="AD297">
        <v>16.572662999999999</v>
      </c>
      <c r="AE297">
        <v>17.458438000000001</v>
      </c>
      <c r="AF297">
        <v>17.978255000000001</v>
      </c>
      <c r="AG297">
        <v>18.164159999999999</v>
      </c>
      <c r="AH297">
        <v>17.898599999999998</v>
      </c>
      <c r="AI297">
        <v>17.242159999999998</v>
      </c>
      <c r="AJ297">
        <v>17.278690000000001</v>
      </c>
      <c r="AK297">
        <v>17.156839999999999</v>
      </c>
      <c r="AL297">
        <v>15.92887</v>
      </c>
      <c r="AM297">
        <v>13.524789999999999</v>
      </c>
      <c r="AN297">
        <v>11.73958</v>
      </c>
      <c r="AO297">
        <v>10.719609999999999</v>
      </c>
      <c r="AP297">
        <v>77.261439999999993</v>
      </c>
      <c r="AQ297">
        <v>74.062899999999999</v>
      </c>
      <c r="AR297">
        <v>73.025729999999996</v>
      </c>
      <c r="AS297">
        <v>71.215739999999997</v>
      </c>
      <c r="AT297">
        <v>70.048749999999998</v>
      </c>
      <c r="AU297">
        <v>69.131360000000001</v>
      </c>
      <c r="AV297">
        <v>68.176010000000005</v>
      </c>
      <c r="AW297">
        <v>68.736670000000004</v>
      </c>
      <c r="AX297">
        <v>72.876159999999999</v>
      </c>
      <c r="AY297">
        <v>77.736789999999999</v>
      </c>
      <c r="AZ297">
        <v>82.846010000000007</v>
      </c>
      <c r="BA297">
        <v>87.334980000000002</v>
      </c>
      <c r="BB297">
        <v>91.111940000000004</v>
      </c>
      <c r="BC297">
        <v>94.288570000000007</v>
      </c>
      <c r="BD297">
        <v>96.424549999999996</v>
      </c>
      <c r="BE297">
        <v>97.780339999999995</v>
      </c>
      <c r="BF297">
        <v>98.46893</v>
      </c>
      <c r="BG297">
        <v>98.583460000000002</v>
      </c>
      <c r="BH297">
        <v>97.671469999999999</v>
      </c>
      <c r="BI297">
        <v>95.356359999999995</v>
      </c>
      <c r="BJ297">
        <v>90.773920000000004</v>
      </c>
      <c r="BK297">
        <v>86.483329999999995</v>
      </c>
      <c r="BL297">
        <v>83.166759999999996</v>
      </c>
      <c r="BM297">
        <v>80.543859999999995</v>
      </c>
      <c r="BN297">
        <v>-7.0730899999999999E-2</v>
      </c>
      <c r="BO297">
        <v>-6.0753099999999997E-2</v>
      </c>
      <c r="BP297">
        <v>4.0298199999999999E-2</v>
      </c>
      <c r="BQ297">
        <v>7.73977E-2</v>
      </c>
      <c r="BR297">
        <v>8.9901900000000007E-2</v>
      </c>
      <c r="BS297">
        <v>3.3557200000000002E-2</v>
      </c>
      <c r="BT297">
        <v>6.2604599999999996E-2</v>
      </c>
      <c r="BU297">
        <v>0.1552366</v>
      </c>
      <c r="BV297">
        <v>0.1799356</v>
      </c>
      <c r="BW297">
        <v>0.1175255</v>
      </c>
      <c r="BX297">
        <v>7.0657499999999998E-2</v>
      </c>
      <c r="BY297">
        <v>1.8519500000000001E-2</v>
      </c>
      <c r="BZ297">
        <v>-5.7420600000000002E-2</v>
      </c>
      <c r="CA297">
        <v>-0.1795011</v>
      </c>
      <c r="CB297">
        <v>-0.14476829999999999</v>
      </c>
      <c r="CC297">
        <v>-0.1029491</v>
      </c>
      <c r="CD297">
        <v>-5.6251500000000003E-2</v>
      </c>
      <c r="CE297">
        <v>-0.164386</v>
      </c>
      <c r="CF297">
        <v>-0.22590360000000001</v>
      </c>
      <c r="CG297">
        <v>-0.2411874</v>
      </c>
      <c r="CH297">
        <v>-6.2056E-2</v>
      </c>
      <c r="CI297">
        <v>3.7854400000000003E-2</v>
      </c>
      <c r="CJ297">
        <v>3.8696700000000001E-2</v>
      </c>
      <c r="CK297">
        <v>-1.5112199999999999E-2</v>
      </c>
      <c r="CL297" s="76">
        <v>2.0357999999999999E-3</v>
      </c>
      <c r="CM297" s="76">
        <v>2.0062000000000001E-3</v>
      </c>
      <c r="CN297" s="76">
        <v>1.6561E-3</v>
      </c>
      <c r="CO297" s="76">
        <v>1.6148E-3</v>
      </c>
      <c r="CP297" s="76">
        <v>1.5120999999999999E-3</v>
      </c>
      <c r="CQ297" s="76">
        <v>1.3951E-3</v>
      </c>
      <c r="CR297" s="76">
        <v>1.4453000000000001E-3</v>
      </c>
      <c r="CS297" s="76">
        <v>1.2356999999999999E-3</v>
      </c>
      <c r="CT297" s="76">
        <v>1.193E-3</v>
      </c>
      <c r="CU297" s="76">
        <v>7.5100000000000004E-4</v>
      </c>
      <c r="CV297" s="76">
        <v>2.8259999999999998E-4</v>
      </c>
      <c r="CW297" s="76">
        <v>8.1799999999999996E-5</v>
      </c>
      <c r="CX297" s="76">
        <v>3.6709999999999998E-4</v>
      </c>
      <c r="CY297" s="76">
        <v>1.3678E-3</v>
      </c>
      <c r="CZ297" s="76">
        <v>2.2954999999999998E-3</v>
      </c>
      <c r="DA297" s="76">
        <v>3.101E-3</v>
      </c>
      <c r="DB297" s="76">
        <v>3.8690999999999999E-3</v>
      </c>
      <c r="DC297" s="76">
        <v>4.9234999999999999E-3</v>
      </c>
      <c r="DD297" s="76">
        <v>6.6687999999999999E-3</v>
      </c>
      <c r="DE297" s="76">
        <v>8.0453999999999994E-3</v>
      </c>
      <c r="DF297" s="76">
        <v>6.1583999999999996E-3</v>
      </c>
      <c r="DG297" s="76">
        <v>4.2686E-3</v>
      </c>
      <c r="DH297" s="76">
        <v>3.3021999999999999E-3</v>
      </c>
      <c r="DI297" s="76">
        <v>2.3241E-3</v>
      </c>
    </row>
    <row r="298" spans="1:113" x14ac:dyDescent="0.25">
      <c r="A298" t="str">
        <f t="shared" si="4"/>
        <v>All_7. Institutional/Government_All_All_All_20 to 199.99 kW_43693</v>
      </c>
      <c r="B298" t="s">
        <v>177</v>
      </c>
      <c r="C298" t="s">
        <v>236</v>
      </c>
      <c r="D298" t="s">
        <v>19</v>
      </c>
      <c r="E298" t="s">
        <v>65</v>
      </c>
      <c r="F298" t="s">
        <v>19</v>
      </c>
      <c r="G298" t="s">
        <v>19</v>
      </c>
      <c r="H298" t="s">
        <v>19</v>
      </c>
      <c r="I298" t="s">
        <v>59</v>
      </c>
      <c r="J298" s="11">
        <v>43693</v>
      </c>
      <c r="K298">
        <v>15</v>
      </c>
      <c r="L298">
        <v>18</v>
      </c>
      <c r="M298">
        <v>4126</v>
      </c>
      <c r="N298">
        <v>0</v>
      </c>
      <c r="O298">
        <v>0</v>
      </c>
      <c r="P298">
        <v>0</v>
      </c>
      <c r="Q298">
        <v>0</v>
      </c>
      <c r="R298">
        <v>10.39432</v>
      </c>
      <c r="S298">
        <v>9.8776405</v>
      </c>
      <c r="T298">
        <v>9.3833301999999996</v>
      </c>
      <c r="U298">
        <v>9.0726457000000007</v>
      </c>
      <c r="V298">
        <v>9.1519206000000004</v>
      </c>
      <c r="W298">
        <v>9.7538678000000001</v>
      </c>
      <c r="X298">
        <v>10.383561</v>
      </c>
      <c r="Y298">
        <v>11.501668</v>
      </c>
      <c r="Z298">
        <v>13.684986</v>
      </c>
      <c r="AA298">
        <v>15.058847999999999</v>
      </c>
      <c r="AB298">
        <v>15.986414</v>
      </c>
      <c r="AC298">
        <v>16.654164999999999</v>
      </c>
      <c r="AD298">
        <v>16.872301</v>
      </c>
      <c r="AE298">
        <v>17.510266999999999</v>
      </c>
      <c r="AF298">
        <v>17.805008999999998</v>
      </c>
      <c r="AG298">
        <v>17.658180000000002</v>
      </c>
      <c r="AH298">
        <v>17.267440000000001</v>
      </c>
      <c r="AI298">
        <v>16.156030000000001</v>
      </c>
      <c r="AJ298">
        <v>15.58609</v>
      </c>
      <c r="AK298">
        <v>15.31776</v>
      </c>
      <c r="AL298">
        <v>15.38293</v>
      </c>
      <c r="AM298">
        <v>13.83248</v>
      </c>
      <c r="AN298">
        <v>12.0989</v>
      </c>
      <c r="AO298">
        <v>10.96909</v>
      </c>
      <c r="AP298">
        <v>77.793719999999993</v>
      </c>
      <c r="AQ298">
        <v>77.883380000000002</v>
      </c>
      <c r="AR298">
        <v>75.947550000000007</v>
      </c>
      <c r="AS298">
        <v>74.253240000000005</v>
      </c>
      <c r="AT298">
        <v>73.092960000000005</v>
      </c>
      <c r="AU298">
        <v>71.902950000000004</v>
      </c>
      <c r="AV298">
        <v>70.821929999999995</v>
      </c>
      <c r="AW298">
        <v>71.247259999999997</v>
      </c>
      <c r="AX298">
        <v>74.964939999999999</v>
      </c>
      <c r="AY298">
        <v>80.543670000000006</v>
      </c>
      <c r="AZ298">
        <v>85.512339999999995</v>
      </c>
      <c r="BA298">
        <v>89.52619</v>
      </c>
      <c r="BB298">
        <v>92.152869999999993</v>
      </c>
      <c r="BC298">
        <v>94.109430000000003</v>
      </c>
      <c r="BD298">
        <v>96.656400000000005</v>
      </c>
      <c r="BE298">
        <v>97.534580000000005</v>
      </c>
      <c r="BF298">
        <v>97.984679999999997</v>
      </c>
      <c r="BG298">
        <v>97.238579999999999</v>
      </c>
      <c r="BH298">
        <v>95.519170000000003</v>
      </c>
      <c r="BI298">
        <v>92.123279999999994</v>
      </c>
      <c r="BJ298">
        <v>87.060040000000001</v>
      </c>
      <c r="BK298">
        <v>83.264660000000006</v>
      </c>
      <c r="BL298">
        <v>80.234440000000006</v>
      </c>
      <c r="BM298">
        <v>78.013099999999994</v>
      </c>
      <c r="BN298">
        <v>-6.2272899999999999E-2</v>
      </c>
      <c r="BO298">
        <v>-2.68655E-2</v>
      </c>
      <c r="BP298">
        <v>4.58398E-2</v>
      </c>
      <c r="BQ298">
        <v>9.1000700000000004E-2</v>
      </c>
      <c r="BR298">
        <v>0.1116341</v>
      </c>
      <c r="BS298">
        <v>0.1171939</v>
      </c>
      <c r="BT298">
        <v>0.13842399999999999</v>
      </c>
      <c r="BU298">
        <v>0.17935390000000001</v>
      </c>
      <c r="BV298">
        <v>0.16257569999999999</v>
      </c>
      <c r="BW298">
        <v>0.1268822</v>
      </c>
      <c r="BX298">
        <v>5.4550899999999999E-2</v>
      </c>
      <c r="BY298">
        <v>1.8597499999999999E-2</v>
      </c>
      <c r="BZ298">
        <v>-3.1178399999999998E-2</v>
      </c>
      <c r="CA298">
        <v>-0.15668299999999999</v>
      </c>
      <c r="CB298">
        <v>-0.1098672</v>
      </c>
      <c r="CC298">
        <v>-5.3919399999999999E-2</v>
      </c>
      <c r="CD298">
        <v>-2.8056000000000001E-2</v>
      </c>
      <c r="CE298">
        <v>-0.15518750000000001</v>
      </c>
      <c r="CF298">
        <v>-0.209531</v>
      </c>
      <c r="CG298">
        <v>-0.17865239999999999</v>
      </c>
      <c r="CH298">
        <v>-4.3876100000000001E-2</v>
      </c>
      <c r="CI298">
        <v>7.4947E-3</v>
      </c>
      <c r="CJ298">
        <v>-8.5248000000000008E-3</v>
      </c>
      <c r="CK298">
        <v>-1.4345399999999999E-2</v>
      </c>
      <c r="CL298" s="76">
        <v>2.5514999999999999E-3</v>
      </c>
      <c r="CM298" s="76">
        <v>2.4900999999999999E-3</v>
      </c>
      <c r="CN298" s="76">
        <v>2.2704999999999999E-3</v>
      </c>
      <c r="CO298" s="76">
        <v>1.9894999999999999E-3</v>
      </c>
      <c r="CP298" s="76">
        <v>2.0780999999999998E-3</v>
      </c>
      <c r="CQ298" s="76">
        <v>1.8875999999999999E-3</v>
      </c>
      <c r="CR298" s="76">
        <v>2.1101000000000002E-3</v>
      </c>
      <c r="CS298" s="76">
        <v>1.6742E-3</v>
      </c>
      <c r="CT298" s="76">
        <v>1.3665000000000001E-3</v>
      </c>
      <c r="CU298" s="76">
        <v>9.0269999999999999E-4</v>
      </c>
      <c r="CV298" s="76">
        <v>4.0519999999999998E-4</v>
      </c>
      <c r="CW298" s="76">
        <v>1.0620000000000001E-4</v>
      </c>
      <c r="CX298" s="76">
        <v>4.4309999999999998E-4</v>
      </c>
      <c r="CY298" s="76">
        <v>1.5365000000000001E-3</v>
      </c>
      <c r="CZ298" s="76">
        <v>2.6023000000000001E-3</v>
      </c>
      <c r="DA298" s="76">
        <v>3.4093999999999999E-3</v>
      </c>
      <c r="DB298" s="76">
        <v>4.4190999999999996E-3</v>
      </c>
      <c r="DC298" s="76">
        <v>5.4446E-3</v>
      </c>
      <c r="DD298" s="76">
        <v>6.7981999999999999E-3</v>
      </c>
      <c r="DE298" s="76">
        <v>7.7657999999999998E-3</v>
      </c>
      <c r="DF298" s="76">
        <v>6.8199999999999997E-3</v>
      </c>
      <c r="DG298" s="76">
        <v>5.4746999999999999E-3</v>
      </c>
      <c r="DH298" s="76">
        <v>4.0733999999999996E-3</v>
      </c>
      <c r="DI298" s="76">
        <v>2.8619000000000001E-3</v>
      </c>
    </row>
    <row r="299" spans="1:113" x14ac:dyDescent="0.25">
      <c r="A299" t="str">
        <f t="shared" si="4"/>
        <v>All_7. Institutional/Government_All_All_All_20 to 199.99 kW_43703</v>
      </c>
      <c r="B299" t="s">
        <v>177</v>
      </c>
      <c r="C299" t="s">
        <v>236</v>
      </c>
      <c r="D299" t="s">
        <v>19</v>
      </c>
      <c r="E299" t="s">
        <v>65</v>
      </c>
      <c r="F299" t="s">
        <v>19</v>
      </c>
      <c r="G299" t="s">
        <v>19</v>
      </c>
      <c r="H299" t="s">
        <v>19</v>
      </c>
      <c r="I299" t="s">
        <v>59</v>
      </c>
      <c r="J299" s="11">
        <v>43703</v>
      </c>
      <c r="K299">
        <v>15</v>
      </c>
      <c r="L299">
        <v>18</v>
      </c>
      <c r="M299">
        <v>4118</v>
      </c>
      <c r="N299">
        <v>0</v>
      </c>
      <c r="O299">
        <v>0</v>
      </c>
      <c r="P299">
        <v>0</v>
      </c>
      <c r="Q299">
        <v>0</v>
      </c>
      <c r="R299">
        <v>9.8014709999999994</v>
      </c>
      <c r="S299">
        <v>9.4228044999999998</v>
      </c>
      <c r="T299">
        <v>9.0726560999999997</v>
      </c>
      <c r="U299">
        <v>8.7814756999999997</v>
      </c>
      <c r="V299">
        <v>8.8990335999999992</v>
      </c>
      <c r="W299">
        <v>9.4910624000000006</v>
      </c>
      <c r="X299">
        <v>10.12735</v>
      </c>
      <c r="Y299">
        <v>11.207309</v>
      </c>
      <c r="Z299">
        <v>13.246527</v>
      </c>
      <c r="AA299">
        <v>14.424196999999999</v>
      </c>
      <c r="AB299">
        <v>15.09709</v>
      </c>
      <c r="AC299">
        <v>15.707789999999999</v>
      </c>
      <c r="AD299">
        <v>16.093171000000002</v>
      </c>
      <c r="AE299">
        <v>16.802437999999999</v>
      </c>
      <c r="AF299">
        <v>17.087793999999999</v>
      </c>
      <c r="AG299">
        <v>17.11336</v>
      </c>
      <c r="AH299">
        <v>16.683019999999999</v>
      </c>
      <c r="AI299">
        <v>15.397930000000001</v>
      </c>
      <c r="AJ299">
        <v>14.613799999999999</v>
      </c>
      <c r="AK299">
        <v>14.484529999999999</v>
      </c>
      <c r="AL299">
        <v>14.228300000000001</v>
      </c>
      <c r="AM299">
        <v>12.72818</v>
      </c>
      <c r="AN299">
        <v>11.37387</v>
      </c>
      <c r="AO299">
        <v>10.474729999999999</v>
      </c>
      <c r="AP299">
        <v>75.878339999999994</v>
      </c>
      <c r="AQ299">
        <v>74.520399999999995</v>
      </c>
      <c r="AR299">
        <v>73.368549999999999</v>
      </c>
      <c r="AS299">
        <v>72.067520000000002</v>
      </c>
      <c r="AT299">
        <v>70.728999999999999</v>
      </c>
      <c r="AU299">
        <v>69.690479999999994</v>
      </c>
      <c r="AV299">
        <v>68.979609999999994</v>
      </c>
      <c r="AW299">
        <v>69.089870000000005</v>
      </c>
      <c r="AX299">
        <v>73.158360000000002</v>
      </c>
      <c r="AY299">
        <v>77.464619999999996</v>
      </c>
      <c r="AZ299">
        <v>81.772919999999999</v>
      </c>
      <c r="BA299">
        <v>85.524010000000004</v>
      </c>
      <c r="BB299">
        <v>89.184020000000004</v>
      </c>
      <c r="BC299">
        <v>92.287949999999995</v>
      </c>
      <c r="BD299">
        <v>94.467230000000001</v>
      </c>
      <c r="BE299">
        <v>95.817589999999996</v>
      </c>
      <c r="BF299">
        <v>96.249210000000005</v>
      </c>
      <c r="BG299">
        <v>96.201549999999997</v>
      </c>
      <c r="BH299">
        <v>94.550200000000004</v>
      </c>
      <c r="BI299">
        <v>91.066630000000004</v>
      </c>
      <c r="BJ299">
        <v>86.679370000000006</v>
      </c>
      <c r="BK299">
        <v>83.256829999999994</v>
      </c>
      <c r="BL299">
        <v>80.624409999999997</v>
      </c>
      <c r="BM299">
        <v>78.189660000000003</v>
      </c>
      <c r="BN299">
        <v>-7.06344E-2</v>
      </c>
      <c r="BO299">
        <v>-5.2762999999999997E-2</v>
      </c>
      <c r="BP299">
        <v>4.24924E-2</v>
      </c>
      <c r="BQ299">
        <v>8.27547E-2</v>
      </c>
      <c r="BR299">
        <v>9.7196299999999999E-2</v>
      </c>
      <c r="BS299">
        <v>7.0139699999999999E-2</v>
      </c>
      <c r="BT299">
        <v>0.1133632</v>
      </c>
      <c r="BU299">
        <v>0.170014</v>
      </c>
      <c r="BV299">
        <v>0.16565270000000001</v>
      </c>
      <c r="BW299">
        <v>0.11519550000000001</v>
      </c>
      <c r="BX299">
        <v>7.0527000000000006E-2</v>
      </c>
      <c r="BY299">
        <v>1.4590199999999999E-2</v>
      </c>
      <c r="BZ299">
        <v>-6.4563400000000007E-2</v>
      </c>
      <c r="CA299">
        <v>-0.22769819999999999</v>
      </c>
      <c r="CB299">
        <v>-0.20324239999999999</v>
      </c>
      <c r="CC299">
        <v>-0.15192849999999999</v>
      </c>
      <c r="CD299">
        <v>-8.6757200000000007E-2</v>
      </c>
      <c r="CE299">
        <v>-0.1418556</v>
      </c>
      <c r="CF299">
        <v>-0.14688380000000001</v>
      </c>
      <c r="CG299">
        <v>-7.5959499999999999E-2</v>
      </c>
      <c r="CH299">
        <v>-1.8458999999999999E-3</v>
      </c>
      <c r="CI299">
        <v>1.51827E-2</v>
      </c>
      <c r="CJ299">
        <v>-4.8475999999999997E-3</v>
      </c>
      <c r="CK299">
        <v>-3.7743699999999998E-2</v>
      </c>
      <c r="CL299" s="76">
        <v>2.1034000000000001E-3</v>
      </c>
      <c r="CM299" s="76">
        <v>2.0680999999999998E-3</v>
      </c>
      <c r="CN299" s="76">
        <v>1.7541E-3</v>
      </c>
      <c r="CO299" s="76">
        <v>1.7306999999999999E-3</v>
      </c>
      <c r="CP299" s="76">
        <v>1.6421000000000001E-3</v>
      </c>
      <c r="CQ299" s="76">
        <v>1.5996999999999999E-3</v>
      </c>
      <c r="CR299" s="76">
        <v>1.6567000000000001E-3</v>
      </c>
      <c r="CS299" s="76">
        <v>1.6117E-3</v>
      </c>
      <c r="CT299" s="76">
        <v>1.3645E-3</v>
      </c>
      <c r="CU299" s="76">
        <v>8.6890000000000003E-4</v>
      </c>
      <c r="CV299" s="76">
        <v>2.965E-4</v>
      </c>
      <c r="CW299" s="76">
        <v>8.9900000000000003E-5</v>
      </c>
      <c r="CX299" s="76">
        <v>3.2899999999999997E-4</v>
      </c>
      <c r="CY299" s="76">
        <v>1.2359000000000001E-3</v>
      </c>
      <c r="CZ299" s="76">
        <v>2.0306999999999999E-3</v>
      </c>
      <c r="DA299" s="76">
        <v>2.7504000000000001E-3</v>
      </c>
      <c r="DB299" s="76">
        <v>3.3866E-3</v>
      </c>
      <c r="DC299" s="76">
        <v>4.0523E-3</v>
      </c>
      <c r="DD299" s="76">
        <v>4.9401000000000002E-3</v>
      </c>
      <c r="DE299" s="76">
        <v>5.6854999999999996E-3</v>
      </c>
      <c r="DF299" s="76">
        <v>5.2250999999999999E-3</v>
      </c>
      <c r="DG299" s="76">
        <v>4.2887999999999997E-3</v>
      </c>
      <c r="DH299" s="76">
        <v>3.2650999999999999E-3</v>
      </c>
      <c r="DI299" s="76">
        <v>2.4199999999999998E-3</v>
      </c>
    </row>
    <row r="300" spans="1:113" x14ac:dyDescent="0.25">
      <c r="A300" t="str">
        <f t="shared" si="4"/>
        <v>All_7. Institutional/Government_All_All_All_20 to 199.99 kW_43704</v>
      </c>
      <c r="B300" t="s">
        <v>177</v>
      </c>
      <c r="C300" t="s">
        <v>236</v>
      </c>
      <c r="D300" t="s">
        <v>19</v>
      </c>
      <c r="E300" t="s">
        <v>65</v>
      </c>
      <c r="F300" t="s">
        <v>19</v>
      </c>
      <c r="G300" t="s">
        <v>19</v>
      </c>
      <c r="H300" t="s">
        <v>19</v>
      </c>
      <c r="I300" t="s">
        <v>59</v>
      </c>
      <c r="J300" s="11">
        <v>43704</v>
      </c>
      <c r="K300">
        <v>15</v>
      </c>
      <c r="L300">
        <v>18</v>
      </c>
      <c r="M300">
        <v>4117</v>
      </c>
      <c r="N300">
        <v>0</v>
      </c>
      <c r="O300">
        <v>0</v>
      </c>
      <c r="P300">
        <v>0</v>
      </c>
      <c r="Q300">
        <v>0</v>
      </c>
      <c r="R300">
        <v>9.8889607000000002</v>
      </c>
      <c r="S300">
        <v>9.5180475999999992</v>
      </c>
      <c r="T300">
        <v>9.1259292999999992</v>
      </c>
      <c r="U300">
        <v>8.9081849000000002</v>
      </c>
      <c r="V300">
        <v>8.9949296000000007</v>
      </c>
      <c r="W300">
        <v>9.5717864000000006</v>
      </c>
      <c r="X300">
        <v>10.372332999999999</v>
      </c>
      <c r="Y300">
        <v>11.325936</v>
      </c>
      <c r="Z300">
        <v>13.287891</v>
      </c>
      <c r="AA300">
        <v>14.529543</v>
      </c>
      <c r="AB300">
        <v>15.393655000000001</v>
      </c>
      <c r="AC300">
        <v>16.022818999999998</v>
      </c>
      <c r="AD300">
        <v>16.310533</v>
      </c>
      <c r="AE300">
        <v>17.017671</v>
      </c>
      <c r="AF300">
        <v>17.382822999999998</v>
      </c>
      <c r="AG300">
        <v>17.36223</v>
      </c>
      <c r="AH300">
        <v>16.854040000000001</v>
      </c>
      <c r="AI300">
        <v>15.72387</v>
      </c>
      <c r="AJ300">
        <v>15.28477</v>
      </c>
      <c r="AK300">
        <v>15.601419999999999</v>
      </c>
      <c r="AL300">
        <v>14.97883</v>
      </c>
      <c r="AM300">
        <v>13.01971</v>
      </c>
      <c r="AN300">
        <v>11.43754</v>
      </c>
      <c r="AO300">
        <v>10.449759999999999</v>
      </c>
      <c r="AP300">
        <v>76.542450000000002</v>
      </c>
      <c r="AQ300">
        <v>75.175830000000005</v>
      </c>
      <c r="AR300">
        <v>74.306619999999995</v>
      </c>
      <c r="AS300">
        <v>73.029039999999995</v>
      </c>
      <c r="AT300">
        <v>71.64837</v>
      </c>
      <c r="AU300">
        <v>70.894869999999997</v>
      </c>
      <c r="AV300">
        <v>69.630579999999995</v>
      </c>
      <c r="AW300">
        <v>70.035420000000002</v>
      </c>
      <c r="AX300">
        <v>73.379580000000004</v>
      </c>
      <c r="AY300">
        <v>77.394260000000003</v>
      </c>
      <c r="AZ300">
        <v>82.041889999999995</v>
      </c>
      <c r="BA300">
        <v>85.849689999999995</v>
      </c>
      <c r="BB300">
        <v>89.278260000000003</v>
      </c>
      <c r="BC300">
        <v>91.88794</v>
      </c>
      <c r="BD300">
        <v>93.959450000000004</v>
      </c>
      <c r="BE300">
        <v>95.354699999999994</v>
      </c>
      <c r="BF300">
        <v>95.573300000000003</v>
      </c>
      <c r="BG300">
        <v>95.106059999999999</v>
      </c>
      <c r="BH300">
        <v>93.179699999999997</v>
      </c>
      <c r="BI300">
        <v>90.106539999999995</v>
      </c>
      <c r="BJ300">
        <v>85.960459999999998</v>
      </c>
      <c r="BK300">
        <v>82.871809999999996</v>
      </c>
      <c r="BL300">
        <v>80.432000000000002</v>
      </c>
      <c r="BM300">
        <v>78.43656</v>
      </c>
      <c r="BN300">
        <v>-0.10492079999999999</v>
      </c>
      <c r="BO300">
        <v>-6.2157700000000003E-2</v>
      </c>
      <c r="BP300">
        <v>3.3601300000000001E-2</v>
      </c>
      <c r="BQ300">
        <v>0.10054829999999999</v>
      </c>
      <c r="BR300">
        <v>0.1293629</v>
      </c>
      <c r="BS300">
        <v>0.11023529999999999</v>
      </c>
      <c r="BT300">
        <v>9.7572900000000004E-2</v>
      </c>
      <c r="BU300">
        <v>0.2179218</v>
      </c>
      <c r="BV300">
        <v>0.23232369999999999</v>
      </c>
      <c r="BW300">
        <v>0.1498042</v>
      </c>
      <c r="BX300">
        <v>5.3208699999999998E-2</v>
      </c>
      <c r="BY300">
        <v>1.6400700000000001E-2</v>
      </c>
      <c r="BZ300">
        <v>-3.90637E-2</v>
      </c>
      <c r="CA300">
        <v>-0.13902390000000001</v>
      </c>
      <c r="CB300">
        <v>-5.0430099999999999E-2</v>
      </c>
      <c r="CC300">
        <v>2.4417700000000001E-2</v>
      </c>
      <c r="CD300">
        <v>4.5668100000000003E-2</v>
      </c>
      <c r="CE300">
        <v>-5.1141100000000002E-2</v>
      </c>
      <c r="CF300">
        <v>-0.16156190000000001</v>
      </c>
      <c r="CG300">
        <v>-0.2221158</v>
      </c>
      <c r="CH300">
        <v>-0.1176913</v>
      </c>
      <c r="CI300">
        <v>-3.8279599999999997E-2</v>
      </c>
      <c r="CJ300">
        <v>-4.0052600000000001E-2</v>
      </c>
      <c r="CK300">
        <v>-4.0979500000000002E-2</v>
      </c>
      <c r="CL300" s="76">
        <v>2.3005E-3</v>
      </c>
      <c r="CM300" s="76">
        <v>2.3503E-3</v>
      </c>
      <c r="CN300" s="76">
        <v>2.1551999999999999E-3</v>
      </c>
      <c r="CO300" s="76">
        <v>1.9662E-3</v>
      </c>
      <c r="CP300" s="76">
        <v>1.9376E-3</v>
      </c>
      <c r="CQ300" s="76">
        <v>1.6192999999999999E-3</v>
      </c>
      <c r="CR300" s="76">
        <v>1.7311E-3</v>
      </c>
      <c r="CS300" s="76">
        <v>1.5839999999999999E-3</v>
      </c>
      <c r="CT300" s="76">
        <v>1.3512000000000001E-3</v>
      </c>
      <c r="CU300" s="76">
        <v>8.8650000000000003E-4</v>
      </c>
      <c r="CV300" s="76">
        <v>3.2019999999999998E-4</v>
      </c>
      <c r="CW300" s="76">
        <v>9.6199999999999994E-5</v>
      </c>
      <c r="CX300" s="76">
        <v>3.8109999999999999E-4</v>
      </c>
      <c r="CY300" s="76">
        <v>1.3535000000000001E-3</v>
      </c>
      <c r="CZ300" s="76">
        <v>2.2182999999999999E-3</v>
      </c>
      <c r="DA300" s="76">
        <v>2.9309000000000002E-3</v>
      </c>
      <c r="DB300" s="76">
        <v>3.6132E-3</v>
      </c>
      <c r="DC300" s="76">
        <v>4.5278000000000002E-3</v>
      </c>
      <c r="DD300" s="76">
        <v>5.7260000000000002E-3</v>
      </c>
      <c r="DE300" s="76">
        <v>6.6772000000000003E-3</v>
      </c>
      <c r="DF300" s="76">
        <v>5.4653000000000002E-3</v>
      </c>
      <c r="DG300" s="76">
        <v>3.8522999999999999E-3</v>
      </c>
      <c r="DH300" s="76">
        <v>3.1735000000000001E-3</v>
      </c>
      <c r="DI300" s="76">
        <v>2.3587E-3</v>
      </c>
    </row>
    <row r="301" spans="1:113" x14ac:dyDescent="0.25">
      <c r="A301" t="str">
        <f t="shared" si="4"/>
        <v>All_7. Institutional/Government_All_All_All_20 to 199.99 kW_43721</v>
      </c>
      <c r="B301" t="s">
        <v>177</v>
      </c>
      <c r="C301" t="s">
        <v>236</v>
      </c>
      <c r="D301" t="s">
        <v>19</v>
      </c>
      <c r="E301" t="s">
        <v>65</v>
      </c>
      <c r="F301" t="s">
        <v>19</v>
      </c>
      <c r="G301" t="s">
        <v>19</v>
      </c>
      <c r="H301" t="s">
        <v>19</v>
      </c>
      <c r="I301" t="s">
        <v>59</v>
      </c>
      <c r="J301" s="11">
        <v>43721</v>
      </c>
      <c r="K301">
        <v>15</v>
      </c>
      <c r="L301">
        <v>18</v>
      </c>
      <c r="M301">
        <v>4110</v>
      </c>
      <c r="N301">
        <v>0</v>
      </c>
      <c r="O301">
        <v>0</v>
      </c>
      <c r="P301">
        <v>0</v>
      </c>
      <c r="Q301">
        <v>0</v>
      </c>
      <c r="R301">
        <v>8.7362918000000001</v>
      </c>
      <c r="S301">
        <v>8.3375366999999994</v>
      </c>
      <c r="T301">
        <v>8.0083838000000007</v>
      </c>
      <c r="U301">
        <v>7.7475367999999998</v>
      </c>
      <c r="V301">
        <v>7.8652525000000004</v>
      </c>
      <c r="W301">
        <v>8.4718985</v>
      </c>
      <c r="X301">
        <v>9.2305700000000002</v>
      </c>
      <c r="Y301">
        <v>9.6205940999999999</v>
      </c>
      <c r="Z301">
        <v>11.437771</v>
      </c>
      <c r="AA301">
        <v>12.580147999999999</v>
      </c>
      <c r="AB301">
        <v>13.5405</v>
      </c>
      <c r="AC301">
        <v>14.399129</v>
      </c>
      <c r="AD301">
        <v>14.837412</v>
      </c>
      <c r="AE301">
        <v>15.472647</v>
      </c>
      <c r="AF301">
        <v>15.947683</v>
      </c>
      <c r="AG301">
        <v>16.015889999999999</v>
      </c>
      <c r="AH301">
        <v>15.63959</v>
      </c>
      <c r="AI301">
        <v>14.64908</v>
      </c>
      <c r="AJ301">
        <v>14.2879</v>
      </c>
      <c r="AK301">
        <v>14.931850000000001</v>
      </c>
      <c r="AL301">
        <v>14.19074</v>
      </c>
      <c r="AM301">
        <v>12.77957</v>
      </c>
      <c r="AN301">
        <v>11.23493</v>
      </c>
      <c r="AO301">
        <v>9.9599489999999999</v>
      </c>
      <c r="AP301">
        <v>72.469759999999994</v>
      </c>
      <c r="AQ301">
        <v>70.362369999999999</v>
      </c>
      <c r="AR301">
        <v>68.936419999999998</v>
      </c>
      <c r="AS301">
        <v>67.146590000000003</v>
      </c>
      <c r="AT301">
        <v>66.343029999999999</v>
      </c>
      <c r="AU301">
        <v>65.210229999999996</v>
      </c>
      <c r="AV301">
        <v>64.44341</v>
      </c>
      <c r="AW301">
        <v>64.31474</v>
      </c>
      <c r="AX301">
        <v>67.875240000000005</v>
      </c>
      <c r="AY301">
        <v>73.623500000000007</v>
      </c>
      <c r="AZ301">
        <v>79.03613</v>
      </c>
      <c r="BA301">
        <v>83.990189999999998</v>
      </c>
      <c r="BB301">
        <v>87.894019999999998</v>
      </c>
      <c r="BC301">
        <v>90.84299</v>
      </c>
      <c r="BD301">
        <v>93.036420000000007</v>
      </c>
      <c r="BE301">
        <v>94.807730000000006</v>
      </c>
      <c r="BF301">
        <v>95.492869999999996</v>
      </c>
      <c r="BG301">
        <v>94.974509999999995</v>
      </c>
      <c r="BH301">
        <v>93.266530000000003</v>
      </c>
      <c r="BI301">
        <v>89.536789999999996</v>
      </c>
      <c r="BJ301">
        <v>85.016109999999998</v>
      </c>
      <c r="BK301">
        <v>81.144059999999996</v>
      </c>
      <c r="BL301">
        <v>78.237979999999993</v>
      </c>
      <c r="BM301">
        <v>75.542879999999997</v>
      </c>
      <c r="BN301">
        <v>-8.7579299999999999E-2</v>
      </c>
      <c r="BO301">
        <v>-3.8942600000000001E-2</v>
      </c>
      <c r="BP301">
        <v>4.6009899999999999E-2</v>
      </c>
      <c r="BQ301">
        <v>7.5662499999999994E-2</v>
      </c>
      <c r="BR301">
        <v>6.2990400000000002E-2</v>
      </c>
      <c r="BS301">
        <v>-1.0671699999999999E-2</v>
      </c>
      <c r="BT301">
        <v>0.117995</v>
      </c>
      <c r="BU301">
        <v>0.36183710000000002</v>
      </c>
      <c r="BV301">
        <v>0.44494790000000001</v>
      </c>
      <c r="BW301">
        <v>0.2577641</v>
      </c>
      <c r="BX301">
        <v>0.14091780000000001</v>
      </c>
      <c r="BY301">
        <v>2.0686900000000001E-2</v>
      </c>
      <c r="BZ301">
        <v>-0.13835729999999999</v>
      </c>
      <c r="CA301">
        <v>-0.3151388</v>
      </c>
      <c r="CB301">
        <v>-0.30977260000000001</v>
      </c>
      <c r="CC301">
        <v>-0.2559034</v>
      </c>
      <c r="CD301">
        <v>-0.17765520000000001</v>
      </c>
      <c r="CE301">
        <v>-0.11945740000000001</v>
      </c>
      <c r="CF301">
        <v>-0.10819620000000001</v>
      </c>
      <c r="CG301">
        <v>-4.0509999999999997E-2</v>
      </c>
      <c r="CH301">
        <v>-0.1154065</v>
      </c>
      <c r="CI301">
        <v>-0.3119594</v>
      </c>
      <c r="CJ301">
        <v>-0.3955767</v>
      </c>
      <c r="CK301">
        <v>-0.34623559999999998</v>
      </c>
      <c r="CL301" s="76">
        <v>1.8071999999999999E-3</v>
      </c>
      <c r="CM301" s="76">
        <v>1.805E-3</v>
      </c>
      <c r="CN301" s="76">
        <v>1.6331E-3</v>
      </c>
      <c r="CO301" s="76">
        <v>1.3875999999999999E-3</v>
      </c>
      <c r="CP301" s="76">
        <v>1.3043E-3</v>
      </c>
      <c r="CQ301" s="76">
        <v>1.1333000000000001E-3</v>
      </c>
      <c r="CR301" s="76">
        <v>1.3378999999999999E-3</v>
      </c>
      <c r="CS301" s="76">
        <v>1.2415E-3</v>
      </c>
      <c r="CT301" s="76">
        <v>1.258E-3</v>
      </c>
      <c r="CU301" s="76">
        <v>9.789E-4</v>
      </c>
      <c r="CV301" s="76">
        <v>3.5389999999999998E-4</v>
      </c>
      <c r="CW301" s="76">
        <v>1.159E-4</v>
      </c>
      <c r="CX301" s="76">
        <v>4.2420000000000001E-4</v>
      </c>
      <c r="CY301" s="76">
        <v>1.4086999999999999E-3</v>
      </c>
      <c r="CZ301" s="76">
        <v>2.3398999999999998E-3</v>
      </c>
      <c r="DA301" s="76">
        <v>3.1949000000000001E-3</v>
      </c>
      <c r="DB301" s="76">
        <v>4.1514999999999998E-3</v>
      </c>
      <c r="DC301" s="76">
        <v>5.4803999999999999E-3</v>
      </c>
      <c r="DD301" s="76">
        <v>6.8884999999999997E-3</v>
      </c>
      <c r="DE301" s="76">
        <v>8.0418E-3</v>
      </c>
      <c r="DF301" s="76">
        <v>6.6832999999999997E-3</v>
      </c>
      <c r="DG301" s="76">
        <v>5.1108999999999998E-3</v>
      </c>
      <c r="DH301" s="76">
        <v>4.0749000000000002E-3</v>
      </c>
      <c r="DI301" s="76">
        <v>3.0642999999999998E-3</v>
      </c>
    </row>
    <row r="302" spans="1:113" x14ac:dyDescent="0.25">
      <c r="A302" t="str">
        <f t="shared" si="4"/>
        <v>All_7. Institutional/Government_All_All_All_20 to 199.99 kW_2958465</v>
      </c>
      <c r="B302" t="s">
        <v>204</v>
      </c>
      <c r="C302" t="s">
        <v>236</v>
      </c>
      <c r="D302" t="s">
        <v>19</v>
      </c>
      <c r="E302" t="s">
        <v>65</v>
      </c>
      <c r="F302" t="s">
        <v>19</v>
      </c>
      <c r="G302" t="s">
        <v>19</v>
      </c>
      <c r="H302" t="s">
        <v>19</v>
      </c>
      <c r="I302" t="s">
        <v>59</v>
      </c>
      <c r="J302" s="11">
        <v>2958465</v>
      </c>
      <c r="K302">
        <v>15</v>
      </c>
      <c r="L302">
        <v>18</v>
      </c>
      <c r="M302">
        <v>4143.5559999999996</v>
      </c>
      <c r="N302">
        <v>0</v>
      </c>
      <c r="O302">
        <v>0</v>
      </c>
      <c r="P302">
        <v>0</v>
      </c>
      <c r="Q302">
        <v>0</v>
      </c>
      <c r="R302">
        <v>9.7293924000000001</v>
      </c>
      <c r="S302">
        <v>9.3060504999999996</v>
      </c>
      <c r="T302">
        <v>8.940474</v>
      </c>
      <c r="U302">
        <v>8.6869786999999992</v>
      </c>
      <c r="V302">
        <v>8.7586326000000003</v>
      </c>
      <c r="W302">
        <v>9.2768248</v>
      </c>
      <c r="X302">
        <v>9.7774874000000001</v>
      </c>
      <c r="Y302">
        <v>10.867767000000001</v>
      </c>
      <c r="Z302">
        <v>12.864658</v>
      </c>
      <c r="AA302">
        <v>14.132115000000001</v>
      </c>
      <c r="AB302">
        <v>15.02045</v>
      </c>
      <c r="AC302">
        <v>15.761267999999999</v>
      </c>
      <c r="AD302">
        <v>16.131958999999998</v>
      </c>
      <c r="AE302">
        <v>16.806479</v>
      </c>
      <c r="AF302">
        <v>17.161275</v>
      </c>
      <c r="AG302">
        <v>17.203510000000001</v>
      </c>
      <c r="AH302">
        <v>16.83719</v>
      </c>
      <c r="AI302">
        <v>15.822480000000001</v>
      </c>
      <c r="AJ302">
        <v>15.49939</v>
      </c>
      <c r="AK302">
        <v>15.51444</v>
      </c>
      <c r="AL302">
        <v>14.988490000000001</v>
      </c>
      <c r="AM302">
        <v>13.33309</v>
      </c>
      <c r="AN302">
        <v>11.68235</v>
      </c>
      <c r="AO302">
        <v>10.620760000000001</v>
      </c>
      <c r="AP302">
        <v>76.156700000000001</v>
      </c>
      <c r="AQ302">
        <v>74.384559999999993</v>
      </c>
      <c r="AR302">
        <v>72.99436</v>
      </c>
      <c r="AS302">
        <v>71.534660000000002</v>
      </c>
      <c r="AT302">
        <v>70.390950000000004</v>
      </c>
      <c r="AU302">
        <v>69.413219999999995</v>
      </c>
      <c r="AV302">
        <v>68.542150000000007</v>
      </c>
      <c r="AW302">
        <v>69.288640000000001</v>
      </c>
      <c r="AX302">
        <v>73.014979999999994</v>
      </c>
      <c r="AY302">
        <v>77.708489999999998</v>
      </c>
      <c r="AZ302">
        <v>82.309640000000002</v>
      </c>
      <c r="BA302">
        <v>86.33784</v>
      </c>
      <c r="BB302">
        <v>89.723690000000005</v>
      </c>
      <c r="BC302">
        <v>92.46754</v>
      </c>
      <c r="BD302">
        <v>94.633520000000004</v>
      </c>
      <c r="BE302">
        <v>95.95626</v>
      </c>
      <c r="BF302">
        <v>96.549000000000007</v>
      </c>
      <c r="BG302">
        <v>96.268690000000007</v>
      </c>
      <c r="BH302">
        <v>94.881739999999994</v>
      </c>
      <c r="BI302">
        <v>92.111770000000007</v>
      </c>
      <c r="BJ302">
        <v>87.920630000000003</v>
      </c>
      <c r="BK302">
        <v>83.993520000000004</v>
      </c>
      <c r="BL302">
        <v>80.983009999999993</v>
      </c>
      <c r="BM302">
        <v>78.556479999999993</v>
      </c>
      <c r="BN302">
        <v>-0.10232380000000001</v>
      </c>
      <c r="BO302">
        <v>-7.2676099999999993E-2</v>
      </c>
      <c r="BP302">
        <v>3.2700000000000002E-5</v>
      </c>
      <c r="BQ302">
        <v>3.4217999999999998E-2</v>
      </c>
      <c r="BR302">
        <v>4.4529300000000001E-2</v>
      </c>
      <c r="BS302">
        <v>1.2537100000000001E-2</v>
      </c>
      <c r="BT302">
        <v>7.9515799999999998E-2</v>
      </c>
      <c r="BU302">
        <v>0.1997458</v>
      </c>
      <c r="BV302">
        <v>0.2402427</v>
      </c>
      <c r="BW302">
        <v>0.17318330000000001</v>
      </c>
      <c r="BX302">
        <v>8.3896499999999999E-2</v>
      </c>
      <c r="BY302">
        <v>2.2162100000000001E-2</v>
      </c>
      <c r="BZ302">
        <v>-8.3386000000000002E-2</v>
      </c>
      <c r="CA302">
        <v>-0.22066330000000001</v>
      </c>
      <c r="CB302">
        <v>-0.1969727</v>
      </c>
      <c r="CC302">
        <v>-0.14804690000000001</v>
      </c>
      <c r="CD302">
        <v>-0.13175980000000001</v>
      </c>
      <c r="CE302">
        <v>-0.20864379999999999</v>
      </c>
      <c r="CF302">
        <v>-0.27958060000000001</v>
      </c>
      <c r="CG302">
        <v>-0.27944020000000003</v>
      </c>
      <c r="CH302">
        <v>-0.18345249999999999</v>
      </c>
      <c r="CI302">
        <v>-0.121526</v>
      </c>
      <c r="CJ302">
        <v>-0.14338110000000001</v>
      </c>
      <c r="CK302">
        <v>-0.15928349999999999</v>
      </c>
      <c r="CL302" s="76">
        <v>2.4790000000000001E-4</v>
      </c>
      <c r="CM302" s="76">
        <v>2.4340000000000001E-4</v>
      </c>
      <c r="CN302" s="76">
        <v>2.207E-4</v>
      </c>
      <c r="CO302" s="76">
        <v>2.009E-4</v>
      </c>
      <c r="CP302" s="76">
        <v>1.986E-4</v>
      </c>
      <c r="CQ302" s="76">
        <v>1.7770000000000001E-4</v>
      </c>
      <c r="CR302" s="76">
        <v>1.8349999999999999E-4</v>
      </c>
      <c r="CS302" s="76">
        <v>1.652E-4</v>
      </c>
      <c r="CT302" s="76">
        <v>1.54E-4</v>
      </c>
      <c r="CU302" s="76">
        <v>1.0349999999999999E-4</v>
      </c>
      <c r="CV302" s="76">
        <v>4.1300000000000001E-5</v>
      </c>
      <c r="CW302" s="76">
        <v>1.22E-5</v>
      </c>
      <c r="CX302" s="76">
        <v>4.5399999999999999E-5</v>
      </c>
      <c r="CY302" s="76">
        <v>1.595E-4</v>
      </c>
      <c r="CZ302" s="76">
        <v>2.6469999999999998E-4</v>
      </c>
      <c r="DA302" s="76">
        <v>3.5740000000000001E-4</v>
      </c>
      <c r="DB302" s="76">
        <v>4.5249999999999999E-4</v>
      </c>
      <c r="DC302" s="76">
        <v>5.6669999999999995E-4</v>
      </c>
      <c r="DD302" s="76">
        <v>7.1199999999999996E-4</v>
      </c>
      <c r="DE302" s="76">
        <v>8.2689999999999999E-4</v>
      </c>
      <c r="DF302" s="76">
        <v>6.9640000000000001E-4</v>
      </c>
      <c r="DG302" s="76">
        <v>5.239E-4</v>
      </c>
      <c r="DH302" s="76">
        <v>4.059E-4</v>
      </c>
      <c r="DI302" s="76">
        <v>3.0919999999999998E-4</v>
      </c>
    </row>
    <row r="303" spans="1:113" x14ac:dyDescent="0.25">
      <c r="A303" t="str">
        <f t="shared" si="4"/>
        <v>All_8. Other or unknown_All_All_All_20 to 199.99 kW_43627</v>
      </c>
      <c r="B303" t="s">
        <v>177</v>
      </c>
      <c r="C303" t="s">
        <v>237</v>
      </c>
      <c r="D303" t="s">
        <v>19</v>
      </c>
      <c r="E303" t="s">
        <v>66</v>
      </c>
      <c r="F303" t="s">
        <v>19</v>
      </c>
      <c r="G303" t="s">
        <v>19</v>
      </c>
      <c r="H303" t="s">
        <v>19</v>
      </c>
      <c r="I303" t="s">
        <v>59</v>
      </c>
      <c r="J303" s="11">
        <v>43627</v>
      </c>
      <c r="K303">
        <v>15</v>
      </c>
      <c r="L303">
        <v>18</v>
      </c>
      <c r="M303">
        <v>1727</v>
      </c>
      <c r="N303">
        <v>0</v>
      </c>
      <c r="O303">
        <v>0</v>
      </c>
      <c r="P303">
        <v>0</v>
      </c>
      <c r="Q303">
        <v>0</v>
      </c>
      <c r="R303">
        <v>10.400380999999999</v>
      </c>
      <c r="S303">
        <v>9.9247683000000002</v>
      </c>
      <c r="T303">
        <v>9.5864405999999995</v>
      </c>
      <c r="U303">
        <v>9.4426998999999991</v>
      </c>
      <c r="V303">
        <v>9.8380551000000001</v>
      </c>
      <c r="W303">
        <v>11.122555999999999</v>
      </c>
      <c r="X303">
        <v>12.446399</v>
      </c>
      <c r="Y303">
        <v>14.377701</v>
      </c>
      <c r="Z303">
        <v>15.933308</v>
      </c>
      <c r="AA303">
        <v>17.107635999999999</v>
      </c>
      <c r="AB303">
        <v>17.959395000000001</v>
      </c>
      <c r="AC303">
        <v>18.552714000000002</v>
      </c>
      <c r="AD303">
        <v>18.638168</v>
      </c>
      <c r="AE303">
        <v>18.998624</v>
      </c>
      <c r="AF303">
        <v>18.580652000000001</v>
      </c>
      <c r="AG303">
        <v>18.098880000000001</v>
      </c>
      <c r="AH303">
        <v>17.22514</v>
      </c>
      <c r="AI303">
        <v>15.833030000000001</v>
      </c>
      <c r="AJ303">
        <v>14.792960000000001</v>
      </c>
      <c r="AK303">
        <v>14.2418</v>
      </c>
      <c r="AL303">
        <v>14.2539</v>
      </c>
      <c r="AM303">
        <v>13.67892</v>
      </c>
      <c r="AN303">
        <v>12.375159999999999</v>
      </c>
      <c r="AO303">
        <v>11.49043</v>
      </c>
      <c r="AP303">
        <v>78.061040000000006</v>
      </c>
      <c r="AQ303">
        <v>75.246480000000005</v>
      </c>
      <c r="AR303">
        <v>73.563609999999997</v>
      </c>
      <c r="AS303">
        <v>72.504829999999998</v>
      </c>
      <c r="AT303">
        <v>70.885149999999996</v>
      </c>
      <c r="AU303">
        <v>70.272559999999999</v>
      </c>
      <c r="AV303">
        <v>69.918049999999994</v>
      </c>
      <c r="AW303">
        <v>72.259050000000002</v>
      </c>
      <c r="AX303">
        <v>76.851129999999998</v>
      </c>
      <c r="AY303">
        <v>81.466220000000007</v>
      </c>
      <c r="AZ303">
        <v>85.240809999999996</v>
      </c>
      <c r="BA303">
        <v>89.386679999999998</v>
      </c>
      <c r="BB303">
        <v>92.942970000000003</v>
      </c>
      <c r="BC303">
        <v>95.260670000000005</v>
      </c>
      <c r="BD303">
        <v>97.389470000000003</v>
      </c>
      <c r="BE303">
        <v>98.535290000000003</v>
      </c>
      <c r="BF303">
        <v>99.284019999999998</v>
      </c>
      <c r="BG303">
        <v>98.625460000000004</v>
      </c>
      <c r="BH303">
        <v>97.162930000000003</v>
      </c>
      <c r="BI303">
        <v>95.195840000000004</v>
      </c>
      <c r="BJ303">
        <v>91.997979999999998</v>
      </c>
      <c r="BK303">
        <v>87.10924</v>
      </c>
      <c r="BL303">
        <v>83.645679999999999</v>
      </c>
      <c r="BM303">
        <v>81.368510000000001</v>
      </c>
      <c r="BN303">
        <v>0.14026050000000001</v>
      </c>
      <c r="BO303">
        <v>0.24830430000000001</v>
      </c>
      <c r="BP303">
        <v>0.2503727</v>
      </c>
      <c r="BQ303">
        <v>0.34713290000000002</v>
      </c>
      <c r="BR303">
        <v>0.35852780000000001</v>
      </c>
      <c r="BS303">
        <v>0.45183790000000001</v>
      </c>
      <c r="BT303">
        <v>0.69357519999999995</v>
      </c>
      <c r="BU303">
        <v>0.73790719999999999</v>
      </c>
      <c r="BV303">
        <v>0.68266159999999998</v>
      </c>
      <c r="BW303">
        <v>0.33105449999999997</v>
      </c>
      <c r="BX303">
        <v>0.18334220000000001</v>
      </c>
      <c r="BY303">
        <v>-9.2768199999999995E-2</v>
      </c>
      <c r="BZ303">
        <v>-9.0573799999999996E-2</v>
      </c>
      <c r="CA303">
        <v>-0.25413760000000002</v>
      </c>
      <c r="CB303">
        <v>-0.2303238</v>
      </c>
      <c r="CC303">
        <v>-0.35607119999999998</v>
      </c>
      <c r="CD303">
        <v>-0.58896389999999998</v>
      </c>
      <c r="CE303">
        <v>-0.59239129999999995</v>
      </c>
      <c r="CF303">
        <v>-0.36276580000000003</v>
      </c>
      <c r="CG303">
        <v>-0.22583600000000001</v>
      </c>
      <c r="CH303">
        <v>-0.1029621</v>
      </c>
      <c r="CI303">
        <v>-4.5160600000000002E-2</v>
      </c>
      <c r="CJ303">
        <v>0.14812210000000001</v>
      </c>
      <c r="CK303">
        <v>7.1381799999999995E-2</v>
      </c>
      <c r="CL303" s="76">
        <v>7.1438999999999999E-3</v>
      </c>
      <c r="CM303" s="76">
        <v>8.4020999999999992E-3</v>
      </c>
      <c r="CN303" s="76">
        <v>8.5731999999999996E-3</v>
      </c>
      <c r="CO303" s="76">
        <v>8.1822000000000006E-3</v>
      </c>
      <c r="CP303" s="76">
        <v>7.2836000000000003E-3</v>
      </c>
      <c r="CQ303" s="76">
        <v>6.6575999999999996E-3</v>
      </c>
      <c r="CR303" s="76">
        <v>7.0486999999999998E-3</v>
      </c>
      <c r="CS303" s="76">
        <v>5.0124000000000002E-3</v>
      </c>
      <c r="CT303" s="76">
        <v>3.5170000000000002E-3</v>
      </c>
      <c r="CU303" s="76">
        <v>2.2044999999999999E-3</v>
      </c>
      <c r="CV303" s="76">
        <v>8.1649999999999995E-4</v>
      </c>
      <c r="CW303" s="76">
        <v>4.6660000000000001E-4</v>
      </c>
      <c r="CX303" s="76">
        <v>8.3509999999999997E-4</v>
      </c>
      <c r="CY303" s="76">
        <v>2.5872999999999998E-3</v>
      </c>
      <c r="CZ303" s="76">
        <v>5.8171999999999998E-3</v>
      </c>
      <c r="DA303" s="76">
        <v>5.8611000000000002E-3</v>
      </c>
      <c r="DB303" s="76">
        <v>6.1343999999999999E-3</v>
      </c>
      <c r="DC303" s="76">
        <v>5.7343000000000003E-3</v>
      </c>
      <c r="DD303" s="76">
        <v>4.7128999999999999E-3</v>
      </c>
      <c r="DE303" s="76">
        <v>3.1021E-3</v>
      </c>
      <c r="DF303" s="76">
        <v>9.8970000000000004E-4</v>
      </c>
      <c r="DG303" s="76">
        <v>4.2460000000000002E-4</v>
      </c>
      <c r="DH303" s="76">
        <v>1.0966000000000001E-3</v>
      </c>
      <c r="DI303" s="76">
        <v>2.7647000000000001E-3</v>
      </c>
    </row>
    <row r="304" spans="1:113" x14ac:dyDescent="0.25">
      <c r="A304" t="str">
        <f t="shared" si="4"/>
        <v>All_8. Other or unknown_All_All_All_20 to 199.99 kW_43670</v>
      </c>
      <c r="B304" t="s">
        <v>177</v>
      </c>
      <c r="C304" t="s">
        <v>237</v>
      </c>
      <c r="D304" t="s">
        <v>19</v>
      </c>
      <c r="E304" t="s">
        <v>66</v>
      </c>
      <c r="F304" t="s">
        <v>19</v>
      </c>
      <c r="G304" t="s">
        <v>19</v>
      </c>
      <c r="H304" t="s">
        <v>19</v>
      </c>
      <c r="I304" t="s">
        <v>59</v>
      </c>
      <c r="J304" s="11">
        <v>43670</v>
      </c>
      <c r="K304">
        <v>15</v>
      </c>
      <c r="L304">
        <v>18</v>
      </c>
      <c r="M304">
        <v>1618</v>
      </c>
      <c r="N304">
        <v>0</v>
      </c>
      <c r="O304">
        <v>0</v>
      </c>
      <c r="P304">
        <v>0</v>
      </c>
      <c r="Q304">
        <v>0</v>
      </c>
      <c r="R304">
        <v>10.469811</v>
      </c>
      <c r="S304">
        <v>10.063374</v>
      </c>
      <c r="T304">
        <v>9.6861423000000002</v>
      </c>
      <c r="U304">
        <v>9.7026970000000006</v>
      </c>
      <c r="V304">
        <v>10.103819</v>
      </c>
      <c r="W304">
        <v>11.331189999999999</v>
      </c>
      <c r="X304">
        <v>12.526301999999999</v>
      </c>
      <c r="Y304">
        <v>14.167792</v>
      </c>
      <c r="Z304">
        <v>15.51904</v>
      </c>
      <c r="AA304">
        <v>16.287523</v>
      </c>
      <c r="AB304">
        <v>17.203945999999998</v>
      </c>
      <c r="AC304">
        <v>17.766127000000001</v>
      </c>
      <c r="AD304">
        <v>18.235036999999998</v>
      </c>
      <c r="AE304">
        <v>18.704457000000001</v>
      </c>
      <c r="AF304">
        <v>18.378865000000001</v>
      </c>
      <c r="AG304">
        <v>17.85819</v>
      </c>
      <c r="AH304">
        <v>17.021419999999999</v>
      </c>
      <c r="AI304">
        <v>15.69988</v>
      </c>
      <c r="AJ304">
        <v>14.81212</v>
      </c>
      <c r="AK304">
        <v>14.3141</v>
      </c>
      <c r="AL304">
        <v>14.026630000000001</v>
      </c>
      <c r="AM304">
        <v>13.297090000000001</v>
      </c>
      <c r="AN304">
        <v>12.299429999999999</v>
      </c>
      <c r="AO304">
        <v>11.26642</v>
      </c>
      <c r="AP304">
        <v>74.756870000000006</v>
      </c>
      <c r="AQ304">
        <v>72.083460000000002</v>
      </c>
      <c r="AR304">
        <v>70.393910000000005</v>
      </c>
      <c r="AS304">
        <v>69.27655</v>
      </c>
      <c r="AT304">
        <v>68.663489999999996</v>
      </c>
      <c r="AU304">
        <v>67.796819999999997</v>
      </c>
      <c r="AV304">
        <v>66.91489</v>
      </c>
      <c r="AW304">
        <v>67.988690000000005</v>
      </c>
      <c r="AX304">
        <v>71.278459999999995</v>
      </c>
      <c r="AY304">
        <v>75.685630000000003</v>
      </c>
      <c r="AZ304">
        <v>80.047070000000005</v>
      </c>
      <c r="BA304">
        <v>83.521550000000005</v>
      </c>
      <c r="BB304">
        <v>86.613569999999996</v>
      </c>
      <c r="BC304">
        <v>90.337810000000005</v>
      </c>
      <c r="BD304">
        <v>92.967929999999996</v>
      </c>
      <c r="BE304">
        <v>94.267579999999995</v>
      </c>
      <c r="BF304">
        <v>94.599670000000003</v>
      </c>
      <c r="BG304">
        <v>94.495549999999994</v>
      </c>
      <c r="BH304">
        <v>93.791589999999999</v>
      </c>
      <c r="BI304">
        <v>91.821539999999999</v>
      </c>
      <c r="BJ304">
        <v>88.007450000000006</v>
      </c>
      <c r="BK304">
        <v>83.488979999999998</v>
      </c>
      <c r="BL304">
        <v>80.542469999999994</v>
      </c>
      <c r="BM304">
        <v>78.157359999999997</v>
      </c>
      <c r="BN304">
        <v>-0.2301753</v>
      </c>
      <c r="BO304">
        <v>-0.1871418</v>
      </c>
      <c r="BP304">
        <v>-0.1048914</v>
      </c>
      <c r="BQ304">
        <v>-0.1461336</v>
      </c>
      <c r="BR304">
        <v>-0.1094856</v>
      </c>
      <c r="BS304">
        <v>-6.4139500000000002E-2</v>
      </c>
      <c r="BT304">
        <v>-6.1187800000000001E-2</v>
      </c>
      <c r="BU304">
        <v>9.0063799999999999E-2</v>
      </c>
      <c r="BV304">
        <v>9.47736E-2</v>
      </c>
      <c r="BW304">
        <v>0.1479528</v>
      </c>
      <c r="BX304">
        <v>6.4274700000000004E-2</v>
      </c>
      <c r="BY304">
        <v>1.7266799999999999E-2</v>
      </c>
      <c r="BZ304">
        <v>-8.1541199999999994E-2</v>
      </c>
      <c r="CA304">
        <v>-0.13706769999999999</v>
      </c>
      <c r="CB304">
        <v>4.1614999999999999E-2</v>
      </c>
      <c r="CC304">
        <v>-9.6641000000000001E-3</v>
      </c>
      <c r="CD304">
        <v>-0.2242219</v>
      </c>
      <c r="CE304">
        <v>-0.18346999999999999</v>
      </c>
      <c r="CF304">
        <v>-0.1677989</v>
      </c>
      <c r="CG304">
        <v>-0.1726239</v>
      </c>
      <c r="CH304">
        <v>-1.09797E-2</v>
      </c>
      <c r="CI304">
        <v>6.9253800000000004E-2</v>
      </c>
      <c r="CJ304">
        <v>-5.8274300000000001E-2</v>
      </c>
      <c r="CK304">
        <v>-1.8033E-2</v>
      </c>
      <c r="CL304" s="76">
        <v>6.6839999999999998E-3</v>
      </c>
      <c r="CM304" s="76">
        <v>8.0774000000000002E-3</v>
      </c>
      <c r="CN304" s="76">
        <v>7.8361000000000004E-3</v>
      </c>
      <c r="CO304" s="76">
        <v>7.3657000000000002E-3</v>
      </c>
      <c r="CP304" s="76">
        <v>6.8174999999999998E-3</v>
      </c>
      <c r="CQ304" s="76">
        <v>6.1827000000000002E-3</v>
      </c>
      <c r="CR304" s="76">
        <v>6.5764999999999999E-3</v>
      </c>
      <c r="CS304" s="76">
        <v>5.1551000000000001E-3</v>
      </c>
      <c r="CT304" s="76">
        <v>3.5623999999999999E-3</v>
      </c>
      <c r="CU304" s="76">
        <v>1.9927999999999999E-3</v>
      </c>
      <c r="CV304" s="76">
        <v>7.6449999999999999E-4</v>
      </c>
      <c r="CW304" s="76">
        <v>4.6660000000000001E-4</v>
      </c>
      <c r="CX304" s="76">
        <v>6.1609999999999996E-4</v>
      </c>
      <c r="CY304" s="76">
        <v>2.0887000000000002E-3</v>
      </c>
      <c r="CZ304" s="76">
        <v>4.9194E-3</v>
      </c>
      <c r="DA304" s="76">
        <v>5.0495999999999996E-3</v>
      </c>
      <c r="DB304" s="76">
        <v>4.8456000000000003E-3</v>
      </c>
      <c r="DC304" s="76">
        <v>4.5082000000000004E-3</v>
      </c>
      <c r="DD304" s="76">
        <v>3.6721000000000002E-3</v>
      </c>
      <c r="DE304" s="76">
        <v>2.9542000000000001E-3</v>
      </c>
      <c r="DF304" s="76">
        <v>1.1076E-3</v>
      </c>
      <c r="DG304" s="76">
        <v>3.19E-4</v>
      </c>
      <c r="DH304" s="76">
        <v>1.0594999999999999E-3</v>
      </c>
      <c r="DI304" s="76">
        <v>2.1727999999999999E-3</v>
      </c>
    </row>
    <row r="305" spans="1:113" x14ac:dyDescent="0.25">
      <c r="A305" t="str">
        <f t="shared" si="4"/>
        <v>All_8. Other or unknown_All_All_All_20 to 199.99 kW_43672</v>
      </c>
      <c r="B305" t="s">
        <v>177</v>
      </c>
      <c r="C305" t="s">
        <v>237</v>
      </c>
      <c r="D305" t="s">
        <v>19</v>
      </c>
      <c r="E305" t="s">
        <v>66</v>
      </c>
      <c r="F305" t="s">
        <v>19</v>
      </c>
      <c r="G305" t="s">
        <v>19</v>
      </c>
      <c r="H305" t="s">
        <v>19</v>
      </c>
      <c r="I305" t="s">
        <v>59</v>
      </c>
      <c r="J305" s="11">
        <v>43672</v>
      </c>
      <c r="K305">
        <v>15</v>
      </c>
      <c r="L305">
        <v>18</v>
      </c>
      <c r="M305">
        <v>1618</v>
      </c>
      <c r="N305">
        <v>0</v>
      </c>
      <c r="O305">
        <v>0</v>
      </c>
      <c r="P305">
        <v>0</v>
      </c>
      <c r="Q305">
        <v>0</v>
      </c>
      <c r="R305">
        <v>10.570622999999999</v>
      </c>
      <c r="S305">
        <v>10.210884</v>
      </c>
      <c r="T305">
        <v>9.9084006999999996</v>
      </c>
      <c r="U305">
        <v>9.8561514999999993</v>
      </c>
      <c r="V305">
        <v>10.145360999999999</v>
      </c>
      <c r="W305">
        <v>11.337477</v>
      </c>
      <c r="X305">
        <v>12.611837</v>
      </c>
      <c r="Y305">
        <v>14.262708</v>
      </c>
      <c r="Z305">
        <v>15.617858999999999</v>
      </c>
      <c r="AA305">
        <v>16.320335</v>
      </c>
      <c r="AB305">
        <v>16.981822999999999</v>
      </c>
      <c r="AC305">
        <v>17.471373</v>
      </c>
      <c r="AD305">
        <v>17.894361</v>
      </c>
      <c r="AE305">
        <v>18.248360999999999</v>
      </c>
      <c r="AF305">
        <v>17.858946</v>
      </c>
      <c r="AG305">
        <v>17.360969999999998</v>
      </c>
      <c r="AH305">
        <v>16.638960000000001</v>
      </c>
      <c r="AI305">
        <v>15.22166</v>
      </c>
      <c r="AJ305">
        <v>14.352919999999999</v>
      </c>
      <c r="AK305">
        <v>13.745509999999999</v>
      </c>
      <c r="AL305">
        <v>13.40925</v>
      </c>
      <c r="AM305">
        <v>12.87579</v>
      </c>
      <c r="AN305">
        <v>12.013159999999999</v>
      </c>
      <c r="AO305">
        <v>11.02286</v>
      </c>
      <c r="AP305">
        <v>73.373360000000005</v>
      </c>
      <c r="AQ305">
        <v>73.34675</v>
      </c>
      <c r="AR305">
        <v>72.075360000000003</v>
      </c>
      <c r="AS305">
        <v>70.347970000000004</v>
      </c>
      <c r="AT305">
        <v>68.768230000000003</v>
      </c>
      <c r="AU305">
        <v>67.604820000000004</v>
      </c>
      <c r="AV305">
        <v>66.752480000000006</v>
      </c>
      <c r="AW305">
        <v>67.821860000000001</v>
      </c>
      <c r="AX305">
        <v>70.19059</v>
      </c>
      <c r="AY305">
        <v>73.631230000000002</v>
      </c>
      <c r="AZ305">
        <v>77.937150000000003</v>
      </c>
      <c r="BA305">
        <v>81.90249</v>
      </c>
      <c r="BB305">
        <v>85.115229999999997</v>
      </c>
      <c r="BC305">
        <v>87.400260000000003</v>
      </c>
      <c r="BD305">
        <v>89.470190000000002</v>
      </c>
      <c r="BE305">
        <v>90.977959999999996</v>
      </c>
      <c r="BF305">
        <v>91.255650000000003</v>
      </c>
      <c r="BG305">
        <v>90.684389999999993</v>
      </c>
      <c r="BH305">
        <v>89.380459999999999</v>
      </c>
      <c r="BI305">
        <v>86.85342</v>
      </c>
      <c r="BJ305">
        <v>83.066159999999996</v>
      </c>
      <c r="BK305">
        <v>78.984589999999997</v>
      </c>
      <c r="BL305">
        <v>76.269009999999994</v>
      </c>
      <c r="BM305">
        <v>74.08972</v>
      </c>
      <c r="BN305">
        <v>-0.2305594</v>
      </c>
      <c r="BO305">
        <v>-0.18724440000000001</v>
      </c>
      <c r="BP305">
        <v>-0.1049783</v>
      </c>
      <c r="BQ305">
        <v>-0.1460717</v>
      </c>
      <c r="BR305">
        <v>-0.1090344</v>
      </c>
      <c r="BS305">
        <v>-6.4283400000000004E-2</v>
      </c>
      <c r="BT305">
        <v>-6.1436299999999999E-2</v>
      </c>
      <c r="BU305">
        <v>8.9603600000000005E-2</v>
      </c>
      <c r="BV305">
        <v>9.4122300000000006E-2</v>
      </c>
      <c r="BW305">
        <v>0.147789</v>
      </c>
      <c r="BX305">
        <v>6.4574699999999999E-2</v>
      </c>
      <c r="BY305">
        <v>1.7112800000000001E-2</v>
      </c>
      <c r="BZ305">
        <v>-8.1686499999999995E-2</v>
      </c>
      <c r="CA305">
        <v>-0.1370924</v>
      </c>
      <c r="CB305">
        <v>4.2583500000000003E-2</v>
      </c>
      <c r="CC305">
        <v>-8.7519E-3</v>
      </c>
      <c r="CD305">
        <v>-0.22362789999999999</v>
      </c>
      <c r="CE305">
        <v>-0.18303220000000001</v>
      </c>
      <c r="CF305">
        <v>-0.16826940000000001</v>
      </c>
      <c r="CG305">
        <v>-0.17287959999999999</v>
      </c>
      <c r="CH305">
        <v>-1.103E-2</v>
      </c>
      <c r="CI305">
        <v>6.9253499999999996E-2</v>
      </c>
      <c r="CJ305">
        <v>-5.82236E-2</v>
      </c>
      <c r="CK305">
        <v>-1.8003600000000002E-2</v>
      </c>
      <c r="CL305" s="76">
        <v>6.4238999999999997E-3</v>
      </c>
      <c r="CM305" s="76">
        <v>7.7559999999999999E-3</v>
      </c>
      <c r="CN305" s="76">
        <v>7.4763E-3</v>
      </c>
      <c r="CO305" s="76">
        <v>6.9842999999999997E-3</v>
      </c>
      <c r="CP305" s="76">
        <v>6.4054000000000003E-3</v>
      </c>
      <c r="CQ305" s="76">
        <v>5.8009000000000003E-3</v>
      </c>
      <c r="CR305" s="76">
        <v>6.0911000000000003E-3</v>
      </c>
      <c r="CS305" s="76">
        <v>4.7762999999999998E-3</v>
      </c>
      <c r="CT305" s="76">
        <v>3.3405000000000002E-3</v>
      </c>
      <c r="CU305" s="76">
        <v>1.9491000000000001E-3</v>
      </c>
      <c r="CV305" s="76">
        <v>7.4830000000000003E-4</v>
      </c>
      <c r="CW305" s="76">
        <v>4.6329999999999999E-4</v>
      </c>
      <c r="CX305" s="76">
        <v>5.9239999999999998E-4</v>
      </c>
      <c r="CY305" s="76">
        <v>2.0030999999999998E-3</v>
      </c>
      <c r="CZ305" s="76">
        <v>4.6280000000000002E-3</v>
      </c>
      <c r="DA305" s="76">
        <v>4.7279000000000002E-3</v>
      </c>
      <c r="DB305" s="76">
        <v>4.3499999999999997E-3</v>
      </c>
      <c r="DC305" s="76">
        <v>3.9760999999999998E-3</v>
      </c>
      <c r="DD305" s="76">
        <v>3.1305E-3</v>
      </c>
      <c r="DE305" s="76">
        <v>2.5734999999999998E-3</v>
      </c>
      <c r="DF305" s="76">
        <v>9.7630000000000004E-4</v>
      </c>
      <c r="DG305" s="76">
        <v>2.8929999999999998E-4</v>
      </c>
      <c r="DH305" s="76">
        <v>9.1679999999999995E-4</v>
      </c>
      <c r="DI305" s="76">
        <v>1.8902000000000001E-3</v>
      </c>
    </row>
    <row r="306" spans="1:113" x14ac:dyDescent="0.25">
      <c r="A306" t="str">
        <f t="shared" si="4"/>
        <v>All_8. Other or unknown_All_All_All_20 to 199.99 kW_43690</v>
      </c>
      <c r="B306" t="s">
        <v>177</v>
      </c>
      <c r="C306" t="s">
        <v>237</v>
      </c>
      <c r="D306" t="s">
        <v>19</v>
      </c>
      <c r="E306" t="s">
        <v>66</v>
      </c>
      <c r="F306" t="s">
        <v>19</v>
      </c>
      <c r="G306" t="s">
        <v>19</v>
      </c>
      <c r="H306" t="s">
        <v>19</v>
      </c>
      <c r="I306" t="s">
        <v>59</v>
      </c>
      <c r="J306" s="11">
        <v>43690</v>
      </c>
      <c r="K306">
        <v>15</v>
      </c>
      <c r="L306">
        <v>18</v>
      </c>
      <c r="M306">
        <v>1601</v>
      </c>
      <c r="N306">
        <v>0</v>
      </c>
      <c r="O306">
        <v>0</v>
      </c>
      <c r="P306">
        <v>0</v>
      </c>
      <c r="Q306">
        <v>0</v>
      </c>
      <c r="R306">
        <v>10.036352000000001</v>
      </c>
      <c r="S306">
        <v>9.7043137000000002</v>
      </c>
      <c r="T306">
        <v>9.4290868999999997</v>
      </c>
      <c r="U306">
        <v>9.3920370999999996</v>
      </c>
      <c r="V306">
        <v>9.7569192000000005</v>
      </c>
      <c r="W306">
        <v>11.039168</v>
      </c>
      <c r="X306">
        <v>12.272789</v>
      </c>
      <c r="Y306">
        <v>13.845817</v>
      </c>
      <c r="Z306">
        <v>15.293979</v>
      </c>
      <c r="AA306">
        <v>16.143115000000002</v>
      </c>
      <c r="AB306">
        <v>16.790303999999999</v>
      </c>
      <c r="AC306">
        <v>17.601562999999999</v>
      </c>
      <c r="AD306">
        <v>18.063416</v>
      </c>
      <c r="AE306">
        <v>18.564430000000002</v>
      </c>
      <c r="AF306">
        <v>18.355381000000001</v>
      </c>
      <c r="AG306">
        <v>17.877459999999999</v>
      </c>
      <c r="AH306">
        <v>17.009540000000001</v>
      </c>
      <c r="AI306">
        <v>15.759399999999999</v>
      </c>
      <c r="AJ306">
        <v>14.71139</v>
      </c>
      <c r="AK306">
        <v>14.05486</v>
      </c>
      <c r="AL306">
        <v>13.80128</v>
      </c>
      <c r="AM306">
        <v>12.903</v>
      </c>
      <c r="AN306">
        <v>11.8302</v>
      </c>
      <c r="AO306">
        <v>10.918049999999999</v>
      </c>
      <c r="AP306">
        <v>73.183790000000002</v>
      </c>
      <c r="AQ306">
        <v>70.823819999999998</v>
      </c>
      <c r="AR306">
        <v>69.430499999999995</v>
      </c>
      <c r="AS306">
        <v>68.161259999999999</v>
      </c>
      <c r="AT306">
        <v>67.249219999999994</v>
      </c>
      <c r="AU306">
        <v>66.151319999999998</v>
      </c>
      <c r="AV306">
        <v>65.360389999999995</v>
      </c>
      <c r="AW306">
        <v>65.874510000000001</v>
      </c>
      <c r="AX306">
        <v>69.652060000000006</v>
      </c>
      <c r="AY306">
        <v>74.307509999999994</v>
      </c>
      <c r="AZ306">
        <v>78.525279999999995</v>
      </c>
      <c r="BA306">
        <v>82.863110000000006</v>
      </c>
      <c r="BB306">
        <v>86.554910000000007</v>
      </c>
      <c r="BC306">
        <v>89.541870000000003</v>
      </c>
      <c r="BD306">
        <v>91.271349999999998</v>
      </c>
      <c r="BE306">
        <v>92.722740000000002</v>
      </c>
      <c r="BF306">
        <v>93.350430000000003</v>
      </c>
      <c r="BG306">
        <v>93.235150000000004</v>
      </c>
      <c r="BH306">
        <v>92.387780000000006</v>
      </c>
      <c r="BI306">
        <v>89.738140000000001</v>
      </c>
      <c r="BJ306">
        <v>86.001270000000005</v>
      </c>
      <c r="BK306">
        <v>82.414119999999997</v>
      </c>
      <c r="BL306">
        <v>79.057010000000005</v>
      </c>
      <c r="BM306">
        <v>76.398830000000004</v>
      </c>
      <c r="BN306">
        <v>-1.9930199999999999E-2</v>
      </c>
      <c r="BO306">
        <v>1.9834399999999999E-2</v>
      </c>
      <c r="BP306">
        <v>7.0926000000000003E-2</v>
      </c>
      <c r="BQ306">
        <v>6.9834599999999997E-2</v>
      </c>
      <c r="BR306">
        <v>0.113235</v>
      </c>
      <c r="BS306">
        <v>0.22937440000000001</v>
      </c>
      <c r="BT306">
        <v>0.27612179999999997</v>
      </c>
      <c r="BU306">
        <v>0.33396759999999998</v>
      </c>
      <c r="BV306">
        <v>0.34099000000000002</v>
      </c>
      <c r="BW306">
        <v>0.19545989999999999</v>
      </c>
      <c r="BX306">
        <v>0.105125</v>
      </c>
      <c r="BY306">
        <v>2.5192599999999999E-2</v>
      </c>
      <c r="BZ306">
        <v>-0.1303173</v>
      </c>
      <c r="CA306">
        <v>-0.13449030000000001</v>
      </c>
      <c r="CB306">
        <v>-0.2380197</v>
      </c>
      <c r="CC306">
        <v>-0.34034330000000002</v>
      </c>
      <c r="CD306">
        <v>-0.4375637</v>
      </c>
      <c r="CE306">
        <v>-0.37640200000000001</v>
      </c>
      <c r="CF306">
        <v>-0.33113589999999998</v>
      </c>
      <c r="CG306">
        <v>-0.26649099999999998</v>
      </c>
      <c r="CH306">
        <v>-0.1187836</v>
      </c>
      <c r="CI306">
        <v>1.6433300000000001E-2</v>
      </c>
      <c r="CJ306">
        <v>0.10235080000000001</v>
      </c>
      <c r="CK306">
        <v>4.0169299999999998E-2</v>
      </c>
      <c r="CL306" s="76">
        <v>5.0479000000000001E-3</v>
      </c>
      <c r="CM306" s="76">
        <v>5.6924999999999996E-3</v>
      </c>
      <c r="CN306" s="76">
        <v>5.5729999999999998E-3</v>
      </c>
      <c r="CO306" s="76">
        <v>5.3947999999999999E-3</v>
      </c>
      <c r="CP306" s="76">
        <v>4.9765E-3</v>
      </c>
      <c r="CQ306" s="76">
        <v>4.7685999999999996E-3</v>
      </c>
      <c r="CR306" s="76">
        <v>5.2713999999999999E-3</v>
      </c>
      <c r="CS306" s="76">
        <v>4.3115999999999996E-3</v>
      </c>
      <c r="CT306" s="76">
        <v>2.7585999999999999E-3</v>
      </c>
      <c r="CU306" s="76">
        <v>1.5953E-3</v>
      </c>
      <c r="CV306" s="76">
        <v>5.8049999999999996E-4</v>
      </c>
      <c r="CW306" s="76">
        <v>2.521E-4</v>
      </c>
      <c r="CX306" s="76">
        <v>4.8010000000000001E-4</v>
      </c>
      <c r="CY306" s="76">
        <v>1.4663E-3</v>
      </c>
      <c r="CZ306" s="76">
        <v>3.5728000000000001E-3</v>
      </c>
      <c r="DA306" s="76">
        <v>4.0039999999999997E-3</v>
      </c>
      <c r="DB306" s="76">
        <v>4.0350999999999998E-3</v>
      </c>
      <c r="DC306" s="76">
        <v>3.5049E-3</v>
      </c>
      <c r="DD306" s="76">
        <v>2.9962999999999999E-3</v>
      </c>
      <c r="DE306" s="76">
        <v>1.8573999999999999E-3</v>
      </c>
      <c r="DF306" s="76">
        <v>6.0950000000000002E-4</v>
      </c>
      <c r="DG306" s="76">
        <v>2.354E-4</v>
      </c>
      <c r="DH306" s="76">
        <v>5.9239999999999998E-4</v>
      </c>
      <c r="DI306" s="76">
        <v>1.4821999999999999E-3</v>
      </c>
    </row>
    <row r="307" spans="1:113" x14ac:dyDescent="0.25">
      <c r="A307" t="str">
        <f t="shared" si="4"/>
        <v>All_8. Other or unknown_All_All_All_20 to 199.99 kW_43691</v>
      </c>
      <c r="B307" t="s">
        <v>177</v>
      </c>
      <c r="C307" t="s">
        <v>237</v>
      </c>
      <c r="D307" t="s">
        <v>19</v>
      </c>
      <c r="E307" t="s">
        <v>66</v>
      </c>
      <c r="F307" t="s">
        <v>19</v>
      </c>
      <c r="G307" t="s">
        <v>19</v>
      </c>
      <c r="H307" t="s">
        <v>19</v>
      </c>
      <c r="I307" t="s">
        <v>59</v>
      </c>
      <c r="J307" s="11">
        <v>43691</v>
      </c>
      <c r="K307">
        <v>15</v>
      </c>
      <c r="L307">
        <v>18</v>
      </c>
      <c r="M307">
        <v>1600</v>
      </c>
      <c r="N307">
        <v>0</v>
      </c>
      <c r="O307">
        <v>0</v>
      </c>
      <c r="P307">
        <v>0</v>
      </c>
      <c r="Q307">
        <v>0</v>
      </c>
      <c r="R307">
        <v>10.385608</v>
      </c>
      <c r="S307">
        <v>9.9484411999999995</v>
      </c>
      <c r="T307">
        <v>9.6046897999999992</v>
      </c>
      <c r="U307">
        <v>9.6135978000000009</v>
      </c>
      <c r="V307">
        <v>9.8735447000000001</v>
      </c>
      <c r="W307">
        <v>11.176982000000001</v>
      </c>
      <c r="X307">
        <v>12.485289</v>
      </c>
      <c r="Y307">
        <v>14.162198</v>
      </c>
      <c r="Z307">
        <v>15.660821</v>
      </c>
      <c r="AA307">
        <v>16.664104999999999</v>
      </c>
      <c r="AB307">
        <v>17.545807</v>
      </c>
      <c r="AC307">
        <v>18.153760999999999</v>
      </c>
      <c r="AD307">
        <v>18.624234999999999</v>
      </c>
      <c r="AE307">
        <v>19.118143</v>
      </c>
      <c r="AF307">
        <v>19.126577999999999</v>
      </c>
      <c r="AG307">
        <v>18.737660000000002</v>
      </c>
      <c r="AH307">
        <v>17.759519999999998</v>
      </c>
      <c r="AI307">
        <v>16.24614</v>
      </c>
      <c r="AJ307">
        <v>15.27956</v>
      </c>
      <c r="AK307">
        <v>14.736829999999999</v>
      </c>
      <c r="AL307">
        <v>14.36941</v>
      </c>
      <c r="AM307">
        <v>13.309139999999999</v>
      </c>
      <c r="AN307">
        <v>12.18591</v>
      </c>
      <c r="AO307">
        <v>11.37476</v>
      </c>
      <c r="AP307">
        <v>75.924400000000006</v>
      </c>
      <c r="AQ307">
        <v>72.935490000000001</v>
      </c>
      <c r="AR307">
        <v>71.86054</v>
      </c>
      <c r="AS307">
        <v>69.964640000000003</v>
      </c>
      <c r="AT307">
        <v>68.914000000000001</v>
      </c>
      <c r="AU307">
        <v>68.116240000000005</v>
      </c>
      <c r="AV307">
        <v>67.176789999999997</v>
      </c>
      <c r="AW307">
        <v>67.523160000000004</v>
      </c>
      <c r="AX307">
        <v>71.606459999999998</v>
      </c>
      <c r="AY307">
        <v>76.408519999999996</v>
      </c>
      <c r="AZ307">
        <v>81.274090000000001</v>
      </c>
      <c r="BA307">
        <v>85.699629999999999</v>
      </c>
      <c r="BB307">
        <v>89.469790000000003</v>
      </c>
      <c r="BC307">
        <v>92.823589999999996</v>
      </c>
      <c r="BD307">
        <v>94.948970000000003</v>
      </c>
      <c r="BE307">
        <v>96.269229999999993</v>
      </c>
      <c r="BF307">
        <v>96.803449999999998</v>
      </c>
      <c r="BG307">
        <v>96.721530000000001</v>
      </c>
      <c r="BH307">
        <v>95.753029999999995</v>
      </c>
      <c r="BI307">
        <v>93.64461</v>
      </c>
      <c r="BJ307">
        <v>89.151250000000005</v>
      </c>
      <c r="BK307">
        <v>84.878910000000005</v>
      </c>
      <c r="BL307">
        <v>81.614270000000005</v>
      </c>
      <c r="BM307">
        <v>79.126729999999995</v>
      </c>
      <c r="BN307">
        <v>-1.98418E-2</v>
      </c>
      <c r="BO307">
        <v>1.9858299999999999E-2</v>
      </c>
      <c r="BP307">
        <v>7.0946499999999996E-2</v>
      </c>
      <c r="BQ307">
        <v>6.9820499999999994E-2</v>
      </c>
      <c r="BR307">
        <v>0.1131312</v>
      </c>
      <c r="BS307">
        <v>0.2294078</v>
      </c>
      <c r="BT307">
        <v>0.2761788</v>
      </c>
      <c r="BU307">
        <v>0.33407360000000003</v>
      </c>
      <c r="BV307">
        <v>0.3411402</v>
      </c>
      <c r="BW307">
        <v>0.19549810000000001</v>
      </c>
      <c r="BX307">
        <v>0.1050562</v>
      </c>
      <c r="BY307">
        <v>2.5228400000000002E-2</v>
      </c>
      <c r="BZ307">
        <v>-0.1302846</v>
      </c>
      <c r="CA307">
        <v>-0.13448379999999999</v>
      </c>
      <c r="CB307">
        <v>-0.23824200000000001</v>
      </c>
      <c r="CC307">
        <v>-0.3405533</v>
      </c>
      <c r="CD307">
        <v>-0.43770039999999999</v>
      </c>
      <c r="CE307">
        <v>-0.37650270000000002</v>
      </c>
      <c r="CF307">
        <v>-0.33102779999999998</v>
      </c>
      <c r="CG307">
        <v>-0.26643230000000001</v>
      </c>
      <c r="CH307">
        <v>-0.11877219999999999</v>
      </c>
      <c r="CI307">
        <v>1.6433199999999999E-2</v>
      </c>
      <c r="CJ307">
        <v>0.1023387</v>
      </c>
      <c r="CK307">
        <v>4.01626E-2</v>
      </c>
      <c r="CL307" s="76">
        <v>5.6445000000000002E-3</v>
      </c>
      <c r="CM307" s="76">
        <v>6.5753000000000001E-3</v>
      </c>
      <c r="CN307" s="76">
        <v>6.3929E-3</v>
      </c>
      <c r="CO307" s="76">
        <v>6.3709999999999999E-3</v>
      </c>
      <c r="CP307" s="76">
        <v>5.8145000000000002E-3</v>
      </c>
      <c r="CQ307" s="76">
        <v>5.4133000000000002E-3</v>
      </c>
      <c r="CR307" s="76">
        <v>6.0182999999999999E-3</v>
      </c>
      <c r="CS307" s="76">
        <v>4.6194000000000001E-3</v>
      </c>
      <c r="CT307" s="76">
        <v>2.895E-3</v>
      </c>
      <c r="CU307" s="76">
        <v>1.6712999999999999E-3</v>
      </c>
      <c r="CV307" s="76">
        <v>6.1459999999999998E-4</v>
      </c>
      <c r="CW307" s="76">
        <v>2.7760000000000003E-4</v>
      </c>
      <c r="CX307" s="76">
        <v>5.2150000000000005E-4</v>
      </c>
      <c r="CY307" s="76">
        <v>1.6427E-3</v>
      </c>
      <c r="CZ307" s="76">
        <v>4.0369000000000004E-3</v>
      </c>
      <c r="DA307" s="76">
        <v>4.4162999999999997E-3</v>
      </c>
      <c r="DB307" s="76">
        <v>4.5519000000000002E-3</v>
      </c>
      <c r="DC307" s="76">
        <v>3.9727E-3</v>
      </c>
      <c r="DD307" s="76">
        <v>3.4039000000000001E-3</v>
      </c>
      <c r="DE307" s="76">
        <v>2.104E-3</v>
      </c>
      <c r="DF307" s="76">
        <v>6.6660000000000005E-4</v>
      </c>
      <c r="DG307" s="76">
        <v>2.5940000000000002E-4</v>
      </c>
      <c r="DH307" s="76">
        <v>6.7900000000000002E-4</v>
      </c>
      <c r="DI307" s="76">
        <v>1.7344000000000001E-3</v>
      </c>
    </row>
    <row r="308" spans="1:113" x14ac:dyDescent="0.25">
      <c r="A308" t="str">
        <f t="shared" si="4"/>
        <v>All_8. Other or unknown_All_All_All_20 to 199.99 kW_43693</v>
      </c>
      <c r="B308" t="s">
        <v>177</v>
      </c>
      <c r="C308" t="s">
        <v>237</v>
      </c>
      <c r="D308" t="s">
        <v>19</v>
      </c>
      <c r="E308" t="s">
        <v>66</v>
      </c>
      <c r="F308" t="s">
        <v>19</v>
      </c>
      <c r="G308" t="s">
        <v>19</v>
      </c>
      <c r="H308" t="s">
        <v>19</v>
      </c>
      <c r="I308" t="s">
        <v>59</v>
      </c>
      <c r="J308" s="11">
        <v>43693</v>
      </c>
      <c r="K308">
        <v>15</v>
      </c>
      <c r="L308">
        <v>18</v>
      </c>
      <c r="M308">
        <v>1598</v>
      </c>
      <c r="N308">
        <v>0</v>
      </c>
      <c r="O308">
        <v>0</v>
      </c>
      <c r="P308">
        <v>0</v>
      </c>
      <c r="Q308">
        <v>0</v>
      </c>
      <c r="R308">
        <v>11.047801</v>
      </c>
      <c r="S308">
        <v>10.593420999999999</v>
      </c>
      <c r="T308">
        <v>10.16033</v>
      </c>
      <c r="U308">
        <v>10.127921000000001</v>
      </c>
      <c r="V308">
        <v>10.450199</v>
      </c>
      <c r="W308">
        <v>11.703098000000001</v>
      </c>
      <c r="X308">
        <v>12.979120999999999</v>
      </c>
      <c r="Y308">
        <v>14.468503999999999</v>
      </c>
      <c r="Z308">
        <v>16.063434999999998</v>
      </c>
      <c r="AA308">
        <v>16.943203</v>
      </c>
      <c r="AB308">
        <v>17.748242999999999</v>
      </c>
      <c r="AC308">
        <v>18.233763</v>
      </c>
      <c r="AD308">
        <v>18.753015000000001</v>
      </c>
      <c r="AE308">
        <v>19.028587999999999</v>
      </c>
      <c r="AF308">
        <v>18.852478999999999</v>
      </c>
      <c r="AG308">
        <v>18.31945</v>
      </c>
      <c r="AH308">
        <v>17.490649999999999</v>
      </c>
      <c r="AI308">
        <v>16.054729999999999</v>
      </c>
      <c r="AJ308">
        <v>15.001049999999999</v>
      </c>
      <c r="AK308">
        <v>14.365069999999999</v>
      </c>
      <c r="AL308">
        <v>14.26497</v>
      </c>
      <c r="AM308">
        <v>13.261749999999999</v>
      </c>
      <c r="AN308">
        <v>12.09431</v>
      </c>
      <c r="AO308">
        <v>11.170070000000001</v>
      </c>
      <c r="AP308">
        <v>75.870840000000001</v>
      </c>
      <c r="AQ308">
        <v>76.078320000000005</v>
      </c>
      <c r="AR308">
        <v>74.116879999999995</v>
      </c>
      <c r="AS308">
        <v>72.62576</v>
      </c>
      <c r="AT308">
        <v>71.509900000000002</v>
      </c>
      <c r="AU308">
        <v>70.309510000000003</v>
      </c>
      <c r="AV308">
        <v>69.108130000000003</v>
      </c>
      <c r="AW308">
        <v>69.326049999999995</v>
      </c>
      <c r="AX308">
        <v>73.023330000000001</v>
      </c>
      <c r="AY308">
        <v>78.456699999999998</v>
      </c>
      <c r="AZ308">
        <v>83.37482</v>
      </c>
      <c r="BA308">
        <v>87.585329999999999</v>
      </c>
      <c r="BB308">
        <v>90.373850000000004</v>
      </c>
      <c r="BC308">
        <v>92.321730000000002</v>
      </c>
      <c r="BD308">
        <v>94.805409999999995</v>
      </c>
      <c r="BE308">
        <v>95.71463</v>
      </c>
      <c r="BF308">
        <v>95.956649999999996</v>
      </c>
      <c r="BG308">
        <v>95.093180000000004</v>
      </c>
      <c r="BH308">
        <v>93.252319999999997</v>
      </c>
      <c r="BI308">
        <v>89.896479999999997</v>
      </c>
      <c r="BJ308">
        <v>84.66216</v>
      </c>
      <c r="BK308">
        <v>80.753659999999996</v>
      </c>
      <c r="BL308">
        <v>78.020709999999994</v>
      </c>
      <c r="BM308">
        <v>75.84599</v>
      </c>
      <c r="BN308">
        <v>-2.45382E-2</v>
      </c>
      <c r="BO308">
        <v>1.8605099999999999E-2</v>
      </c>
      <c r="BP308">
        <v>6.9880100000000001E-2</v>
      </c>
      <c r="BQ308">
        <v>7.0574700000000004E-2</v>
      </c>
      <c r="BR308">
        <v>0.11864909999999999</v>
      </c>
      <c r="BS308">
        <v>0.22765050000000001</v>
      </c>
      <c r="BT308">
        <v>0.27314080000000002</v>
      </c>
      <c r="BU308">
        <v>0.32844299999999998</v>
      </c>
      <c r="BV308">
        <v>0.33317180000000002</v>
      </c>
      <c r="BW308">
        <v>0.19348889999999999</v>
      </c>
      <c r="BX308">
        <v>0.1087158</v>
      </c>
      <c r="BY308">
        <v>2.33476E-2</v>
      </c>
      <c r="BZ308">
        <v>-0.1320644</v>
      </c>
      <c r="CA308">
        <v>-0.13478999999999999</v>
      </c>
      <c r="CB308">
        <v>-0.22638929999999999</v>
      </c>
      <c r="CC308">
        <v>-0.329405</v>
      </c>
      <c r="CD308">
        <v>-0.43042989999999998</v>
      </c>
      <c r="CE308">
        <v>-0.3711528</v>
      </c>
      <c r="CF308">
        <v>-0.3367868</v>
      </c>
      <c r="CG308">
        <v>-0.26955829999999997</v>
      </c>
      <c r="CH308">
        <v>-0.11939080000000001</v>
      </c>
      <c r="CI308">
        <v>1.6428100000000001E-2</v>
      </c>
      <c r="CJ308">
        <v>0.1029622</v>
      </c>
      <c r="CK308">
        <v>4.0527899999999999E-2</v>
      </c>
      <c r="CL308" s="76">
        <v>6.2636000000000002E-3</v>
      </c>
      <c r="CM308" s="76">
        <v>7.4145000000000001E-3</v>
      </c>
      <c r="CN308" s="76">
        <v>7.1896E-3</v>
      </c>
      <c r="CO308" s="76">
        <v>7.0822999999999997E-3</v>
      </c>
      <c r="CP308" s="76">
        <v>6.3452999999999999E-3</v>
      </c>
      <c r="CQ308" s="76">
        <v>5.7213000000000003E-3</v>
      </c>
      <c r="CR308" s="76">
        <v>6.3089000000000001E-3</v>
      </c>
      <c r="CS308" s="76">
        <v>4.7457000000000003E-3</v>
      </c>
      <c r="CT308" s="76">
        <v>2.8844999999999999E-3</v>
      </c>
      <c r="CU308" s="76">
        <v>1.7302000000000001E-3</v>
      </c>
      <c r="CV308" s="76">
        <v>6.4599999999999998E-4</v>
      </c>
      <c r="CW308" s="76">
        <v>3.0069999999999999E-4</v>
      </c>
      <c r="CX308" s="76">
        <v>5.4299999999999997E-4</v>
      </c>
      <c r="CY308" s="76">
        <v>1.7282E-3</v>
      </c>
      <c r="CZ308" s="76">
        <v>4.2854E-3</v>
      </c>
      <c r="DA308" s="76">
        <v>4.4559999999999999E-3</v>
      </c>
      <c r="DB308" s="76">
        <v>4.3652999999999999E-3</v>
      </c>
      <c r="DC308" s="76">
        <v>3.7363000000000001E-3</v>
      </c>
      <c r="DD308" s="76">
        <v>3.1305E-3</v>
      </c>
      <c r="DE308" s="76">
        <v>1.9446000000000001E-3</v>
      </c>
      <c r="DF308" s="76">
        <v>6.2009999999999995E-4</v>
      </c>
      <c r="DG308" s="76">
        <v>2.5290000000000002E-4</v>
      </c>
      <c r="DH308" s="76">
        <v>6.0939999999999996E-4</v>
      </c>
      <c r="DI308" s="76">
        <v>1.6294E-3</v>
      </c>
    </row>
    <row r="309" spans="1:113" x14ac:dyDescent="0.25">
      <c r="A309" t="str">
        <f t="shared" si="4"/>
        <v>All_8. Other or unknown_All_All_All_20 to 199.99 kW_43703</v>
      </c>
      <c r="B309" t="s">
        <v>177</v>
      </c>
      <c r="C309" t="s">
        <v>237</v>
      </c>
      <c r="D309" t="s">
        <v>19</v>
      </c>
      <c r="E309" t="s">
        <v>66</v>
      </c>
      <c r="F309" t="s">
        <v>19</v>
      </c>
      <c r="G309" t="s">
        <v>19</v>
      </c>
      <c r="H309" t="s">
        <v>19</v>
      </c>
      <c r="I309" t="s">
        <v>59</v>
      </c>
      <c r="J309" s="11">
        <v>43703</v>
      </c>
      <c r="K309">
        <v>15</v>
      </c>
      <c r="L309">
        <v>18</v>
      </c>
      <c r="M309">
        <v>1586</v>
      </c>
      <c r="N309">
        <v>0</v>
      </c>
      <c r="O309">
        <v>0</v>
      </c>
      <c r="P309">
        <v>0</v>
      </c>
      <c r="Q309">
        <v>0</v>
      </c>
      <c r="R309">
        <v>10.46062</v>
      </c>
      <c r="S309">
        <v>10.16441</v>
      </c>
      <c r="T309">
        <v>10.008184</v>
      </c>
      <c r="U309">
        <v>9.9430624000000005</v>
      </c>
      <c r="V309">
        <v>10.373115</v>
      </c>
      <c r="W309">
        <v>11.582722</v>
      </c>
      <c r="X309">
        <v>13.144785000000001</v>
      </c>
      <c r="Y309">
        <v>14.664853000000001</v>
      </c>
      <c r="Z309">
        <v>15.936652</v>
      </c>
      <c r="AA309">
        <v>16.796008</v>
      </c>
      <c r="AB309">
        <v>17.608079</v>
      </c>
      <c r="AC309">
        <v>18.281283999999999</v>
      </c>
      <c r="AD309">
        <v>18.789038000000001</v>
      </c>
      <c r="AE309">
        <v>19.212257999999999</v>
      </c>
      <c r="AF309">
        <v>19.130585</v>
      </c>
      <c r="AG309">
        <v>18.751370000000001</v>
      </c>
      <c r="AH309">
        <v>17.786580000000001</v>
      </c>
      <c r="AI309">
        <v>16.279689999999999</v>
      </c>
      <c r="AJ309">
        <v>15.3446</v>
      </c>
      <c r="AK309">
        <v>14.796709999999999</v>
      </c>
      <c r="AL309">
        <v>14.285780000000001</v>
      </c>
      <c r="AM309">
        <v>13.311579999999999</v>
      </c>
      <c r="AN309">
        <v>12.436389999999999</v>
      </c>
      <c r="AO309">
        <v>11.63242</v>
      </c>
      <c r="AP309">
        <v>73.942549999999997</v>
      </c>
      <c r="AQ309">
        <v>72.617819999999995</v>
      </c>
      <c r="AR309">
        <v>71.437190000000001</v>
      </c>
      <c r="AS309">
        <v>70.034570000000002</v>
      </c>
      <c r="AT309">
        <v>68.798419999999993</v>
      </c>
      <c r="AU309">
        <v>67.831040000000002</v>
      </c>
      <c r="AV309">
        <v>67.122630000000001</v>
      </c>
      <c r="AW309">
        <v>67.327190000000002</v>
      </c>
      <c r="AX309">
        <v>71.140420000000006</v>
      </c>
      <c r="AY309">
        <v>75.267080000000007</v>
      </c>
      <c r="AZ309">
        <v>79.761960000000002</v>
      </c>
      <c r="BA309">
        <v>83.50273</v>
      </c>
      <c r="BB309">
        <v>87.373639999999995</v>
      </c>
      <c r="BC309">
        <v>90.759960000000007</v>
      </c>
      <c r="BD309">
        <v>93.003879999999995</v>
      </c>
      <c r="BE309">
        <v>94.465710000000001</v>
      </c>
      <c r="BF309">
        <v>94.828220000000002</v>
      </c>
      <c r="BG309">
        <v>94.639250000000004</v>
      </c>
      <c r="BH309">
        <v>92.801959999999994</v>
      </c>
      <c r="BI309">
        <v>89.128870000000006</v>
      </c>
      <c r="BJ309">
        <v>84.598190000000002</v>
      </c>
      <c r="BK309">
        <v>81.119349999999997</v>
      </c>
      <c r="BL309">
        <v>78.409869999999998</v>
      </c>
      <c r="BM309">
        <v>76.182519999999997</v>
      </c>
      <c r="BN309">
        <v>-2.4498800000000001E-2</v>
      </c>
      <c r="BO309">
        <v>1.8615799999999998E-2</v>
      </c>
      <c r="BP309">
        <v>6.9889199999999999E-2</v>
      </c>
      <c r="BQ309">
        <v>7.0568500000000006E-2</v>
      </c>
      <c r="BR309">
        <v>0.1186022</v>
      </c>
      <c r="BS309">
        <v>0.22766549999999999</v>
      </c>
      <c r="BT309">
        <v>0.27316610000000002</v>
      </c>
      <c r="BU309">
        <v>0.32849020000000001</v>
      </c>
      <c r="BV309">
        <v>0.33323900000000001</v>
      </c>
      <c r="BW309">
        <v>0.19350590000000001</v>
      </c>
      <c r="BX309">
        <v>0.10868559999999999</v>
      </c>
      <c r="BY309">
        <v>2.3363200000000001E-2</v>
      </c>
      <c r="BZ309">
        <v>-0.13204930000000001</v>
      </c>
      <c r="CA309">
        <v>-0.13478689999999999</v>
      </c>
      <c r="CB309">
        <v>-0.22648960000000001</v>
      </c>
      <c r="CC309">
        <v>-0.3294995</v>
      </c>
      <c r="CD309">
        <v>-0.43049219999999999</v>
      </c>
      <c r="CE309">
        <v>-0.37119770000000002</v>
      </c>
      <c r="CF309">
        <v>-0.33673809999999998</v>
      </c>
      <c r="CG309">
        <v>-0.26953240000000001</v>
      </c>
      <c r="CH309">
        <v>-0.1193852</v>
      </c>
      <c r="CI309">
        <v>1.64282E-2</v>
      </c>
      <c r="CJ309">
        <v>0.1029571</v>
      </c>
      <c r="CK309">
        <v>4.0525199999999997E-2</v>
      </c>
      <c r="CL309" s="76">
        <v>7.1094000000000001E-3</v>
      </c>
      <c r="CM309" s="76">
        <v>8.4095999999999997E-3</v>
      </c>
      <c r="CN309" s="76">
        <v>8.1934E-3</v>
      </c>
      <c r="CO309" s="76">
        <v>8.0231E-3</v>
      </c>
      <c r="CP309" s="76">
        <v>7.1617E-3</v>
      </c>
      <c r="CQ309" s="76">
        <v>6.3057E-3</v>
      </c>
      <c r="CR309" s="76">
        <v>6.8187999999999999E-3</v>
      </c>
      <c r="CS309" s="76">
        <v>5.1641999999999999E-3</v>
      </c>
      <c r="CT309" s="76">
        <v>3.1640000000000001E-3</v>
      </c>
      <c r="CU309" s="76">
        <v>1.8341E-3</v>
      </c>
      <c r="CV309" s="76">
        <v>6.5640000000000002E-4</v>
      </c>
      <c r="CW309" s="76">
        <v>3.0889999999999997E-4</v>
      </c>
      <c r="CX309" s="76">
        <v>5.5699999999999999E-4</v>
      </c>
      <c r="CY309" s="76">
        <v>1.8078E-3</v>
      </c>
      <c r="CZ309" s="76">
        <v>4.5995999999999997E-3</v>
      </c>
      <c r="DA309" s="76">
        <v>4.7800000000000004E-3</v>
      </c>
      <c r="DB309" s="76">
        <v>4.8019999999999998E-3</v>
      </c>
      <c r="DC309" s="76">
        <v>4.2046000000000002E-3</v>
      </c>
      <c r="DD309" s="76">
        <v>3.6124999999999998E-3</v>
      </c>
      <c r="DE309" s="76">
        <v>2.2344000000000001E-3</v>
      </c>
      <c r="DF309" s="76">
        <v>7.0980000000000001E-4</v>
      </c>
      <c r="DG309" s="76">
        <v>2.8170000000000002E-4</v>
      </c>
      <c r="DH309" s="76">
        <v>7.3629999999999995E-4</v>
      </c>
      <c r="DI309" s="76">
        <v>1.9572000000000001E-3</v>
      </c>
    </row>
    <row r="310" spans="1:113" x14ac:dyDescent="0.25">
      <c r="A310" t="str">
        <f t="shared" si="4"/>
        <v>All_8. Other or unknown_All_All_All_20 to 199.99 kW_43704</v>
      </c>
      <c r="B310" t="s">
        <v>177</v>
      </c>
      <c r="C310" t="s">
        <v>237</v>
      </c>
      <c r="D310" t="s">
        <v>19</v>
      </c>
      <c r="E310" t="s">
        <v>66</v>
      </c>
      <c r="F310" t="s">
        <v>19</v>
      </c>
      <c r="G310" t="s">
        <v>19</v>
      </c>
      <c r="H310" t="s">
        <v>19</v>
      </c>
      <c r="I310" t="s">
        <v>59</v>
      </c>
      <c r="J310" s="11">
        <v>43704</v>
      </c>
      <c r="K310">
        <v>15</v>
      </c>
      <c r="L310">
        <v>18</v>
      </c>
      <c r="M310">
        <v>1584</v>
      </c>
      <c r="N310">
        <v>0</v>
      </c>
      <c r="O310">
        <v>0</v>
      </c>
      <c r="P310">
        <v>0</v>
      </c>
      <c r="Q310">
        <v>0</v>
      </c>
      <c r="R310">
        <v>11.125718000000001</v>
      </c>
      <c r="S310">
        <v>10.693175</v>
      </c>
      <c r="T310">
        <v>10.230953</v>
      </c>
      <c r="U310">
        <v>10.357106</v>
      </c>
      <c r="V310">
        <v>10.714483</v>
      </c>
      <c r="W310">
        <v>11.943227</v>
      </c>
      <c r="X310">
        <v>13.460172999999999</v>
      </c>
      <c r="Y310">
        <v>14.958506</v>
      </c>
      <c r="Z310">
        <v>16.238477</v>
      </c>
      <c r="AA310">
        <v>17.231348000000001</v>
      </c>
      <c r="AB310">
        <v>18.089697999999999</v>
      </c>
      <c r="AC310">
        <v>18.493324999999999</v>
      </c>
      <c r="AD310">
        <v>19.100055999999999</v>
      </c>
      <c r="AE310">
        <v>19.341823999999999</v>
      </c>
      <c r="AF310">
        <v>19.290941</v>
      </c>
      <c r="AG310">
        <v>18.913250000000001</v>
      </c>
      <c r="AH310">
        <v>17.9879</v>
      </c>
      <c r="AI310">
        <v>16.481549999999999</v>
      </c>
      <c r="AJ310">
        <v>15.41216</v>
      </c>
      <c r="AK310">
        <v>14.985799999999999</v>
      </c>
      <c r="AL310">
        <v>14.45656</v>
      </c>
      <c r="AM310">
        <v>13.40531</v>
      </c>
      <c r="AN310">
        <v>12.47279</v>
      </c>
      <c r="AO310">
        <v>11.57981</v>
      </c>
      <c r="AP310">
        <v>74.492900000000006</v>
      </c>
      <c r="AQ310">
        <v>73.209630000000004</v>
      </c>
      <c r="AR310">
        <v>72.417060000000006</v>
      </c>
      <c r="AS310">
        <v>71.22681</v>
      </c>
      <c r="AT310">
        <v>69.862780000000001</v>
      </c>
      <c r="AU310">
        <v>69.191670000000002</v>
      </c>
      <c r="AV310">
        <v>67.909180000000006</v>
      </c>
      <c r="AW310">
        <v>68.430109999999999</v>
      </c>
      <c r="AX310">
        <v>71.526929999999993</v>
      </c>
      <c r="AY310">
        <v>75.405379999999994</v>
      </c>
      <c r="AZ310">
        <v>79.988460000000003</v>
      </c>
      <c r="BA310">
        <v>83.801609999999997</v>
      </c>
      <c r="BB310">
        <v>87.526730000000001</v>
      </c>
      <c r="BC310">
        <v>90.231449999999995</v>
      </c>
      <c r="BD310">
        <v>92.102199999999996</v>
      </c>
      <c r="BE310">
        <v>93.424229999999994</v>
      </c>
      <c r="BF310">
        <v>93.740750000000006</v>
      </c>
      <c r="BG310">
        <v>93.042370000000005</v>
      </c>
      <c r="BH310">
        <v>90.884259999999998</v>
      </c>
      <c r="BI310">
        <v>87.550960000000003</v>
      </c>
      <c r="BJ310">
        <v>83.44511</v>
      </c>
      <c r="BK310">
        <v>80.430350000000004</v>
      </c>
      <c r="BL310">
        <v>78.055850000000007</v>
      </c>
      <c r="BM310">
        <v>76.210369999999998</v>
      </c>
      <c r="BN310">
        <v>2.5824199999999999E-2</v>
      </c>
      <c r="BO310">
        <v>3.20405E-2</v>
      </c>
      <c r="BP310">
        <v>8.1312899999999994E-2</v>
      </c>
      <c r="BQ310">
        <v>6.2483499999999997E-2</v>
      </c>
      <c r="BR310">
        <v>5.9479200000000003E-2</v>
      </c>
      <c r="BS310">
        <v>0.2464944</v>
      </c>
      <c r="BT310">
        <v>0.30572090000000002</v>
      </c>
      <c r="BU310">
        <v>0.3888277</v>
      </c>
      <c r="BV310">
        <v>0.41861749999999998</v>
      </c>
      <c r="BW310">
        <v>0.21502779999999999</v>
      </c>
      <c r="BX310">
        <v>6.9465700000000005E-2</v>
      </c>
      <c r="BY310">
        <v>4.3510800000000002E-2</v>
      </c>
      <c r="BZ310">
        <v>-0.11297740000000001</v>
      </c>
      <c r="CA310">
        <v>-0.13151299999999999</v>
      </c>
      <c r="CB310">
        <v>-0.35349449999999999</v>
      </c>
      <c r="CC310">
        <v>-0.44895810000000003</v>
      </c>
      <c r="CD310">
        <v>-0.50839199999999996</v>
      </c>
      <c r="CE310">
        <v>-0.4285235</v>
      </c>
      <c r="CF310">
        <v>-0.27502919999999997</v>
      </c>
      <c r="CG310">
        <v>-0.23603189999999999</v>
      </c>
      <c r="CH310">
        <v>-0.1127602</v>
      </c>
      <c r="CI310">
        <v>1.6483100000000001E-2</v>
      </c>
      <c r="CJ310">
        <v>9.6277100000000004E-2</v>
      </c>
      <c r="CK310">
        <v>3.6606899999999998E-2</v>
      </c>
      <c r="CL310" s="76">
        <v>6.8963999999999996E-3</v>
      </c>
      <c r="CM310" s="76">
        <v>8.1578999999999992E-3</v>
      </c>
      <c r="CN310" s="76">
        <v>8.0426000000000004E-3</v>
      </c>
      <c r="CO310" s="76">
        <v>7.9304000000000006E-3</v>
      </c>
      <c r="CP310" s="76">
        <v>7.1034999999999996E-3</v>
      </c>
      <c r="CQ310" s="76">
        <v>6.1691999999999997E-3</v>
      </c>
      <c r="CR310" s="76">
        <v>6.5389999999999997E-3</v>
      </c>
      <c r="CS310" s="76">
        <v>4.7327000000000003E-3</v>
      </c>
      <c r="CT310" s="76">
        <v>2.9264E-3</v>
      </c>
      <c r="CU310" s="76">
        <v>1.6436000000000001E-3</v>
      </c>
      <c r="CV310" s="76">
        <v>5.8569999999999998E-4</v>
      </c>
      <c r="CW310" s="76">
        <v>3.1080000000000002E-4</v>
      </c>
      <c r="CX310" s="76">
        <v>6.2580000000000003E-4</v>
      </c>
      <c r="CY310" s="76">
        <v>1.9694000000000001E-3</v>
      </c>
      <c r="CZ310" s="76">
        <v>4.8336999999999998E-3</v>
      </c>
      <c r="DA310" s="76">
        <v>5.0274999999999999E-3</v>
      </c>
      <c r="DB310" s="76">
        <v>5.0821E-3</v>
      </c>
      <c r="DC310" s="76">
        <v>4.6188999999999996E-3</v>
      </c>
      <c r="DD310" s="76">
        <v>3.5002000000000002E-3</v>
      </c>
      <c r="DE310" s="76">
        <v>2.1914999999999999E-3</v>
      </c>
      <c r="DF310" s="76">
        <v>5.8129999999999998E-4</v>
      </c>
      <c r="DG310" s="76">
        <v>2.8150000000000001E-4</v>
      </c>
      <c r="DH310" s="76">
        <v>7.4200000000000004E-4</v>
      </c>
      <c r="DI310" s="76">
        <v>1.9134E-3</v>
      </c>
    </row>
    <row r="311" spans="1:113" x14ac:dyDescent="0.25">
      <c r="A311" t="str">
        <f t="shared" si="4"/>
        <v>All_8. Other or unknown_All_All_All_20 to 199.99 kW_43721</v>
      </c>
      <c r="B311" t="s">
        <v>177</v>
      </c>
      <c r="C311" t="s">
        <v>237</v>
      </c>
      <c r="D311" t="s">
        <v>19</v>
      </c>
      <c r="E311" t="s">
        <v>66</v>
      </c>
      <c r="F311" t="s">
        <v>19</v>
      </c>
      <c r="G311" t="s">
        <v>19</v>
      </c>
      <c r="H311" t="s">
        <v>19</v>
      </c>
      <c r="I311" t="s">
        <v>59</v>
      </c>
      <c r="J311" s="11">
        <v>43721</v>
      </c>
      <c r="K311">
        <v>15</v>
      </c>
      <c r="L311">
        <v>18</v>
      </c>
      <c r="M311">
        <v>1579</v>
      </c>
      <c r="N311">
        <v>0</v>
      </c>
      <c r="O311">
        <v>0</v>
      </c>
      <c r="P311">
        <v>0</v>
      </c>
      <c r="Q311">
        <v>0</v>
      </c>
      <c r="R311">
        <v>9.5332146000000009</v>
      </c>
      <c r="S311">
        <v>9.1834758999999995</v>
      </c>
      <c r="T311">
        <v>9.059355</v>
      </c>
      <c r="U311">
        <v>8.8902595000000009</v>
      </c>
      <c r="V311">
        <v>9.2084840000000003</v>
      </c>
      <c r="W311">
        <v>10.42065</v>
      </c>
      <c r="X311">
        <v>11.679095999999999</v>
      </c>
      <c r="Y311">
        <v>12.817284000000001</v>
      </c>
      <c r="Z311">
        <v>13.965064999999999</v>
      </c>
      <c r="AA311">
        <v>14.916364</v>
      </c>
      <c r="AB311">
        <v>15.685147000000001</v>
      </c>
      <c r="AC311">
        <v>16.425799999999999</v>
      </c>
      <c r="AD311">
        <v>16.904007</v>
      </c>
      <c r="AE311">
        <v>17.429760999999999</v>
      </c>
      <c r="AF311">
        <v>17.370138000000001</v>
      </c>
      <c r="AG311">
        <v>17.003889999999998</v>
      </c>
      <c r="AH311">
        <v>16.278269999999999</v>
      </c>
      <c r="AI311">
        <v>15.01976</v>
      </c>
      <c r="AJ311">
        <v>13.946859999999999</v>
      </c>
      <c r="AK311">
        <v>13.63242</v>
      </c>
      <c r="AL311">
        <v>12.7966</v>
      </c>
      <c r="AM311">
        <v>11.804510000000001</v>
      </c>
      <c r="AN311">
        <v>10.908149999999999</v>
      </c>
      <c r="AO311">
        <v>10.179309999999999</v>
      </c>
      <c r="AP311">
        <v>71.535769999999999</v>
      </c>
      <c r="AQ311">
        <v>69.304879999999997</v>
      </c>
      <c r="AR311">
        <v>67.782920000000004</v>
      </c>
      <c r="AS311">
        <v>65.882739999999998</v>
      </c>
      <c r="AT311">
        <v>64.998289999999997</v>
      </c>
      <c r="AU311">
        <v>64.046689999999998</v>
      </c>
      <c r="AV311">
        <v>63.471440000000001</v>
      </c>
      <c r="AW311">
        <v>63.36627</v>
      </c>
      <c r="AX311">
        <v>66.740129999999994</v>
      </c>
      <c r="AY311">
        <v>72.619900000000001</v>
      </c>
      <c r="AZ311">
        <v>77.741</v>
      </c>
      <c r="BA311">
        <v>82.844380000000001</v>
      </c>
      <c r="BB311">
        <v>86.924270000000007</v>
      </c>
      <c r="BC311">
        <v>89.589250000000007</v>
      </c>
      <c r="BD311">
        <v>91.778499999999994</v>
      </c>
      <c r="BE311">
        <v>93.598259999999996</v>
      </c>
      <c r="BF311">
        <v>94.306389999999993</v>
      </c>
      <c r="BG311">
        <v>93.65137</v>
      </c>
      <c r="BH311">
        <v>91.771330000000006</v>
      </c>
      <c r="BI311">
        <v>88.215109999999996</v>
      </c>
      <c r="BJ311">
        <v>83.802539999999993</v>
      </c>
      <c r="BK311">
        <v>79.992840000000001</v>
      </c>
      <c r="BL311">
        <v>77.061899999999994</v>
      </c>
      <c r="BM311">
        <v>74.766300000000001</v>
      </c>
      <c r="BN311">
        <v>0.13848679999999999</v>
      </c>
      <c r="BO311">
        <v>0.2478312</v>
      </c>
      <c r="BP311">
        <v>0.24996969999999999</v>
      </c>
      <c r="BQ311">
        <v>0.3474177</v>
      </c>
      <c r="BR311">
        <v>0.36061169999999998</v>
      </c>
      <c r="BS311">
        <v>0.45117439999999998</v>
      </c>
      <c r="BT311">
        <v>0.69242769999999998</v>
      </c>
      <c r="BU311">
        <v>0.73578069999999995</v>
      </c>
      <c r="BV311">
        <v>0.67965220000000004</v>
      </c>
      <c r="BW311">
        <v>0.33029540000000002</v>
      </c>
      <c r="BX311">
        <v>0.1847241</v>
      </c>
      <c r="BY311">
        <v>-9.34783E-2</v>
      </c>
      <c r="BZ311">
        <v>-9.1245800000000002E-2</v>
      </c>
      <c r="CA311">
        <v>-0.2542528</v>
      </c>
      <c r="CB311">
        <v>-0.22584689999999999</v>
      </c>
      <c r="CC311">
        <v>-0.35186099999999998</v>
      </c>
      <c r="CD311">
        <v>-0.58621809999999996</v>
      </c>
      <c r="CE311">
        <v>-0.59037110000000004</v>
      </c>
      <c r="CF311">
        <v>-0.36494090000000001</v>
      </c>
      <c r="CG311">
        <v>-0.22701679999999999</v>
      </c>
      <c r="CH311">
        <v>-0.103195</v>
      </c>
      <c r="CI311">
        <v>-4.5162399999999998E-2</v>
      </c>
      <c r="CJ311">
        <v>0.14835760000000001</v>
      </c>
      <c r="CK311">
        <v>7.1520200000000006E-2</v>
      </c>
      <c r="CL311" s="76">
        <v>5.3934999999999999E-3</v>
      </c>
      <c r="CM311" s="76">
        <v>6.3055000000000003E-3</v>
      </c>
      <c r="CN311" s="76">
        <v>6.4787999999999998E-3</v>
      </c>
      <c r="CO311" s="76">
        <v>6.0472E-3</v>
      </c>
      <c r="CP311" s="76">
        <v>5.5523999999999999E-3</v>
      </c>
      <c r="CQ311" s="76">
        <v>5.1533000000000004E-3</v>
      </c>
      <c r="CR311" s="76">
        <v>5.3936000000000001E-3</v>
      </c>
      <c r="CS311" s="76">
        <v>4.6081999999999998E-3</v>
      </c>
      <c r="CT311" s="76">
        <v>3.6036000000000002E-3</v>
      </c>
      <c r="CU311" s="76">
        <v>2.3E-3</v>
      </c>
      <c r="CV311" s="76">
        <v>7.6309999999999995E-4</v>
      </c>
      <c r="CW311" s="76">
        <v>3.6380000000000001E-4</v>
      </c>
      <c r="CX311" s="76">
        <v>7.0209999999999999E-4</v>
      </c>
      <c r="CY311" s="76">
        <v>2.0089000000000001E-3</v>
      </c>
      <c r="CZ311" s="76">
        <v>4.3151999999999999E-3</v>
      </c>
      <c r="DA311" s="76">
        <v>4.071E-3</v>
      </c>
      <c r="DB311" s="76">
        <v>4.2775000000000001E-3</v>
      </c>
      <c r="DC311" s="76">
        <v>4.3762999999999996E-3</v>
      </c>
      <c r="DD311" s="76">
        <v>3.3998000000000001E-3</v>
      </c>
      <c r="DE311" s="76">
        <v>2.5043999999999999E-3</v>
      </c>
      <c r="DF311" s="76">
        <v>7.2429999999999999E-4</v>
      </c>
      <c r="DG311" s="76">
        <v>3.1710000000000001E-4</v>
      </c>
      <c r="DH311" s="76">
        <v>7.2599999999999997E-4</v>
      </c>
      <c r="DI311" s="76">
        <v>1.6128E-3</v>
      </c>
    </row>
    <row r="312" spans="1:113" x14ac:dyDescent="0.25">
      <c r="A312" t="str">
        <f t="shared" si="4"/>
        <v>All_8. Other or unknown_All_All_All_20 to 199.99 kW_2958465</v>
      </c>
      <c r="B312" t="s">
        <v>204</v>
      </c>
      <c r="C312" t="s">
        <v>237</v>
      </c>
      <c r="D312" t="s">
        <v>19</v>
      </c>
      <c r="E312" t="s">
        <v>66</v>
      </c>
      <c r="F312" t="s">
        <v>19</v>
      </c>
      <c r="G312" t="s">
        <v>19</v>
      </c>
      <c r="H312" t="s">
        <v>19</v>
      </c>
      <c r="I312" t="s">
        <v>59</v>
      </c>
      <c r="J312" s="11">
        <v>2958465</v>
      </c>
      <c r="K312">
        <v>15</v>
      </c>
      <c r="L312">
        <v>18</v>
      </c>
      <c r="M312">
        <v>1612.3330000000001</v>
      </c>
      <c r="N312">
        <v>0</v>
      </c>
      <c r="O312">
        <v>0</v>
      </c>
      <c r="P312">
        <v>0</v>
      </c>
      <c r="Q312">
        <v>0</v>
      </c>
      <c r="R312">
        <v>10.448009000000001</v>
      </c>
      <c r="S312">
        <v>10.053454</v>
      </c>
      <c r="T312">
        <v>9.7404013999999997</v>
      </c>
      <c r="U312">
        <v>9.7008930000000007</v>
      </c>
      <c r="V312">
        <v>10.04997</v>
      </c>
      <c r="W312">
        <v>11.294015999999999</v>
      </c>
      <c r="X312">
        <v>12.621054000000001</v>
      </c>
      <c r="Y312">
        <v>14.194018</v>
      </c>
      <c r="Z312">
        <v>15.585196</v>
      </c>
      <c r="AA312">
        <v>16.495982000000001</v>
      </c>
      <c r="AB312">
        <v>17.296675</v>
      </c>
      <c r="AC312">
        <v>17.892796000000001</v>
      </c>
      <c r="AD312">
        <v>18.336189000000001</v>
      </c>
      <c r="AE312">
        <v>18.740839999999999</v>
      </c>
      <c r="AF312">
        <v>18.548874999999999</v>
      </c>
      <c r="AG312">
        <v>18.101120000000002</v>
      </c>
      <c r="AH312">
        <v>17.243030000000001</v>
      </c>
      <c r="AI312">
        <v>15.842969999999999</v>
      </c>
      <c r="AJ312">
        <v>14.84942</v>
      </c>
      <c r="AK312">
        <v>14.31761</v>
      </c>
      <c r="AL312">
        <v>13.96543</v>
      </c>
      <c r="AM312">
        <v>13.1005</v>
      </c>
      <c r="AN312">
        <v>12.072150000000001</v>
      </c>
      <c r="AO312">
        <v>11.18474</v>
      </c>
      <c r="AP312">
        <v>74.571280000000002</v>
      </c>
      <c r="AQ312">
        <v>72.849620000000002</v>
      </c>
      <c r="AR312">
        <v>71.453109999999995</v>
      </c>
      <c r="AS312">
        <v>70.002790000000005</v>
      </c>
      <c r="AT312">
        <v>68.849940000000004</v>
      </c>
      <c r="AU312">
        <v>67.924520000000001</v>
      </c>
      <c r="AV312">
        <v>67.081559999999996</v>
      </c>
      <c r="AW312">
        <v>67.768550000000005</v>
      </c>
      <c r="AX312">
        <v>71.334389999999999</v>
      </c>
      <c r="AY312">
        <v>75.916470000000004</v>
      </c>
      <c r="AZ312">
        <v>80.432289999999995</v>
      </c>
      <c r="BA312">
        <v>84.567499999999995</v>
      </c>
      <c r="BB312">
        <v>88.099440000000001</v>
      </c>
      <c r="BC312">
        <v>90.918509999999998</v>
      </c>
      <c r="BD312">
        <v>93.081990000000005</v>
      </c>
      <c r="BE312">
        <v>94.441730000000007</v>
      </c>
      <c r="BF312">
        <v>94.902799999999999</v>
      </c>
      <c r="BG312">
        <v>94.465360000000004</v>
      </c>
      <c r="BH312">
        <v>93.020629999999997</v>
      </c>
      <c r="BI312">
        <v>90.227220000000003</v>
      </c>
      <c r="BJ312">
        <v>86.081339999999997</v>
      </c>
      <c r="BK312">
        <v>82.130229999999997</v>
      </c>
      <c r="BL312">
        <v>79.186310000000006</v>
      </c>
      <c r="BM312">
        <v>76.905140000000003</v>
      </c>
      <c r="BN312">
        <v>-2.6558100000000001E-2</v>
      </c>
      <c r="BO312">
        <v>2.6733199999999999E-2</v>
      </c>
      <c r="BP312">
        <v>7.3455000000000006E-2</v>
      </c>
      <c r="BQ312">
        <v>8.4244700000000006E-2</v>
      </c>
      <c r="BR312">
        <v>0.1150325</v>
      </c>
      <c r="BS312">
        <v>0.2160107</v>
      </c>
      <c r="BT312">
        <v>0.29844130000000002</v>
      </c>
      <c r="BU312">
        <v>0.37611509999999998</v>
      </c>
      <c r="BV312">
        <v>0.3703071</v>
      </c>
      <c r="BW312">
        <v>0.21736649999999999</v>
      </c>
      <c r="BX312">
        <v>0.1109036</v>
      </c>
      <c r="BY312">
        <v>-1.9436E-3</v>
      </c>
      <c r="BZ312">
        <v>-0.10896</v>
      </c>
      <c r="CA312">
        <v>-0.162079</v>
      </c>
      <c r="CB312">
        <v>-0.18340039999999999</v>
      </c>
      <c r="CC312">
        <v>-0.27911380000000002</v>
      </c>
      <c r="CD312">
        <v>-0.43030400000000002</v>
      </c>
      <c r="CE312">
        <v>-0.38687090000000002</v>
      </c>
      <c r="CF312">
        <v>-0.29730469999999998</v>
      </c>
      <c r="CG312">
        <v>-0.2337919</v>
      </c>
      <c r="CH312">
        <v>-9.0643199999999993E-2</v>
      </c>
      <c r="CI312">
        <v>1.41838E-2</v>
      </c>
      <c r="CJ312">
        <v>7.6459399999999997E-2</v>
      </c>
      <c r="CK312" s="76">
        <v>3.4008200000000002E-2</v>
      </c>
      <c r="CL312" s="76">
        <v>7.0109999999999997E-4</v>
      </c>
      <c r="CM312" s="76">
        <v>8.273E-4</v>
      </c>
      <c r="CN312" s="76">
        <v>8.1499999999999997E-4</v>
      </c>
      <c r="CO312" s="76">
        <v>7.8529999999999995E-4</v>
      </c>
      <c r="CP312" s="76">
        <v>7.1170000000000001E-4</v>
      </c>
      <c r="CQ312" s="76">
        <v>6.4639999999999999E-4</v>
      </c>
      <c r="CR312" s="76">
        <v>6.9439999999999997E-4</v>
      </c>
      <c r="CS312" s="76">
        <v>5.3330000000000001E-4</v>
      </c>
      <c r="CT312" s="76">
        <v>3.547E-4</v>
      </c>
      <c r="CU312" s="76">
        <v>2.097E-4</v>
      </c>
      <c r="CV312" s="76">
        <v>7.6600000000000005E-5</v>
      </c>
      <c r="CW312" s="76">
        <v>4.0000000000000003E-5</v>
      </c>
      <c r="CX312" s="76">
        <v>6.7999999999999999E-5</v>
      </c>
      <c r="CY312" s="76">
        <v>2.151E-4</v>
      </c>
      <c r="CZ312" s="76">
        <v>5.0929999999999997E-4</v>
      </c>
      <c r="DA312" s="76">
        <v>5.2630000000000005E-4</v>
      </c>
      <c r="DB312" s="76">
        <v>5.2720000000000002E-4</v>
      </c>
      <c r="DC312" s="76">
        <v>4.8010000000000001E-4</v>
      </c>
      <c r="DD312" s="76">
        <v>3.9229999999999999E-4</v>
      </c>
      <c r="DE312" s="76">
        <v>2.6689999999999998E-4</v>
      </c>
      <c r="DF312" s="76">
        <v>8.7000000000000001E-5</v>
      </c>
      <c r="DG312" s="76">
        <v>3.3099999999999998E-5</v>
      </c>
      <c r="DH312" s="76">
        <v>8.92E-5</v>
      </c>
      <c r="DI312" s="76">
        <v>2.1379999999999999E-4</v>
      </c>
    </row>
    <row r="313" spans="1:113" x14ac:dyDescent="0.25">
      <c r="A313" t="str">
        <f t="shared" si="4"/>
        <v>All_All_All_All_All_20 to 199.99 kW_43627</v>
      </c>
      <c r="B313" t="s">
        <v>177</v>
      </c>
      <c r="C313" t="s">
        <v>238</v>
      </c>
      <c r="D313" t="s">
        <v>19</v>
      </c>
      <c r="E313" t="s">
        <v>19</v>
      </c>
      <c r="F313" t="s">
        <v>19</v>
      </c>
      <c r="G313" t="s">
        <v>19</v>
      </c>
      <c r="H313" t="s">
        <v>19</v>
      </c>
      <c r="I313" t="s">
        <v>59</v>
      </c>
      <c r="J313" s="11">
        <v>43627</v>
      </c>
      <c r="K313">
        <v>15</v>
      </c>
      <c r="L313">
        <v>18</v>
      </c>
      <c r="M313">
        <v>26109</v>
      </c>
      <c r="N313">
        <v>0</v>
      </c>
      <c r="O313">
        <v>0</v>
      </c>
      <c r="P313">
        <v>0</v>
      </c>
      <c r="Q313">
        <v>0</v>
      </c>
      <c r="R313">
        <v>12.341073</v>
      </c>
      <c r="S313">
        <v>11.721382</v>
      </c>
      <c r="T313">
        <v>11.355373999999999</v>
      </c>
      <c r="U313">
        <v>11.257021</v>
      </c>
      <c r="V313">
        <v>11.7041</v>
      </c>
      <c r="W313">
        <v>12.706675000000001</v>
      </c>
      <c r="X313">
        <v>14.093768000000001</v>
      </c>
      <c r="Y313">
        <v>16.232253</v>
      </c>
      <c r="Z313">
        <v>18.528054000000001</v>
      </c>
      <c r="AA313">
        <v>20.198793999999999</v>
      </c>
      <c r="AB313">
        <v>21.624248999999999</v>
      </c>
      <c r="AC313">
        <v>22.710781999999998</v>
      </c>
      <c r="AD313">
        <v>23.180145</v>
      </c>
      <c r="AE313">
        <v>23.804849000000001</v>
      </c>
      <c r="AF313">
        <v>23.776720999999998</v>
      </c>
      <c r="AG313">
        <v>23.368259999999999</v>
      </c>
      <c r="AH313">
        <v>22.488959999999999</v>
      </c>
      <c r="AI313">
        <v>20.957039999999999</v>
      </c>
      <c r="AJ313">
        <v>19.930789999999998</v>
      </c>
      <c r="AK313">
        <v>19.260020000000001</v>
      </c>
      <c r="AL313">
        <v>18.673200000000001</v>
      </c>
      <c r="AM313">
        <v>17.19933</v>
      </c>
      <c r="AN313">
        <v>15.21856</v>
      </c>
      <c r="AO313">
        <v>13.794359999999999</v>
      </c>
      <c r="AP313">
        <v>79.299790000000002</v>
      </c>
      <c r="AQ313">
        <v>76.449349999999995</v>
      </c>
      <c r="AR313">
        <v>74.656289999999998</v>
      </c>
      <c r="AS313">
        <v>73.537350000000004</v>
      </c>
      <c r="AT313">
        <v>71.908640000000005</v>
      </c>
      <c r="AU313">
        <v>71.272769999999994</v>
      </c>
      <c r="AV313">
        <v>70.867930000000001</v>
      </c>
      <c r="AW313">
        <v>73.210499999999996</v>
      </c>
      <c r="AX313">
        <v>77.743110000000001</v>
      </c>
      <c r="AY313">
        <v>82.28783</v>
      </c>
      <c r="AZ313">
        <v>86.051109999999994</v>
      </c>
      <c r="BA313">
        <v>90.173680000000004</v>
      </c>
      <c r="BB313">
        <v>93.661829999999995</v>
      </c>
      <c r="BC313">
        <v>96.004329999999996</v>
      </c>
      <c r="BD313">
        <v>98.065060000000003</v>
      </c>
      <c r="BE313">
        <v>99.175740000000005</v>
      </c>
      <c r="BF313">
        <v>100.104</v>
      </c>
      <c r="BG313">
        <v>99.634240000000005</v>
      </c>
      <c r="BH313">
        <v>98.279750000000007</v>
      </c>
      <c r="BI313">
        <v>96.258960000000002</v>
      </c>
      <c r="BJ313">
        <v>93.143109999999993</v>
      </c>
      <c r="BK313">
        <v>88.284800000000004</v>
      </c>
      <c r="BL313">
        <v>84.923730000000006</v>
      </c>
      <c r="BM313">
        <v>82.675479999999993</v>
      </c>
      <c r="BN313">
        <v>8.7953100000000006E-2</v>
      </c>
      <c r="BO313">
        <v>0.1453052</v>
      </c>
      <c r="BP313">
        <v>0.1410795</v>
      </c>
      <c r="BQ313">
        <v>0.16030510000000001</v>
      </c>
      <c r="BR313">
        <v>0.18419060000000001</v>
      </c>
      <c r="BS313">
        <v>0.19878409999999999</v>
      </c>
      <c r="BT313">
        <v>0.31117519999999999</v>
      </c>
      <c r="BU313">
        <v>0.46921570000000001</v>
      </c>
      <c r="BV313">
        <v>0.41291339999999999</v>
      </c>
      <c r="BW313">
        <v>0.26206550000000001</v>
      </c>
      <c r="BX313">
        <v>0.13957829999999999</v>
      </c>
      <c r="BY313">
        <v>-1.13112E-2</v>
      </c>
      <c r="BZ313">
        <v>-9.0518000000000001E-2</v>
      </c>
      <c r="CA313">
        <v>-9.7551100000000002E-2</v>
      </c>
      <c r="CB313">
        <v>1.8860100000000001E-2</v>
      </c>
      <c r="CC313">
        <v>-1.5858899999999999E-2</v>
      </c>
      <c r="CD313">
        <v>-4.6389100000000003E-2</v>
      </c>
      <c r="CE313">
        <v>-7.3148099999999994E-2</v>
      </c>
      <c r="CF313">
        <v>-0.14665929999999999</v>
      </c>
      <c r="CG313">
        <v>-0.10269929999999999</v>
      </c>
      <c r="CH313">
        <v>-3.1729500000000001E-2</v>
      </c>
      <c r="CI313">
        <v>5.65294E-2</v>
      </c>
      <c r="CJ313">
        <v>3.9456499999999999E-2</v>
      </c>
      <c r="CK313" s="76">
        <v>6.4894999999999996E-3</v>
      </c>
      <c r="CL313" s="76">
        <v>4.4109999999999999E-4</v>
      </c>
      <c r="CM313" s="76">
        <v>4.3140000000000002E-4</v>
      </c>
      <c r="CN313" s="76">
        <v>4.236E-4</v>
      </c>
      <c r="CO313" s="76">
        <v>4.2759999999999999E-4</v>
      </c>
      <c r="CP313" s="76">
        <v>5.1769999999999995E-4</v>
      </c>
      <c r="CQ313" s="76">
        <v>8.9570000000000003E-4</v>
      </c>
      <c r="CR313" s="76">
        <v>7.0739999999999996E-4</v>
      </c>
      <c r="CS313" s="76">
        <v>5.4060000000000002E-4</v>
      </c>
      <c r="CT313" s="76">
        <v>4.4749999999999998E-4</v>
      </c>
      <c r="CU313" s="76">
        <v>2.418E-4</v>
      </c>
      <c r="CV313" s="76">
        <v>1.192E-4</v>
      </c>
      <c r="CW313" s="76">
        <v>7.25E-5</v>
      </c>
      <c r="CX313" s="76">
        <v>2.41E-4</v>
      </c>
      <c r="CY313" s="76">
        <v>4.3909999999999999E-4</v>
      </c>
      <c r="CZ313" s="76">
        <v>5.9290000000000005E-4</v>
      </c>
      <c r="DA313" s="76">
        <v>6.5499999999999998E-4</v>
      </c>
      <c r="DB313" s="76">
        <v>7.1230000000000002E-4</v>
      </c>
      <c r="DC313" s="76">
        <v>7.8439999999999998E-4</v>
      </c>
      <c r="DD313" s="76">
        <v>7.4700000000000005E-4</v>
      </c>
      <c r="DE313" s="76">
        <v>7.0160000000000003E-4</v>
      </c>
      <c r="DF313" s="76">
        <v>5.5699999999999999E-4</v>
      </c>
      <c r="DG313" s="76">
        <v>4.0299999999999998E-4</v>
      </c>
      <c r="DH313" s="76">
        <v>3.6479999999999998E-4</v>
      </c>
      <c r="DI313" s="76">
        <v>3.7879999999999999E-4</v>
      </c>
    </row>
    <row r="314" spans="1:113" x14ac:dyDescent="0.25">
      <c r="A314" t="str">
        <f t="shared" si="4"/>
        <v>All_All_All_All_All_20 to 199.99 kW_43670</v>
      </c>
      <c r="B314" t="s">
        <v>177</v>
      </c>
      <c r="C314" t="s">
        <v>238</v>
      </c>
      <c r="D314" t="s">
        <v>19</v>
      </c>
      <c r="E314" t="s">
        <v>19</v>
      </c>
      <c r="F314" t="s">
        <v>19</v>
      </c>
      <c r="G314" t="s">
        <v>19</v>
      </c>
      <c r="H314" t="s">
        <v>19</v>
      </c>
      <c r="I314" t="s">
        <v>59</v>
      </c>
      <c r="J314" s="11">
        <v>43670</v>
      </c>
      <c r="K314">
        <v>15</v>
      </c>
      <c r="L314">
        <v>18</v>
      </c>
      <c r="M314">
        <v>25116</v>
      </c>
      <c r="N314">
        <v>0</v>
      </c>
      <c r="O314">
        <v>0</v>
      </c>
      <c r="P314">
        <v>0</v>
      </c>
      <c r="Q314">
        <v>0</v>
      </c>
      <c r="R314">
        <v>12.397909</v>
      </c>
      <c r="S314">
        <v>11.812649</v>
      </c>
      <c r="T314">
        <v>11.400529000000001</v>
      </c>
      <c r="U314">
        <v>11.318498</v>
      </c>
      <c r="V314">
        <v>11.771086</v>
      </c>
      <c r="W314">
        <v>12.895657</v>
      </c>
      <c r="X314">
        <v>14.030208</v>
      </c>
      <c r="Y314">
        <v>15.834718000000001</v>
      </c>
      <c r="Z314">
        <v>17.660492000000001</v>
      </c>
      <c r="AA314">
        <v>19.173134999999998</v>
      </c>
      <c r="AB314">
        <v>20.584002999999999</v>
      </c>
      <c r="AC314">
        <v>21.667041999999999</v>
      </c>
      <c r="AD314">
        <v>22.273147000000002</v>
      </c>
      <c r="AE314">
        <v>23.099202999999999</v>
      </c>
      <c r="AF314">
        <v>23.283225000000002</v>
      </c>
      <c r="AG314">
        <v>22.948779999999999</v>
      </c>
      <c r="AH314">
        <v>22.161570000000001</v>
      </c>
      <c r="AI314">
        <v>20.97653</v>
      </c>
      <c r="AJ314">
        <v>20.187740000000002</v>
      </c>
      <c r="AK314">
        <v>19.61271</v>
      </c>
      <c r="AL314">
        <v>18.79158</v>
      </c>
      <c r="AM314">
        <v>17.248080000000002</v>
      </c>
      <c r="AN314">
        <v>15.280810000000001</v>
      </c>
      <c r="AO314">
        <v>13.891450000000001</v>
      </c>
      <c r="AP314">
        <v>76.956680000000006</v>
      </c>
      <c r="AQ314">
        <v>74.064800000000005</v>
      </c>
      <c r="AR314">
        <v>72.182140000000004</v>
      </c>
      <c r="AS314">
        <v>70.999499999999998</v>
      </c>
      <c r="AT314">
        <v>70.311719999999994</v>
      </c>
      <c r="AU314">
        <v>69.493830000000003</v>
      </c>
      <c r="AV314">
        <v>68.513400000000004</v>
      </c>
      <c r="AW314">
        <v>69.651250000000005</v>
      </c>
      <c r="AX314">
        <v>73.145820000000001</v>
      </c>
      <c r="AY314">
        <v>77.680030000000002</v>
      </c>
      <c r="AZ314">
        <v>82.204539999999994</v>
      </c>
      <c r="BA314">
        <v>85.703280000000007</v>
      </c>
      <c r="BB314">
        <v>88.587419999999995</v>
      </c>
      <c r="BC314">
        <v>92.149019999999993</v>
      </c>
      <c r="BD314">
        <v>94.827399999999997</v>
      </c>
      <c r="BE314">
        <v>96.286779999999993</v>
      </c>
      <c r="BF314">
        <v>96.784130000000005</v>
      </c>
      <c r="BG314">
        <v>96.882630000000006</v>
      </c>
      <c r="BH314">
        <v>96.255619999999993</v>
      </c>
      <c r="BI314">
        <v>94.264529999999993</v>
      </c>
      <c r="BJ314">
        <v>90.314899999999994</v>
      </c>
      <c r="BK314">
        <v>85.859269999999995</v>
      </c>
      <c r="BL314">
        <v>82.8857</v>
      </c>
      <c r="BM314">
        <v>80.53604</v>
      </c>
      <c r="BN314">
        <v>-0.17500099999999999</v>
      </c>
      <c r="BO314">
        <v>-0.18300130000000001</v>
      </c>
      <c r="BP314">
        <v>-0.17610190000000001</v>
      </c>
      <c r="BQ314">
        <v>-0.19384119999999999</v>
      </c>
      <c r="BR314">
        <v>-0.17495579999999999</v>
      </c>
      <c r="BS314">
        <v>-0.23536370000000001</v>
      </c>
      <c r="BT314">
        <v>-0.20872769999999999</v>
      </c>
      <c r="BU314">
        <v>-7.8967700000000002E-2</v>
      </c>
      <c r="BV314">
        <v>9.7136600000000003E-2</v>
      </c>
      <c r="BW314">
        <v>0.10543089999999999</v>
      </c>
      <c r="BX314">
        <v>2.01578E-2</v>
      </c>
      <c r="BY314">
        <v>2.1803E-3</v>
      </c>
      <c r="BZ314">
        <v>-4.1061300000000002E-2</v>
      </c>
      <c r="CA314">
        <v>-5.27264E-2</v>
      </c>
      <c r="CB314">
        <v>8.0794900000000003E-2</v>
      </c>
      <c r="CC314">
        <v>8.6938500000000002E-2</v>
      </c>
      <c r="CD314">
        <v>5.9043999999999999E-2</v>
      </c>
      <c r="CE314">
        <v>-2.3582700000000002E-2</v>
      </c>
      <c r="CF314">
        <v>-0.1526072</v>
      </c>
      <c r="CG314">
        <v>-0.2140881</v>
      </c>
      <c r="CH314">
        <v>-0.17340469999999999</v>
      </c>
      <c r="CI314">
        <v>-9.5439399999999994E-2</v>
      </c>
      <c r="CJ314">
        <v>-0.1033454</v>
      </c>
      <c r="CK314" s="76">
        <v>-0.17637320000000001</v>
      </c>
      <c r="CL314" s="76">
        <v>4.9580000000000002E-4</v>
      </c>
      <c r="CM314" s="76">
        <v>4.8899999999999996E-4</v>
      </c>
      <c r="CN314" s="76">
        <v>4.2920000000000002E-4</v>
      </c>
      <c r="CO314" s="76">
        <v>4.0890000000000002E-4</v>
      </c>
      <c r="CP314" s="76">
        <v>4.64E-4</v>
      </c>
      <c r="CQ314" s="76">
        <v>7.8930000000000005E-4</v>
      </c>
      <c r="CR314" s="76">
        <v>6.8199999999999999E-4</v>
      </c>
      <c r="CS314" s="76">
        <v>4.9160000000000002E-4</v>
      </c>
      <c r="CT314" s="76">
        <v>4.0119999999999999E-4</v>
      </c>
      <c r="CU314" s="76">
        <v>2.0929999999999999E-4</v>
      </c>
      <c r="CV314" s="76">
        <v>1.142E-4</v>
      </c>
      <c r="CW314" s="76">
        <v>6.5699999999999998E-5</v>
      </c>
      <c r="CX314" s="76">
        <v>2.2000000000000001E-4</v>
      </c>
      <c r="CY314" s="76">
        <v>3.8660000000000002E-4</v>
      </c>
      <c r="CZ314" s="76">
        <v>5.3240000000000004E-4</v>
      </c>
      <c r="DA314" s="76">
        <v>5.9250000000000004E-4</v>
      </c>
      <c r="DB314" s="76">
        <v>6.3650000000000002E-4</v>
      </c>
      <c r="DC314" s="76">
        <v>7.1159999999999995E-4</v>
      </c>
      <c r="DD314" s="76">
        <v>7.1140000000000005E-4</v>
      </c>
      <c r="DE314" s="76">
        <v>6.7279999999999998E-4</v>
      </c>
      <c r="DF314" s="76">
        <v>5.2229999999999996E-4</v>
      </c>
      <c r="DG314" s="76">
        <v>4.1829999999999998E-4</v>
      </c>
      <c r="DH314" s="76">
        <v>3.9379999999999998E-4</v>
      </c>
      <c r="DI314" s="76">
        <v>4.194E-4</v>
      </c>
    </row>
    <row r="315" spans="1:113" x14ac:dyDescent="0.25">
      <c r="A315" t="str">
        <f t="shared" si="4"/>
        <v>All_All_All_All_All_20 to 199.99 kW_43672</v>
      </c>
      <c r="B315" t="s">
        <v>177</v>
      </c>
      <c r="C315" t="s">
        <v>238</v>
      </c>
      <c r="D315" t="s">
        <v>19</v>
      </c>
      <c r="E315" t="s">
        <v>19</v>
      </c>
      <c r="F315" t="s">
        <v>19</v>
      </c>
      <c r="G315" t="s">
        <v>19</v>
      </c>
      <c r="H315" t="s">
        <v>19</v>
      </c>
      <c r="I315" t="s">
        <v>59</v>
      </c>
      <c r="J315" s="11">
        <v>43672</v>
      </c>
      <c r="K315">
        <v>15</v>
      </c>
      <c r="L315">
        <v>18</v>
      </c>
      <c r="M315">
        <v>25109</v>
      </c>
      <c r="N315">
        <v>0</v>
      </c>
      <c r="O315">
        <v>0</v>
      </c>
      <c r="P315">
        <v>0</v>
      </c>
      <c r="Q315">
        <v>0</v>
      </c>
      <c r="R315">
        <v>12.822096999999999</v>
      </c>
      <c r="S315">
        <v>12.255986999999999</v>
      </c>
      <c r="T315">
        <v>11.869688</v>
      </c>
      <c r="U315">
        <v>11.789353999999999</v>
      </c>
      <c r="V315">
        <v>12.206982</v>
      </c>
      <c r="W315">
        <v>13.231756000000001</v>
      </c>
      <c r="X315">
        <v>14.358328999999999</v>
      </c>
      <c r="Y315">
        <v>15.954336</v>
      </c>
      <c r="Z315">
        <v>17.652234</v>
      </c>
      <c r="AA315">
        <v>18.991318</v>
      </c>
      <c r="AB315">
        <v>20.314540999999998</v>
      </c>
      <c r="AC315">
        <v>21.276305000000001</v>
      </c>
      <c r="AD315">
        <v>21.771777</v>
      </c>
      <c r="AE315">
        <v>22.343772000000001</v>
      </c>
      <c r="AF315">
        <v>22.364871999999998</v>
      </c>
      <c r="AG315">
        <v>22.074560000000002</v>
      </c>
      <c r="AH315">
        <v>21.392520000000001</v>
      </c>
      <c r="AI315">
        <v>20.185490000000001</v>
      </c>
      <c r="AJ315">
        <v>19.238299999999999</v>
      </c>
      <c r="AK315">
        <v>18.540420000000001</v>
      </c>
      <c r="AL315">
        <v>18.085629999999998</v>
      </c>
      <c r="AM315">
        <v>16.859719999999999</v>
      </c>
      <c r="AN315">
        <v>15.08784</v>
      </c>
      <c r="AO315">
        <v>13.63195</v>
      </c>
      <c r="AP315">
        <v>75.56841</v>
      </c>
      <c r="AQ315">
        <v>75.632580000000004</v>
      </c>
      <c r="AR315">
        <v>74.312439999999995</v>
      </c>
      <c r="AS315">
        <v>72.533500000000004</v>
      </c>
      <c r="AT315">
        <v>70.884110000000007</v>
      </c>
      <c r="AU315">
        <v>69.561139999999995</v>
      </c>
      <c r="AV315">
        <v>68.530379999999994</v>
      </c>
      <c r="AW315">
        <v>69.650850000000005</v>
      </c>
      <c r="AX315">
        <v>72.238990000000001</v>
      </c>
      <c r="AY315">
        <v>75.906899999999993</v>
      </c>
      <c r="AZ315">
        <v>80.348939999999999</v>
      </c>
      <c r="BA315">
        <v>84.167910000000006</v>
      </c>
      <c r="BB315">
        <v>87.408159999999995</v>
      </c>
      <c r="BC315">
        <v>89.868099999999998</v>
      </c>
      <c r="BD315">
        <v>92.065190000000001</v>
      </c>
      <c r="BE315">
        <v>93.577969999999993</v>
      </c>
      <c r="BF315">
        <v>94.158709999999999</v>
      </c>
      <c r="BG315">
        <v>93.731870000000001</v>
      </c>
      <c r="BH315">
        <v>92.331180000000003</v>
      </c>
      <c r="BI315">
        <v>89.683070000000001</v>
      </c>
      <c r="BJ315">
        <v>85.728399999999993</v>
      </c>
      <c r="BK315">
        <v>81.532600000000002</v>
      </c>
      <c r="BL315">
        <v>78.657510000000002</v>
      </c>
      <c r="BM315">
        <v>76.329459999999997</v>
      </c>
      <c r="BN315">
        <v>-0.1775542</v>
      </c>
      <c r="BO315">
        <v>-0.1747677</v>
      </c>
      <c r="BP315">
        <v>-0.17222080000000001</v>
      </c>
      <c r="BQ315">
        <v>-0.19183610000000001</v>
      </c>
      <c r="BR315">
        <v>-0.1764867</v>
      </c>
      <c r="BS315">
        <v>-0.23456279999999999</v>
      </c>
      <c r="BT315">
        <v>-0.20559540000000001</v>
      </c>
      <c r="BU315">
        <v>-8.1314300000000006E-2</v>
      </c>
      <c r="BV315">
        <v>9.3034099999999995E-2</v>
      </c>
      <c r="BW315">
        <v>0.1085184</v>
      </c>
      <c r="BX315">
        <v>3.2386999999999999E-2</v>
      </c>
      <c r="BY315">
        <v>-4.2135999999999996E-3</v>
      </c>
      <c r="BZ315">
        <v>-2.7643999999999998E-2</v>
      </c>
      <c r="CA315">
        <v>-3.6365700000000001E-2</v>
      </c>
      <c r="CB315">
        <v>8.0063999999999996E-2</v>
      </c>
      <c r="CC315">
        <v>8.9019500000000001E-2</v>
      </c>
      <c r="CD315">
        <v>6.86388E-2</v>
      </c>
      <c r="CE315">
        <v>-2.8425999999999998E-3</v>
      </c>
      <c r="CF315">
        <v>-0.1176871</v>
      </c>
      <c r="CG315">
        <v>-0.17224149999999999</v>
      </c>
      <c r="CH315">
        <v>-0.16459960000000001</v>
      </c>
      <c r="CI315">
        <v>-0.11800099999999999</v>
      </c>
      <c r="CJ315">
        <v>-0.13862910000000001</v>
      </c>
      <c r="CK315">
        <v>-0.14030049999999999</v>
      </c>
      <c r="CL315" s="76">
        <v>5.2740000000000003E-4</v>
      </c>
      <c r="CM315" s="76">
        <v>4.8589999999999999E-4</v>
      </c>
      <c r="CN315" s="76">
        <v>4.9260000000000005E-4</v>
      </c>
      <c r="CO315" s="76">
        <v>5.0810000000000004E-4</v>
      </c>
      <c r="CP315" s="76">
        <v>5.8589999999999998E-4</v>
      </c>
      <c r="CQ315" s="76">
        <v>9.2520000000000005E-4</v>
      </c>
      <c r="CR315" s="76">
        <v>7.4859999999999998E-4</v>
      </c>
      <c r="CS315" s="76">
        <v>5.8399999999999999E-4</v>
      </c>
      <c r="CT315" s="76">
        <v>4.5320000000000001E-4</v>
      </c>
      <c r="CU315" s="76">
        <v>2.365E-4</v>
      </c>
      <c r="CV315" s="76">
        <v>1.271E-4</v>
      </c>
      <c r="CW315" s="76">
        <v>7.0900000000000002E-5</v>
      </c>
      <c r="CX315" s="76">
        <v>2.3440000000000001E-4</v>
      </c>
      <c r="CY315" s="76">
        <v>4.0959999999999998E-4</v>
      </c>
      <c r="CZ315" s="76">
        <v>5.6119999999999998E-4</v>
      </c>
      <c r="DA315" s="76">
        <v>6.2339999999999997E-4</v>
      </c>
      <c r="DB315" s="76">
        <v>6.801E-4</v>
      </c>
      <c r="DC315" s="76">
        <v>7.2800000000000002E-4</v>
      </c>
      <c r="DD315" s="76">
        <v>6.7369999999999995E-4</v>
      </c>
      <c r="DE315" s="76">
        <v>6.1689999999999998E-4</v>
      </c>
      <c r="DF315" s="76">
        <v>4.95E-4</v>
      </c>
      <c r="DG315" s="76">
        <v>4.1639999999999998E-4</v>
      </c>
      <c r="DH315" s="76">
        <v>3.8949999999999998E-4</v>
      </c>
      <c r="DI315" s="76">
        <v>3.9399999999999998E-4</v>
      </c>
    </row>
    <row r="316" spans="1:113" x14ac:dyDescent="0.25">
      <c r="A316" t="str">
        <f t="shared" si="4"/>
        <v>All_All_All_All_All_20 to 199.99 kW_43690</v>
      </c>
      <c r="B316" t="s">
        <v>177</v>
      </c>
      <c r="C316" t="s">
        <v>238</v>
      </c>
      <c r="D316" t="s">
        <v>19</v>
      </c>
      <c r="E316" t="s">
        <v>19</v>
      </c>
      <c r="F316" t="s">
        <v>19</v>
      </c>
      <c r="G316" t="s">
        <v>19</v>
      </c>
      <c r="H316" t="s">
        <v>19</v>
      </c>
      <c r="I316" t="s">
        <v>59</v>
      </c>
      <c r="J316" s="11">
        <v>43690</v>
      </c>
      <c r="K316">
        <v>15</v>
      </c>
      <c r="L316">
        <v>18</v>
      </c>
      <c r="M316">
        <v>24923</v>
      </c>
      <c r="N316">
        <v>0</v>
      </c>
      <c r="O316">
        <v>0</v>
      </c>
      <c r="P316">
        <v>0</v>
      </c>
      <c r="Q316">
        <v>0</v>
      </c>
      <c r="R316">
        <v>11.869643</v>
      </c>
      <c r="S316">
        <v>11.376201999999999</v>
      </c>
      <c r="T316">
        <v>11.026237999999999</v>
      </c>
      <c r="U316">
        <v>10.959614999999999</v>
      </c>
      <c r="V316">
        <v>11.433703</v>
      </c>
      <c r="W316">
        <v>12.567532</v>
      </c>
      <c r="X316">
        <v>13.852611</v>
      </c>
      <c r="Y316">
        <v>15.596337</v>
      </c>
      <c r="Z316">
        <v>17.698819</v>
      </c>
      <c r="AA316">
        <v>19.223849999999999</v>
      </c>
      <c r="AB316">
        <v>20.668689000000001</v>
      </c>
      <c r="AC316">
        <v>21.831163</v>
      </c>
      <c r="AD316">
        <v>22.567001999999999</v>
      </c>
      <c r="AE316">
        <v>23.502814999999998</v>
      </c>
      <c r="AF316">
        <v>23.640253000000001</v>
      </c>
      <c r="AG316">
        <v>23.241009999999999</v>
      </c>
      <c r="AH316">
        <v>22.190429999999999</v>
      </c>
      <c r="AI316">
        <v>20.703140000000001</v>
      </c>
      <c r="AJ316">
        <v>19.64357</v>
      </c>
      <c r="AK316">
        <v>18.88383</v>
      </c>
      <c r="AL316">
        <v>18.19997</v>
      </c>
      <c r="AM316">
        <v>16.455760000000001</v>
      </c>
      <c r="AN316">
        <v>14.545500000000001</v>
      </c>
      <c r="AO316">
        <v>13.15089</v>
      </c>
      <c r="AP316">
        <v>74.717290000000006</v>
      </c>
      <c r="AQ316">
        <v>72.31568</v>
      </c>
      <c r="AR316">
        <v>70.881979999999999</v>
      </c>
      <c r="AS316">
        <v>69.527429999999995</v>
      </c>
      <c r="AT316">
        <v>68.612399999999994</v>
      </c>
      <c r="AU316">
        <v>67.383420000000001</v>
      </c>
      <c r="AV316">
        <v>66.456999999999994</v>
      </c>
      <c r="AW316">
        <v>66.995859999999993</v>
      </c>
      <c r="AX316">
        <v>70.941829999999996</v>
      </c>
      <c r="AY316">
        <v>75.711269999999999</v>
      </c>
      <c r="AZ316">
        <v>80.065420000000003</v>
      </c>
      <c r="BA316">
        <v>84.356059999999999</v>
      </c>
      <c r="BB316">
        <v>88.043469999999999</v>
      </c>
      <c r="BC316">
        <v>90.937560000000005</v>
      </c>
      <c r="BD316">
        <v>92.81917</v>
      </c>
      <c r="BE316">
        <v>94.326890000000006</v>
      </c>
      <c r="BF316">
        <v>95.122190000000003</v>
      </c>
      <c r="BG316">
        <v>95.043270000000007</v>
      </c>
      <c r="BH316">
        <v>94.245729999999995</v>
      </c>
      <c r="BI316">
        <v>91.780190000000005</v>
      </c>
      <c r="BJ316">
        <v>87.976699999999994</v>
      </c>
      <c r="BK316">
        <v>84.318899999999999</v>
      </c>
      <c r="BL316">
        <v>80.851969999999994</v>
      </c>
      <c r="BM316">
        <v>78.097710000000006</v>
      </c>
      <c r="BN316">
        <v>-7.1589200000000006E-2</v>
      </c>
      <c r="BO316">
        <v>-7.13974E-2</v>
      </c>
      <c r="BP316">
        <v>-4.7077099999999997E-2</v>
      </c>
      <c r="BQ316">
        <v>-1.65545E-2</v>
      </c>
      <c r="BR316">
        <v>-2.32804E-2</v>
      </c>
      <c r="BS316">
        <v>-2.2292099999999999E-2</v>
      </c>
      <c r="BT316">
        <v>8.4469000000000002E-3</v>
      </c>
      <c r="BU316">
        <v>8.5434200000000002E-2</v>
      </c>
      <c r="BV316">
        <v>9.8931400000000003E-2</v>
      </c>
      <c r="BW316">
        <v>7.5131900000000001E-2</v>
      </c>
      <c r="BX316">
        <v>4.9543799999999999E-2</v>
      </c>
      <c r="BY316">
        <v>9.1594999999999992E-3</v>
      </c>
      <c r="BZ316">
        <v>-5.2807199999999999E-2</v>
      </c>
      <c r="CA316">
        <v>-0.15671660000000001</v>
      </c>
      <c r="CB316">
        <v>-7.1013099999999996E-2</v>
      </c>
      <c r="CC316">
        <v>-5.2055900000000002E-2</v>
      </c>
      <c r="CD316">
        <v>-2.09698E-2</v>
      </c>
      <c r="CE316">
        <v>1.6130999999999999E-3</v>
      </c>
      <c r="CF316">
        <v>-6.2517000000000003E-2</v>
      </c>
      <c r="CG316">
        <v>-9.3483899999999995E-2</v>
      </c>
      <c r="CH316">
        <v>-5.9927399999999999E-2</v>
      </c>
      <c r="CI316">
        <v>4.79196E-2</v>
      </c>
      <c r="CJ316">
        <v>5.4915199999999997E-2</v>
      </c>
      <c r="CK316">
        <v>-5.2044999999999999E-3</v>
      </c>
      <c r="CL316" s="76">
        <v>3.4039999999999998E-4</v>
      </c>
      <c r="CM316" s="76">
        <v>3.2650000000000002E-4</v>
      </c>
      <c r="CN316" s="76">
        <v>3.0679999999999998E-4</v>
      </c>
      <c r="CO316" s="76">
        <v>3.0499999999999999E-4</v>
      </c>
      <c r="CP316" s="76">
        <v>3.3270000000000001E-4</v>
      </c>
      <c r="CQ316" s="76">
        <v>6.8110000000000002E-4</v>
      </c>
      <c r="CR316" s="76">
        <v>5.4719999999999997E-4</v>
      </c>
      <c r="CS316" s="76">
        <v>3.7809999999999997E-4</v>
      </c>
      <c r="CT316" s="76">
        <v>3.2019999999999998E-4</v>
      </c>
      <c r="CU316" s="76">
        <v>1.6909999999999999E-4</v>
      </c>
      <c r="CV316" s="76">
        <v>9.1799999999999995E-5</v>
      </c>
      <c r="CW316" s="76">
        <v>5.3699999999999997E-5</v>
      </c>
      <c r="CX316" s="76">
        <v>1.963E-4</v>
      </c>
      <c r="CY316" s="76">
        <v>3.4519999999999999E-4</v>
      </c>
      <c r="CZ316" s="76">
        <v>4.7259999999999999E-4</v>
      </c>
      <c r="DA316" s="76">
        <v>5.2479999999999996E-4</v>
      </c>
      <c r="DB316" s="76">
        <v>5.6099999999999998E-4</v>
      </c>
      <c r="DC316" s="76">
        <v>6.1450000000000003E-4</v>
      </c>
      <c r="DD316" s="76">
        <v>5.9080000000000005E-4</v>
      </c>
      <c r="DE316" s="76">
        <v>5.4180000000000005E-4</v>
      </c>
      <c r="DF316" s="76">
        <v>4.349E-4</v>
      </c>
      <c r="DG316" s="76">
        <v>3.412E-4</v>
      </c>
      <c r="DH316" s="76">
        <v>3.0739999999999999E-4</v>
      </c>
      <c r="DI316" s="76">
        <v>2.834E-4</v>
      </c>
    </row>
    <row r="317" spans="1:113" x14ac:dyDescent="0.25">
      <c r="A317" t="str">
        <f t="shared" ref="A317:A380" si="5">D317&amp;"_"&amp;E317&amp;"_"&amp;F317&amp;"_"&amp;G317&amp;"_"&amp;H317&amp;"_"&amp;I317&amp;"_"&amp;J317</f>
        <v>All_All_All_All_All_20 to 199.99 kW_43691</v>
      </c>
      <c r="B317" t="s">
        <v>177</v>
      </c>
      <c r="C317" t="s">
        <v>238</v>
      </c>
      <c r="D317" t="s">
        <v>19</v>
      </c>
      <c r="E317" t="s">
        <v>19</v>
      </c>
      <c r="F317" t="s">
        <v>19</v>
      </c>
      <c r="G317" t="s">
        <v>19</v>
      </c>
      <c r="H317" t="s">
        <v>19</v>
      </c>
      <c r="I317" t="s">
        <v>59</v>
      </c>
      <c r="J317" s="11">
        <v>43691</v>
      </c>
      <c r="K317">
        <v>15</v>
      </c>
      <c r="L317">
        <v>18</v>
      </c>
      <c r="M317">
        <v>24903</v>
      </c>
      <c r="N317">
        <v>0</v>
      </c>
      <c r="O317">
        <v>0</v>
      </c>
      <c r="P317">
        <v>0</v>
      </c>
      <c r="Q317">
        <v>0</v>
      </c>
      <c r="R317">
        <v>12.317061000000001</v>
      </c>
      <c r="S317">
        <v>11.758713999999999</v>
      </c>
      <c r="T317">
        <v>11.366223</v>
      </c>
      <c r="U317">
        <v>11.261290000000001</v>
      </c>
      <c r="V317">
        <v>11.738367999999999</v>
      </c>
      <c r="W317">
        <v>12.924433000000001</v>
      </c>
      <c r="X317">
        <v>14.386725999999999</v>
      </c>
      <c r="Y317">
        <v>16.356857999999999</v>
      </c>
      <c r="Z317">
        <v>18.802598</v>
      </c>
      <c r="AA317">
        <v>20.404957</v>
      </c>
      <c r="AB317">
        <v>21.944551000000001</v>
      </c>
      <c r="AC317">
        <v>23.237435999999999</v>
      </c>
      <c r="AD317">
        <v>24.049372000000002</v>
      </c>
      <c r="AE317">
        <v>24.929984999999999</v>
      </c>
      <c r="AF317">
        <v>25.109794000000001</v>
      </c>
      <c r="AG317">
        <v>24.681809999999999</v>
      </c>
      <c r="AH317">
        <v>23.487020000000001</v>
      </c>
      <c r="AI317">
        <v>21.974540000000001</v>
      </c>
      <c r="AJ317">
        <v>20.895350000000001</v>
      </c>
      <c r="AK317">
        <v>20.001999999999999</v>
      </c>
      <c r="AL317">
        <v>19.1282</v>
      </c>
      <c r="AM317">
        <v>17.15277</v>
      </c>
      <c r="AN317">
        <v>15.111700000000001</v>
      </c>
      <c r="AO317">
        <v>13.73105</v>
      </c>
      <c r="AP317">
        <v>77.585980000000006</v>
      </c>
      <c r="AQ317">
        <v>74.406850000000006</v>
      </c>
      <c r="AR317">
        <v>73.243290000000002</v>
      </c>
      <c r="AS317">
        <v>71.202209999999994</v>
      </c>
      <c r="AT317">
        <v>69.944689999999994</v>
      </c>
      <c r="AU317">
        <v>69.158100000000005</v>
      </c>
      <c r="AV317">
        <v>68.243070000000003</v>
      </c>
      <c r="AW317">
        <v>68.653310000000005</v>
      </c>
      <c r="AX317">
        <v>72.839709999999997</v>
      </c>
      <c r="AY317">
        <v>77.706450000000004</v>
      </c>
      <c r="AZ317">
        <v>82.72287</v>
      </c>
      <c r="BA317">
        <v>87.295720000000003</v>
      </c>
      <c r="BB317">
        <v>91.107910000000004</v>
      </c>
      <c r="BC317">
        <v>94.402910000000006</v>
      </c>
      <c r="BD317">
        <v>96.594440000000006</v>
      </c>
      <c r="BE317">
        <v>97.989940000000004</v>
      </c>
      <c r="BF317">
        <v>98.619500000000002</v>
      </c>
      <c r="BG317">
        <v>98.73048</v>
      </c>
      <c r="BH317">
        <v>97.868160000000003</v>
      </c>
      <c r="BI317">
        <v>95.607619999999997</v>
      </c>
      <c r="BJ317">
        <v>90.996260000000007</v>
      </c>
      <c r="BK317">
        <v>86.757289999999998</v>
      </c>
      <c r="BL317">
        <v>83.456460000000007</v>
      </c>
      <c r="BM317">
        <v>80.853290000000001</v>
      </c>
      <c r="BN317">
        <v>-6.7096199999999995E-2</v>
      </c>
      <c r="BO317">
        <v>-6.2947699999999995E-2</v>
      </c>
      <c r="BP317">
        <v>-4.34077E-2</v>
      </c>
      <c r="BQ317">
        <v>-1.4630799999999999E-2</v>
      </c>
      <c r="BR317">
        <v>-2.2856999999999999E-2</v>
      </c>
      <c r="BS317">
        <v>-1.6722799999999999E-2</v>
      </c>
      <c r="BT317">
        <v>2.1200199999999999E-2</v>
      </c>
      <c r="BU317">
        <v>8.5370100000000004E-2</v>
      </c>
      <c r="BV317">
        <v>8.2676600000000003E-2</v>
      </c>
      <c r="BW317">
        <v>6.3259599999999999E-2</v>
      </c>
      <c r="BX317">
        <v>3.77071E-2</v>
      </c>
      <c r="BY317">
        <v>1.27943E-2</v>
      </c>
      <c r="BZ317">
        <v>-3.2218900000000002E-2</v>
      </c>
      <c r="CA317">
        <v>-7.0359900000000003E-2</v>
      </c>
      <c r="CB317">
        <v>4.1141400000000002E-2</v>
      </c>
      <c r="CC317">
        <v>-1.9983799999999999E-2</v>
      </c>
      <c r="CD317">
        <v>-1.45887E-2</v>
      </c>
      <c r="CE317">
        <v>-3.1260000000000003E-2</v>
      </c>
      <c r="CF317">
        <v>-0.12798950000000001</v>
      </c>
      <c r="CG317">
        <v>-0.1615433</v>
      </c>
      <c r="CH317">
        <v>-8.2000500000000004E-2</v>
      </c>
      <c r="CI317">
        <v>4.4950999999999998E-2</v>
      </c>
      <c r="CJ317">
        <v>4.8854000000000002E-2</v>
      </c>
      <c r="CK317">
        <v>-2.5999999999999999E-3</v>
      </c>
      <c r="CL317" s="76">
        <v>4.1189999999999998E-4</v>
      </c>
      <c r="CM317" s="76">
        <v>4.0549999999999999E-4</v>
      </c>
      <c r="CN317" s="76">
        <v>3.4759999999999999E-4</v>
      </c>
      <c r="CO317" s="76">
        <v>3.7889999999999999E-4</v>
      </c>
      <c r="CP317" s="76">
        <v>3.8959999999999998E-4</v>
      </c>
      <c r="CQ317" s="76">
        <v>7.0049999999999995E-4</v>
      </c>
      <c r="CR317" s="76">
        <v>5.7989999999999995E-4</v>
      </c>
      <c r="CS317" s="76">
        <v>4.439E-4</v>
      </c>
      <c r="CT317" s="76">
        <v>3.6539999999999999E-4</v>
      </c>
      <c r="CU317" s="76">
        <v>1.8039999999999999E-4</v>
      </c>
      <c r="CV317" s="76">
        <v>9.6299999999999996E-5</v>
      </c>
      <c r="CW317" s="76">
        <v>5.4599999999999999E-5</v>
      </c>
      <c r="CX317" s="76">
        <v>2.006E-4</v>
      </c>
      <c r="CY317" s="76">
        <v>3.6289999999999998E-4</v>
      </c>
      <c r="CZ317" s="76">
        <v>5.1679999999999999E-4</v>
      </c>
      <c r="DA317" s="76">
        <v>5.9679999999999998E-4</v>
      </c>
      <c r="DB317" s="76">
        <v>6.5510000000000004E-4</v>
      </c>
      <c r="DC317" s="76">
        <v>7.3030000000000002E-4</v>
      </c>
      <c r="DD317" s="76">
        <v>7.1489999999999998E-4</v>
      </c>
      <c r="DE317" s="76">
        <v>6.6080000000000002E-4</v>
      </c>
      <c r="DF317" s="76">
        <v>5.1670000000000004E-4</v>
      </c>
      <c r="DG317" s="76">
        <v>3.9780000000000002E-4</v>
      </c>
      <c r="DH317" s="76">
        <v>3.5589999999999998E-4</v>
      </c>
      <c r="DI317" s="76">
        <v>3.2259999999999998E-4</v>
      </c>
    </row>
    <row r="318" spans="1:113" x14ac:dyDescent="0.25">
      <c r="A318" t="str">
        <f t="shared" si="5"/>
        <v>All_All_All_All_All_20 to 199.99 kW_43693</v>
      </c>
      <c r="B318" t="s">
        <v>177</v>
      </c>
      <c r="C318" t="s">
        <v>238</v>
      </c>
      <c r="D318" t="s">
        <v>19</v>
      </c>
      <c r="E318" t="s">
        <v>19</v>
      </c>
      <c r="F318" t="s">
        <v>19</v>
      </c>
      <c r="G318" t="s">
        <v>19</v>
      </c>
      <c r="H318" t="s">
        <v>19</v>
      </c>
      <c r="I318" t="s">
        <v>59</v>
      </c>
      <c r="J318" s="11">
        <v>43693</v>
      </c>
      <c r="K318">
        <v>15</v>
      </c>
      <c r="L318">
        <v>18</v>
      </c>
      <c r="M318">
        <v>24859</v>
      </c>
      <c r="N318">
        <v>0</v>
      </c>
      <c r="O318">
        <v>0</v>
      </c>
      <c r="P318">
        <v>0</v>
      </c>
      <c r="Q318">
        <v>0</v>
      </c>
      <c r="R318">
        <v>13.143744</v>
      </c>
      <c r="S318">
        <v>12.515891</v>
      </c>
      <c r="T318">
        <v>12.069490999999999</v>
      </c>
      <c r="U318">
        <v>11.909634</v>
      </c>
      <c r="V318">
        <v>12.417433000000001</v>
      </c>
      <c r="W318">
        <v>13.642678999999999</v>
      </c>
      <c r="X318">
        <v>15.204456</v>
      </c>
      <c r="Y318">
        <v>17.221907000000002</v>
      </c>
      <c r="Z318">
        <v>19.790711000000002</v>
      </c>
      <c r="AA318">
        <v>21.410847</v>
      </c>
      <c r="AB318">
        <v>22.888452000000001</v>
      </c>
      <c r="AC318">
        <v>23.960653000000001</v>
      </c>
      <c r="AD318">
        <v>24.603183999999999</v>
      </c>
      <c r="AE318">
        <v>25.418005999999998</v>
      </c>
      <c r="AF318">
        <v>25.382332999999999</v>
      </c>
      <c r="AG318">
        <v>24.641369999999998</v>
      </c>
      <c r="AH318">
        <v>23.339379999999998</v>
      </c>
      <c r="AI318">
        <v>21.689910000000001</v>
      </c>
      <c r="AJ318">
        <v>20.40166</v>
      </c>
      <c r="AK318">
        <v>19.440999999999999</v>
      </c>
      <c r="AL318">
        <v>18.876059999999999</v>
      </c>
      <c r="AM318">
        <v>17.203109999999999</v>
      </c>
      <c r="AN318">
        <v>15.2957</v>
      </c>
      <c r="AO318">
        <v>13.830439999999999</v>
      </c>
      <c r="AP318">
        <v>78.066869999999994</v>
      </c>
      <c r="AQ318">
        <v>78.114459999999994</v>
      </c>
      <c r="AR318">
        <v>76.090969999999999</v>
      </c>
      <c r="AS318">
        <v>74.44511</v>
      </c>
      <c r="AT318">
        <v>73.266639999999995</v>
      </c>
      <c r="AU318">
        <v>72.051360000000003</v>
      </c>
      <c r="AV318">
        <v>70.81814</v>
      </c>
      <c r="AW318">
        <v>70.964709999999997</v>
      </c>
      <c r="AX318">
        <v>74.639560000000003</v>
      </c>
      <c r="AY318">
        <v>80.142790000000005</v>
      </c>
      <c r="AZ318">
        <v>85.040790000000001</v>
      </c>
      <c r="BA318">
        <v>89.231679999999997</v>
      </c>
      <c r="BB318">
        <v>92.12612</v>
      </c>
      <c r="BC318">
        <v>94.375299999999996</v>
      </c>
      <c r="BD318">
        <v>96.964579999999998</v>
      </c>
      <c r="BE318">
        <v>97.979579999999999</v>
      </c>
      <c r="BF318">
        <v>98.445179999999993</v>
      </c>
      <c r="BG318">
        <v>97.752870000000001</v>
      </c>
      <c r="BH318">
        <v>96.067520000000002</v>
      </c>
      <c r="BI318">
        <v>92.620699999999999</v>
      </c>
      <c r="BJ318">
        <v>87.43262</v>
      </c>
      <c r="BK318">
        <v>83.52431</v>
      </c>
      <c r="BL318">
        <v>80.483940000000004</v>
      </c>
      <c r="BM318">
        <v>78.201779999999999</v>
      </c>
      <c r="BN318">
        <v>-6.4513000000000001E-2</v>
      </c>
      <c r="BO318">
        <v>-4.2446499999999998E-2</v>
      </c>
      <c r="BP318">
        <v>-3.3602699999999999E-2</v>
      </c>
      <c r="BQ318">
        <v>-6.1149999999999998E-3</v>
      </c>
      <c r="BR318">
        <v>-1.9009700000000001E-2</v>
      </c>
      <c r="BS318">
        <v>-2.3005999999999999E-3</v>
      </c>
      <c r="BT318">
        <v>4.5732399999999999E-2</v>
      </c>
      <c r="BU318">
        <v>8.6948999999999999E-2</v>
      </c>
      <c r="BV318">
        <v>5.79794E-2</v>
      </c>
      <c r="BW318">
        <v>4.197E-2</v>
      </c>
      <c r="BX318">
        <v>2.68271E-2</v>
      </c>
      <c r="BY318">
        <v>1.1580399999999999E-2</v>
      </c>
      <c r="BZ318">
        <v>-1.6723600000000002E-2</v>
      </c>
      <c r="CA318">
        <v>-4.7505499999999999E-2</v>
      </c>
      <c r="CB318">
        <v>8.0650899999999998E-2</v>
      </c>
      <c r="CC318">
        <v>1.2619E-3</v>
      </c>
      <c r="CD318">
        <v>-1.7676E-3</v>
      </c>
      <c r="CE318">
        <v>-2.08092E-2</v>
      </c>
      <c r="CF318">
        <v>-0.1182477</v>
      </c>
      <c r="CG318">
        <v>-0.13943150000000001</v>
      </c>
      <c r="CH318">
        <v>-7.8129299999999999E-2</v>
      </c>
      <c r="CI318">
        <v>2.7311800000000001E-2</v>
      </c>
      <c r="CJ318">
        <v>2.66792E-2</v>
      </c>
      <c r="CK318">
        <v>-2.9523000000000001E-3</v>
      </c>
      <c r="CL318">
        <v>5.2280000000000002E-4</v>
      </c>
      <c r="CM318">
        <v>4.9799999999999996E-4</v>
      </c>
      <c r="CN318">
        <v>4.7419999999999998E-4</v>
      </c>
      <c r="CO318">
        <v>4.4969999999999998E-4</v>
      </c>
      <c r="CP318">
        <v>5.5230000000000003E-4</v>
      </c>
      <c r="CQ318">
        <v>8.8909999999999998E-4</v>
      </c>
      <c r="CR318">
        <v>7.9920000000000002E-4</v>
      </c>
      <c r="CS318">
        <v>5.7600000000000001E-4</v>
      </c>
      <c r="CT318">
        <v>4.2349999999999999E-4</v>
      </c>
      <c r="CU318">
        <v>2.2929999999999999E-4</v>
      </c>
      <c r="CV318" s="76">
        <v>1.126E-4</v>
      </c>
      <c r="CW318" s="76">
        <v>5.9700000000000001E-5</v>
      </c>
      <c r="CX318" s="76">
        <v>2.1680000000000001E-4</v>
      </c>
      <c r="CY318">
        <v>3.9639999999999999E-4</v>
      </c>
      <c r="CZ318">
        <v>6.112E-4</v>
      </c>
      <c r="DA318">
        <v>7.6110000000000001E-4</v>
      </c>
      <c r="DB318">
        <v>8.7900000000000001E-4</v>
      </c>
      <c r="DC318">
        <v>9.3499999999999996E-4</v>
      </c>
      <c r="DD318">
        <v>8.3379999999999999E-4</v>
      </c>
      <c r="DE318">
        <v>7.2639999999999998E-4</v>
      </c>
      <c r="DF318">
        <v>5.7090000000000005E-4</v>
      </c>
      <c r="DG318">
        <v>4.507E-4</v>
      </c>
      <c r="DH318">
        <v>3.926E-4</v>
      </c>
      <c r="DI318">
        <v>3.7540000000000002E-4</v>
      </c>
    </row>
    <row r="319" spans="1:113" x14ac:dyDescent="0.25">
      <c r="A319" t="str">
        <f t="shared" si="5"/>
        <v>All_All_All_All_All_20 to 199.99 kW_43703</v>
      </c>
      <c r="B319" t="s">
        <v>177</v>
      </c>
      <c r="C319" t="s">
        <v>238</v>
      </c>
      <c r="D319" t="s">
        <v>19</v>
      </c>
      <c r="E319" t="s">
        <v>19</v>
      </c>
      <c r="F319" t="s">
        <v>19</v>
      </c>
      <c r="G319" t="s">
        <v>19</v>
      </c>
      <c r="H319" t="s">
        <v>19</v>
      </c>
      <c r="I319" t="s">
        <v>59</v>
      </c>
      <c r="J319" s="11">
        <v>43703</v>
      </c>
      <c r="K319">
        <v>15</v>
      </c>
      <c r="L319">
        <v>18</v>
      </c>
      <c r="M319">
        <v>24707</v>
      </c>
      <c r="N319">
        <v>0</v>
      </c>
      <c r="O319">
        <v>0</v>
      </c>
      <c r="P319">
        <v>0</v>
      </c>
      <c r="Q319">
        <v>0</v>
      </c>
      <c r="R319">
        <v>12.263033</v>
      </c>
      <c r="S319">
        <v>11.71245</v>
      </c>
      <c r="T319">
        <v>11.404067</v>
      </c>
      <c r="U319">
        <v>11.367317999999999</v>
      </c>
      <c r="V319">
        <v>11.894702000000001</v>
      </c>
      <c r="W319">
        <v>13.173617</v>
      </c>
      <c r="X319">
        <v>14.922267</v>
      </c>
      <c r="Y319">
        <v>16.942186</v>
      </c>
      <c r="Z319">
        <v>19.41498</v>
      </c>
      <c r="AA319">
        <v>20.906402</v>
      </c>
      <c r="AB319">
        <v>22.194303000000001</v>
      </c>
      <c r="AC319">
        <v>23.260907</v>
      </c>
      <c r="AD319">
        <v>23.924002000000002</v>
      </c>
      <c r="AE319">
        <v>24.892707999999999</v>
      </c>
      <c r="AF319">
        <v>25.064174000000001</v>
      </c>
      <c r="AG319">
        <v>24.45307</v>
      </c>
      <c r="AH319">
        <v>23.211169999999999</v>
      </c>
      <c r="AI319">
        <v>21.476900000000001</v>
      </c>
      <c r="AJ319">
        <v>20.08802</v>
      </c>
      <c r="AK319">
        <v>19.261749999999999</v>
      </c>
      <c r="AL319">
        <v>18.4434</v>
      </c>
      <c r="AM319">
        <v>16.587769999999999</v>
      </c>
      <c r="AN319">
        <v>14.785740000000001</v>
      </c>
      <c r="AO319">
        <v>13.463430000000001</v>
      </c>
      <c r="AP319">
        <v>76.184870000000004</v>
      </c>
      <c r="AQ319">
        <v>74.680819999999997</v>
      </c>
      <c r="AR319">
        <v>73.495800000000003</v>
      </c>
      <c r="AS319">
        <v>72.082440000000005</v>
      </c>
      <c r="AT319">
        <v>70.799769999999995</v>
      </c>
      <c r="AU319">
        <v>69.730739999999997</v>
      </c>
      <c r="AV319">
        <v>68.991529999999997</v>
      </c>
      <c r="AW319">
        <v>69.21875</v>
      </c>
      <c r="AX319">
        <v>73.035390000000007</v>
      </c>
      <c r="AY319">
        <v>77.088179999999994</v>
      </c>
      <c r="AZ319">
        <v>81.519199999999998</v>
      </c>
      <c r="BA319">
        <v>85.272819999999996</v>
      </c>
      <c r="BB319">
        <v>89.003389999999996</v>
      </c>
      <c r="BC319">
        <v>92.289699999999996</v>
      </c>
      <c r="BD319">
        <v>94.607619999999997</v>
      </c>
      <c r="BE319">
        <v>96.110929999999996</v>
      </c>
      <c r="BF319">
        <v>96.547229999999999</v>
      </c>
      <c r="BG319">
        <v>96.517880000000005</v>
      </c>
      <c r="BH319">
        <v>94.929249999999996</v>
      </c>
      <c r="BI319">
        <v>91.492869999999996</v>
      </c>
      <c r="BJ319">
        <v>87.027979999999999</v>
      </c>
      <c r="BK319">
        <v>83.580780000000004</v>
      </c>
      <c r="BL319">
        <v>80.898290000000003</v>
      </c>
      <c r="BM319">
        <v>78.491489999999999</v>
      </c>
      <c r="BN319">
        <v>-6.6927100000000003E-2</v>
      </c>
      <c r="BO319">
        <v>-5.5588499999999999E-2</v>
      </c>
      <c r="BP319">
        <v>-3.6982800000000003E-2</v>
      </c>
      <c r="BQ319">
        <v>-9.1885999999999999E-3</v>
      </c>
      <c r="BR319">
        <v>-2.08349E-2</v>
      </c>
      <c r="BS319">
        <v>-1.0364399999999999E-2</v>
      </c>
      <c r="BT319">
        <v>3.4389799999999998E-2</v>
      </c>
      <c r="BU319">
        <v>8.5737800000000003E-2</v>
      </c>
      <c r="BV319">
        <v>6.5549300000000005E-2</v>
      </c>
      <c r="BW319">
        <v>5.9869199999999997E-2</v>
      </c>
      <c r="BX319">
        <v>4.0467099999999999E-2</v>
      </c>
      <c r="BY319">
        <v>9.9208999999999999E-3</v>
      </c>
      <c r="BZ319">
        <v>-4.03687E-2</v>
      </c>
      <c r="CA319">
        <v>-0.1085382</v>
      </c>
      <c r="CB319">
        <v>-1.7218999999999999E-3</v>
      </c>
      <c r="CC319">
        <v>-3.0537700000000001E-2</v>
      </c>
      <c r="CD319">
        <v>-2.1459800000000001E-2</v>
      </c>
      <c r="CE319">
        <v>-1.6239799999999999E-2</v>
      </c>
      <c r="CF319">
        <v>-8.4101800000000004E-2</v>
      </c>
      <c r="CG319">
        <v>-9.8234000000000002E-2</v>
      </c>
      <c r="CH319">
        <v>-6.4293000000000003E-2</v>
      </c>
      <c r="CI319">
        <v>3.1946700000000001E-2</v>
      </c>
      <c r="CJ319">
        <v>2.77437E-2</v>
      </c>
      <c r="CK319">
        <v>-1.42168E-2</v>
      </c>
      <c r="CL319">
        <v>4.9319999999999995E-4</v>
      </c>
      <c r="CM319">
        <v>4.7659999999999998E-4</v>
      </c>
      <c r="CN319">
        <v>4.5689999999999999E-4</v>
      </c>
      <c r="CO319">
        <v>4.6779999999999999E-4</v>
      </c>
      <c r="CP319">
        <v>5.3740000000000005E-4</v>
      </c>
      <c r="CQ319">
        <v>8.7290000000000002E-4</v>
      </c>
      <c r="CR319">
        <v>7.3320000000000004E-4</v>
      </c>
      <c r="CS319">
        <v>5.641E-4</v>
      </c>
      <c r="CT319">
        <v>4.1879999999999999E-4</v>
      </c>
      <c r="CU319">
        <v>2.12E-4</v>
      </c>
      <c r="CV319" s="76">
        <v>1.02E-4</v>
      </c>
      <c r="CW319" s="76">
        <v>5.8499999999999999E-5</v>
      </c>
      <c r="CX319" s="76">
        <v>2.061E-4</v>
      </c>
      <c r="CY319">
        <v>3.7110000000000002E-4</v>
      </c>
      <c r="CZ319">
        <v>5.3260000000000004E-4</v>
      </c>
      <c r="DA319">
        <v>6.5039999999999998E-4</v>
      </c>
      <c r="DB319">
        <v>7.3260000000000003E-4</v>
      </c>
      <c r="DC319">
        <v>7.739E-4</v>
      </c>
      <c r="DD319">
        <v>6.9419999999999996E-4</v>
      </c>
      <c r="DE319">
        <v>6.0829999999999999E-4</v>
      </c>
      <c r="DF319">
        <v>4.863E-4</v>
      </c>
      <c r="DG319">
        <v>4.0020000000000002E-4</v>
      </c>
      <c r="DH319">
        <v>3.6440000000000002E-4</v>
      </c>
      <c r="DI319">
        <v>3.3569999999999997E-4</v>
      </c>
    </row>
    <row r="320" spans="1:113" x14ac:dyDescent="0.25">
      <c r="A320" t="str">
        <f t="shared" si="5"/>
        <v>All_All_All_All_All_20 to 199.99 kW_43704</v>
      </c>
      <c r="B320" t="s">
        <v>177</v>
      </c>
      <c r="C320" t="s">
        <v>238</v>
      </c>
      <c r="D320" t="s">
        <v>19</v>
      </c>
      <c r="E320" t="s">
        <v>19</v>
      </c>
      <c r="F320" t="s">
        <v>19</v>
      </c>
      <c r="G320" t="s">
        <v>19</v>
      </c>
      <c r="H320" t="s">
        <v>19</v>
      </c>
      <c r="I320" t="s">
        <v>59</v>
      </c>
      <c r="J320" s="11">
        <v>43704</v>
      </c>
      <c r="K320">
        <v>15</v>
      </c>
      <c r="L320">
        <v>18</v>
      </c>
      <c r="M320">
        <v>24680</v>
      </c>
      <c r="N320">
        <v>0</v>
      </c>
      <c r="O320">
        <v>0</v>
      </c>
      <c r="P320">
        <v>0</v>
      </c>
      <c r="Q320">
        <v>0</v>
      </c>
      <c r="R320">
        <v>12.672034999999999</v>
      </c>
      <c r="S320">
        <v>12.155887</v>
      </c>
      <c r="T320">
        <v>11.800304000000001</v>
      </c>
      <c r="U320">
        <v>11.694326999999999</v>
      </c>
      <c r="V320">
        <v>12.230029</v>
      </c>
      <c r="W320">
        <v>13.493005999999999</v>
      </c>
      <c r="X320">
        <v>15.240499</v>
      </c>
      <c r="Y320">
        <v>17.039493</v>
      </c>
      <c r="Z320">
        <v>19.443563000000001</v>
      </c>
      <c r="AA320">
        <v>21.021294000000001</v>
      </c>
      <c r="AB320">
        <v>22.434504</v>
      </c>
      <c r="AC320">
        <v>23.572901000000002</v>
      </c>
      <c r="AD320">
        <v>24.202836000000001</v>
      </c>
      <c r="AE320">
        <v>25.151955999999998</v>
      </c>
      <c r="AF320">
        <v>25.303633000000001</v>
      </c>
      <c r="AG320">
        <v>24.659279999999999</v>
      </c>
      <c r="AH320">
        <v>23.365739999999999</v>
      </c>
      <c r="AI320">
        <v>21.67353</v>
      </c>
      <c r="AJ320">
        <v>20.357600000000001</v>
      </c>
      <c r="AK320">
        <v>19.57931</v>
      </c>
      <c r="AL320">
        <v>18.68102</v>
      </c>
      <c r="AM320">
        <v>16.80387</v>
      </c>
      <c r="AN320">
        <v>14.95983</v>
      </c>
      <c r="AO320">
        <v>13.626010000000001</v>
      </c>
      <c r="AP320">
        <v>76.721190000000007</v>
      </c>
      <c r="AQ320">
        <v>75.39573</v>
      </c>
      <c r="AR320">
        <v>74.488820000000004</v>
      </c>
      <c r="AS320">
        <v>73.170270000000002</v>
      </c>
      <c r="AT320">
        <v>71.74897</v>
      </c>
      <c r="AU320">
        <v>70.976680000000002</v>
      </c>
      <c r="AV320">
        <v>69.643140000000002</v>
      </c>
      <c r="AW320">
        <v>70.104339999999993</v>
      </c>
      <c r="AX320">
        <v>73.291060000000002</v>
      </c>
      <c r="AY320">
        <v>77.224029999999999</v>
      </c>
      <c r="AZ320">
        <v>81.914439999999999</v>
      </c>
      <c r="BA320">
        <v>85.771680000000003</v>
      </c>
      <c r="BB320">
        <v>89.424970000000002</v>
      </c>
      <c r="BC320">
        <v>92.18271</v>
      </c>
      <c r="BD320">
        <v>94.275000000000006</v>
      </c>
      <c r="BE320">
        <v>95.6858</v>
      </c>
      <c r="BF320">
        <v>95.958320000000001</v>
      </c>
      <c r="BG320">
        <v>95.395439999999994</v>
      </c>
      <c r="BH320">
        <v>93.480419999999995</v>
      </c>
      <c r="BI320">
        <v>90.279610000000005</v>
      </c>
      <c r="BJ320">
        <v>86.110860000000002</v>
      </c>
      <c r="BK320">
        <v>82.950299999999999</v>
      </c>
      <c r="BL320">
        <v>80.528660000000002</v>
      </c>
      <c r="BM320">
        <v>78.569680000000005</v>
      </c>
      <c r="BN320">
        <v>-7.9850099999999993E-2</v>
      </c>
      <c r="BO320">
        <v>-8.7664800000000001E-2</v>
      </c>
      <c r="BP320">
        <v>-8.3382300000000006E-2</v>
      </c>
      <c r="BQ320">
        <v>-3.4657599999999997E-2</v>
      </c>
      <c r="BR320">
        <v>-2.9129200000000001E-2</v>
      </c>
      <c r="BS320">
        <v>-6.6100999999999998E-3</v>
      </c>
      <c r="BT320">
        <v>2.7131300000000001E-2</v>
      </c>
      <c r="BU320">
        <v>9.8404400000000003E-2</v>
      </c>
      <c r="BV320">
        <v>0.1065932</v>
      </c>
      <c r="BW320">
        <v>9.0167800000000006E-2</v>
      </c>
      <c r="BX320">
        <v>4.7580999999999998E-2</v>
      </c>
      <c r="BY320">
        <v>3.6608000000000001E-3</v>
      </c>
      <c r="BZ320">
        <v>-3.9124399999999997E-2</v>
      </c>
      <c r="CA320">
        <v>-0.10293190000000001</v>
      </c>
      <c r="CB320">
        <v>-2.78289E-2</v>
      </c>
      <c r="CC320">
        <v>-2.42314E-2</v>
      </c>
      <c r="CD320">
        <v>1.3042399999999999E-2</v>
      </c>
      <c r="CE320">
        <v>1.4985E-2</v>
      </c>
      <c r="CF320">
        <v>-7.1677500000000005E-2</v>
      </c>
      <c r="CG320">
        <v>-0.1259498</v>
      </c>
      <c r="CH320">
        <v>-7.22603E-2</v>
      </c>
      <c r="CI320">
        <v>3.8571500000000002E-2</v>
      </c>
      <c r="CJ320">
        <v>2.30391E-2</v>
      </c>
      <c r="CK320">
        <v>-4.7866999999999996E-3</v>
      </c>
      <c r="CL320">
        <v>4.682E-4</v>
      </c>
      <c r="CM320">
        <v>4.751E-4</v>
      </c>
      <c r="CN320">
        <v>4.6759999999999998E-4</v>
      </c>
      <c r="CO320">
        <v>4.638E-4</v>
      </c>
      <c r="CP320">
        <v>5.6599999999999999E-4</v>
      </c>
      <c r="CQ320">
        <v>8.8029999999999998E-4</v>
      </c>
      <c r="CR320">
        <v>8.0309999999999995E-4</v>
      </c>
      <c r="CS320">
        <v>5.8989999999999997E-4</v>
      </c>
      <c r="CT320">
        <v>4.2000000000000002E-4</v>
      </c>
      <c r="CU320">
        <v>2.164E-4</v>
      </c>
      <c r="CV320" s="76">
        <v>1.11E-4</v>
      </c>
      <c r="CW320" s="76">
        <v>6.2100000000000005E-5</v>
      </c>
      <c r="CX320" s="76">
        <v>2.1939999999999999E-4</v>
      </c>
      <c r="CY320">
        <v>3.9879999999999999E-4</v>
      </c>
      <c r="CZ320">
        <v>5.7859999999999997E-4</v>
      </c>
      <c r="DA320">
        <v>7.2449999999999999E-4</v>
      </c>
      <c r="DB320">
        <v>8.1470000000000002E-4</v>
      </c>
      <c r="DC320">
        <v>8.4860000000000003E-4</v>
      </c>
      <c r="DD320">
        <v>7.425E-4</v>
      </c>
      <c r="DE320">
        <v>6.7330000000000005E-4</v>
      </c>
      <c r="DF320">
        <v>5.1880000000000003E-4</v>
      </c>
      <c r="DG320">
        <v>3.879E-4</v>
      </c>
      <c r="DH320">
        <v>3.657E-4</v>
      </c>
      <c r="DI320">
        <v>3.4719999999999998E-4</v>
      </c>
    </row>
    <row r="321" spans="1:113" x14ac:dyDescent="0.25">
      <c r="A321" t="str">
        <f t="shared" si="5"/>
        <v>All_All_All_All_All_20 to 199.99 kW_43721</v>
      </c>
      <c r="B321" t="s">
        <v>177</v>
      </c>
      <c r="C321" t="s">
        <v>238</v>
      </c>
      <c r="D321" t="s">
        <v>19</v>
      </c>
      <c r="E321" t="s">
        <v>19</v>
      </c>
      <c r="F321" t="s">
        <v>19</v>
      </c>
      <c r="G321" t="s">
        <v>19</v>
      </c>
      <c r="H321" t="s">
        <v>19</v>
      </c>
      <c r="I321" t="s">
        <v>59</v>
      </c>
      <c r="J321" s="11">
        <v>43721</v>
      </c>
      <c r="K321">
        <v>15</v>
      </c>
      <c r="L321">
        <v>18</v>
      </c>
      <c r="M321">
        <v>24541</v>
      </c>
      <c r="N321">
        <v>0</v>
      </c>
      <c r="O321">
        <v>0</v>
      </c>
      <c r="P321">
        <v>0</v>
      </c>
      <c r="Q321">
        <v>0</v>
      </c>
      <c r="R321">
        <v>11.431117</v>
      </c>
      <c r="S321">
        <v>10.904026</v>
      </c>
      <c r="T321">
        <v>10.600414000000001</v>
      </c>
      <c r="U321">
        <v>10.512369</v>
      </c>
      <c r="V321">
        <v>10.969165</v>
      </c>
      <c r="W321">
        <v>12.072093000000001</v>
      </c>
      <c r="X321">
        <v>13.512422000000001</v>
      </c>
      <c r="Y321">
        <v>14.667802999999999</v>
      </c>
      <c r="Z321">
        <v>16.790952000000001</v>
      </c>
      <c r="AA321">
        <v>18.439561000000001</v>
      </c>
      <c r="AB321">
        <v>20.015193</v>
      </c>
      <c r="AC321">
        <v>21.363097</v>
      </c>
      <c r="AD321">
        <v>22.237750999999999</v>
      </c>
      <c r="AE321">
        <v>23.182169999999999</v>
      </c>
      <c r="AF321">
        <v>23.431501000000001</v>
      </c>
      <c r="AG321">
        <v>22.79691</v>
      </c>
      <c r="AH321">
        <v>21.66836</v>
      </c>
      <c r="AI321">
        <v>20.238019999999999</v>
      </c>
      <c r="AJ321">
        <v>18.98564</v>
      </c>
      <c r="AK321">
        <v>18.422039999999999</v>
      </c>
      <c r="AL321">
        <v>17.283760000000001</v>
      </c>
      <c r="AM321">
        <v>15.70518</v>
      </c>
      <c r="AN321">
        <v>14.05533</v>
      </c>
      <c r="AO321">
        <v>12.706630000000001</v>
      </c>
      <c r="AP321">
        <v>72.66</v>
      </c>
      <c r="AQ321">
        <v>70.373350000000002</v>
      </c>
      <c r="AR321">
        <v>68.752780000000001</v>
      </c>
      <c r="AS321">
        <v>66.903459999999995</v>
      </c>
      <c r="AT321">
        <v>65.946600000000004</v>
      </c>
      <c r="AU321">
        <v>64.805300000000003</v>
      </c>
      <c r="AV321">
        <v>64.159469999999999</v>
      </c>
      <c r="AW321">
        <v>64.06841</v>
      </c>
      <c r="AX321">
        <v>67.542410000000004</v>
      </c>
      <c r="AY321">
        <v>73.376140000000007</v>
      </c>
      <c r="AZ321">
        <v>78.715940000000003</v>
      </c>
      <c r="BA321">
        <v>83.814610000000002</v>
      </c>
      <c r="BB321">
        <v>87.862909999999999</v>
      </c>
      <c r="BC321">
        <v>90.830259999999996</v>
      </c>
      <c r="BD321">
        <v>93.067490000000006</v>
      </c>
      <c r="BE321">
        <v>94.878649999999993</v>
      </c>
      <c r="BF321">
        <v>95.561790000000002</v>
      </c>
      <c r="BG321">
        <v>95.09008</v>
      </c>
      <c r="BH321">
        <v>93.404589999999999</v>
      </c>
      <c r="BI321">
        <v>89.816119999999998</v>
      </c>
      <c r="BJ321">
        <v>85.174170000000004</v>
      </c>
      <c r="BK321">
        <v>81.415530000000004</v>
      </c>
      <c r="BL321">
        <v>78.506</v>
      </c>
      <c r="BM321">
        <v>76.020430000000005</v>
      </c>
      <c r="BN321">
        <v>7.6410699999999998E-2</v>
      </c>
      <c r="BO321">
        <v>0.12266920000000001</v>
      </c>
      <c r="BP321">
        <v>0.13348670000000001</v>
      </c>
      <c r="BQ321">
        <v>0.150946</v>
      </c>
      <c r="BR321">
        <v>0.1784531</v>
      </c>
      <c r="BS321">
        <v>0.17712800000000001</v>
      </c>
      <c r="BT321">
        <v>0.27416269999999998</v>
      </c>
      <c r="BU321">
        <v>0.46524569999999998</v>
      </c>
      <c r="BV321">
        <v>0.49370029999999998</v>
      </c>
      <c r="BW321">
        <v>0.3138184</v>
      </c>
      <c r="BX321">
        <v>0.17125199999999999</v>
      </c>
      <c r="BY321">
        <v>-1.7552399999999999E-2</v>
      </c>
      <c r="BZ321">
        <v>-0.12548870000000001</v>
      </c>
      <c r="CA321">
        <v>-0.22086</v>
      </c>
      <c r="CB321">
        <v>-0.1218808</v>
      </c>
      <c r="CC321">
        <v>-4.7116900000000003E-2</v>
      </c>
      <c r="CD321">
        <v>-5.2275799999999997E-2</v>
      </c>
      <c r="CE321">
        <v>-2.81316E-2</v>
      </c>
      <c r="CF321">
        <v>-4.7407400000000002E-2</v>
      </c>
      <c r="CG321">
        <v>8.7241000000000003E-3</v>
      </c>
      <c r="CH321">
        <v>4.01778E-2</v>
      </c>
      <c r="CI321">
        <v>6.5161499999999997E-2</v>
      </c>
      <c r="CJ321">
        <v>1.69792E-2</v>
      </c>
      <c r="CK321">
        <v>-2.7785299999999999E-2</v>
      </c>
      <c r="CL321" s="76">
        <v>3.8420000000000001E-4</v>
      </c>
      <c r="CM321" s="76">
        <v>3.6640000000000002E-4</v>
      </c>
      <c r="CN321" s="76">
        <v>3.5839999999999998E-4</v>
      </c>
      <c r="CO321" s="76">
        <v>3.6719999999999998E-4</v>
      </c>
      <c r="CP321" s="76">
        <v>4.1229999999999999E-4</v>
      </c>
      <c r="CQ321" s="76">
        <v>7.0049999999999995E-4</v>
      </c>
      <c r="CR321" s="76">
        <v>5.7609999999999996E-4</v>
      </c>
      <c r="CS321" s="76">
        <v>4.2670000000000002E-4</v>
      </c>
      <c r="CT321" s="76">
        <v>3.6729999999999998E-4</v>
      </c>
      <c r="CU321" s="76">
        <v>2.197E-4</v>
      </c>
      <c r="CV321" s="76">
        <v>1.111E-4</v>
      </c>
      <c r="CW321" s="76">
        <v>7.0900000000000002E-5</v>
      </c>
      <c r="CX321" s="76">
        <v>2.1770000000000001E-4</v>
      </c>
      <c r="CY321" s="76">
        <v>3.8979999999999999E-4</v>
      </c>
      <c r="CZ321" s="76">
        <v>5.2789999999999998E-4</v>
      </c>
      <c r="DA321" s="76">
        <v>5.9130000000000001E-4</v>
      </c>
      <c r="DB321" s="76">
        <v>6.4729999999999996E-4</v>
      </c>
      <c r="DC321" s="76">
        <v>7.1239999999999997E-4</v>
      </c>
      <c r="DD321" s="76">
        <v>6.7089999999999999E-4</v>
      </c>
      <c r="DE321" s="76">
        <v>6.2469999999999995E-4</v>
      </c>
      <c r="DF321" s="76">
        <v>4.4230000000000002E-4</v>
      </c>
      <c r="DG321" s="76">
        <v>3.3780000000000003E-4</v>
      </c>
      <c r="DH321" s="76">
        <v>3.033E-4</v>
      </c>
      <c r="DI321" s="76">
        <v>3.033E-4</v>
      </c>
    </row>
    <row r="322" spans="1:113" x14ac:dyDescent="0.25">
      <c r="A322" t="str">
        <f t="shared" si="5"/>
        <v>All_All_All_All_All_20 to 199.99 kW_2958465</v>
      </c>
      <c r="B322" t="s">
        <v>204</v>
      </c>
      <c r="C322" t="s">
        <v>238</v>
      </c>
      <c r="D322" t="s">
        <v>19</v>
      </c>
      <c r="E322" t="s">
        <v>19</v>
      </c>
      <c r="F322" t="s">
        <v>19</v>
      </c>
      <c r="G322" t="s">
        <v>19</v>
      </c>
      <c r="H322" t="s">
        <v>19</v>
      </c>
      <c r="I322" t="s">
        <v>59</v>
      </c>
      <c r="J322" s="11">
        <v>2958465</v>
      </c>
      <c r="K322">
        <v>15</v>
      </c>
      <c r="L322">
        <v>18</v>
      </c>
      <c r="M322">
        <v>24994.11</v>
      </c>
      <c r="N322">
        <v>0</v>
      </c>
      <c r="O322">
        <v>0</v>
      </c>
      <c r="P322">
        <v>0</v>
      </c>
      <c r="Q322">
        <v>0</v>
      </c>
      <c r="R322">
        <v>12.363391999999999</v>
      </c>
      <c r="S322">
        <v>11.802455999999999</v>
      </c>
      <c r="T322">
        <v>11.433275999999999</v>
      </c>
      <c r="U322">
        <v>11.341801</v>
      </c>
      <c r="V322">
        <v>11.818835999999999</v>
      </c>
      <c r="W322">
        <v>12.966843000000001</v>
      </c>
      <c r="X322">
        <v>14.398046000000001</v>
      </c>
      <c r="Y322">
        <v>16.205416</v>
      </c>
      <c r="Z322">
        <v>18.419830999999999</v>
      </c>
      <c r="AA322">
        <v>19.974278000000002</v>
      </c>
      <c r="AB322">
        <v>21.407171999999999</v>
      </c>
      <c r="AC322">
        <v>22.541077999999999</v>
      </c>
      <c r="AD322">
        <v>23.198321</v>
      </c>
      <c r="AE322">
        <v>24.031690000000001</v>
      </c>
      <c r="AF322">
        <v>24.145192999999999</v>
      </c>
      <c r="AG322">
        <v>23.647490000000001</v>
      </c>
      <c r="AH322">
        <v>22.587409999999998</v>
      </c>
      <c r="AI322">
        <v>21.095859999999998</v>
      </c>
      <c r="AJ322">
        <v>19.97016</v>
      </c>
      <c r="AK322">
        <v>19.22334</v>
      </c>
      <c r="AL322">
        <v>18.465219999999999</v>
      </c>
      <c r="AM322">
        <v>16.806180000000001</v>
      </c>
      <c r="AN322">
        <v>14.930210000000001</v>
      </c>
      <c r="AO322">
        <v>13.53927</v>
      </c>
      <c r="AP322">
        <v>76.417900000000003</v>
      </c>
      <c r="AQ322">
        <v>74.603740000000002</v>
      </c>
      <c r="AR322">
        <v>73.122730000000004</v>
      </c>
      <c r="AS322">
        <v>71.600139999999996</v>
      </c>
      <c r="AT322">
        <v>70.380390000000006</v>
      </c>
      <c r="AU322">
        <v>69.381479999999996</v>
      </c>
      <c r="AV322">
        <v>68.469340000000003</v>
      </c>
      <c r="AW322">
        <v>69.168660000000003</v>
      </c>
      <c r="AX322">
        <v>72.824209999999994</v>
      </c>
      <c r="AY322">
        <v>77.458179999999999</v>
      </c>
      <c r="AZ322">
        <v>82.064800000000005</v>
      </c>
      <c r="BA322">
        <v>86.198599999999999</v>
      </c>
      <c r="BB322">
        <v>89.691800000000001</v>
      </c>
      <c r="BC322">
        <v>92.559989999999999</v>
      </c>
      <c r="BD322">
        <v>94.809550000000002</v>
      </c>
      <c r="BE322">
        <v>96.223590000000002</v>
      </c>
      <c r="BF322">
        <v>96.811229999999995</v>
      </c>
      <c r="BG322">
        <v>96.53098</v>
      </c>
      <c r="BH322">
        <v>95.206919999999997</v>
      </c>
      <c r="BI322">
        <v>92.422629999999998</v>
      </c>
      <c r="BJ322">
        <v>88.211669999999998</v>
      </c>
      <c r="BK322">
        <v>84.24709</v>
      </c>
      <c r="BL322">
        <v>81.243579999999994</v>
      </c>
      <c r="BM322">
        <v>78.863929999999996</v>
      </c>
      <c r="BN322">
        <v>-5.9414399999999999E-2</v>
      </c>
      <c r="BO322">
        <v>-4.4986100000000001E-2</v>
      </c>
      <c r="BP322">
        <v>-3.4893300000000002E-2</v>
      </c>
      <c r="BQ322">
        <v>-1.6923500000000001E-2</v>
      </c>
      <c r="BR322">
        <v>-1.10817E-2</v>
      </c>
      <c r="BS322">
        <v>-1.6503899999999998E-2</v>
      </c>
      <c r="BT322">
        <v>3.4864199999999998E-2</v>
      </c>
      <c r="BU322">
        <v>0.13606280000000001</v>
      </c>
      <c r="BV322">
        <v>0.16843279999999999</v>
      </c>
      <c r="BW322">
        <v>0.1249726</v>
      </c>
      <c r="BX322">
        <v>6.3042600000000004E-2</v>
      </c>
      <c r="BY322">
        <v>1.7476E-3</v>
      </c>
      <c r="BZ322">
        <v>-5.1859000000000002E-2</v>
      </c>
      <c r="CA322">
        <v>-9.8980799999999994E-2</v>
      </c>
      <c r="CB322">
        <v>9.2072000000000005E-3</v>
      </c>
      <c r="CC322">
        <v>-1.1906E-3</v>
      </c>
      <c r="CD322">
        <v>-1.8932E-3</v>
      </c>
      <c r="CE322">
        <v>-2.02308E-2</v>
      </c>
      <c r="CF322">
        <v>-0.10363459999999999</v>
      </c>
      <c r="CG322">
        <v>-0.1223558</v>
      </c>
      <c r="CH322">
        <v>-7.6374899999999996E-2</v>
      </c>
      <c r="CI322">
        <v>1.08871E-2</v>
      </c>
      <c r="CJ322">
        <v>-5.6479999999999996E-4</v>
      </c>
      <c r="CK322">
        <v>-4.0908600000000003E-2</v>
      </c>
      <c r="CL322" s="76">
        <v>5.0500000000000001E-5</v>
      </c>
      <c r="CM322" s="76">
        <v>4.8900000000000003E-5</v>
      </c>
      <c r="CN322" s="76">
        <v>4.6400000000000003E-5</v>
      </c>
      <c r="CO322" s="76">
        <v>4.6699999999999997E-5</v>
      </c>
      <c r="CP322" s="76">
        <v>5.3900000000000002E-5</v>
      </c>
      <c r="CQ322" s="76">
        <v>9.0699999999999996E-5</v>
      </c>
      <c r="CR322" s="76">
        <v>7.6299999999999998E-5</v>
      </c>
      <c r="CS322" s="76">
        <v>5.6799999999999998E-5</v>
      </c>
      <c r="CT322" s="76">
        <v>4.4700000000000002E-5</v>
      </c>
      <c r="CU322" s="76">
        <v>2.37E-5</v>
      </c>
      <c r="CV322" s="76">
        <v>1.22E-5</v>
      </c>
      <c r="CW322" s="76">
        <v>7.0299999999999996E-6</v>
      </c>
      <c r="CX322" s="76">
        <v>2.41E-5</v>
      </c>
      <c r="CY322" s="76">
        <v>4.3300000000000002E-5</v>
      </c>
      <c r="CZ322" s="76">
        <v>6.0900000000000003E-5</v>
      </c>
      <c r="DA322" s="76">
        <v>7.0599999999999995E-5</v>
      </c>
      <c r="DB322" s="76">
        <v>7.7999999999999999E-5</v>
      </c>
      <c r="DC322" s="76">
        <v>8.4499999999999994E-5</v>
      </c>
      <c r="DD322" s="76">
        <v>7.8800000000000004E-5</v>
      </c>
      <c r="DE322" s="76">
        <v>7.2000000000000002E-5</v>
      </c>
      <c r="DF322" s="76">
        <v>5.6199999999999997E-5</v>
      </c>
      <c r="DG322" s="76">
        <v>4.3900000000000003E-5</v>
      </c>
      <c r="DH322" s="76">
        <v>4.0000000000000003E-5</v>
      </c>
      <c r="DI322" s="76">
        <v>3.9100000000000002E-5</v>
      </c>
    </row>
    <row r="323" spans="1:113" x14ac:dyDescent="0.25">
      <c r="A323" t="str">
        <f t="shared" si="5"/>
        <v>All_All_No_All_All_20 to 199.99 kW_43627</v>
      </c>
      <c r="B323" t="s">
        <v>177</v>
      </c>
      <c r="C323" t="s">
        <v>239</v>
      </c>
      <c r="D323" t="s">
        <v>19</v>
      </c>
      <c r="E323" t="s">
        <v>19</v>
      </c>
      <c r="F323" t="s">
        <v>308</v>
      </c>
      <c r="G323" t="s">
        <v>19</v>
      </c>
      <c r="H323" t="s">
        <v>19</v>
      </c>
      <c r="I323" t="s">
        <v>59</v>
      </c>
      <c r="J323" s="11">
        <v>43627</v>
      </c>
      <c r="K323">
        <v>15</v>
      </c>
      <c r="L323">
        <v>18</v>
      </c>
      <c r="M323">
        <v>26054</v>
      </c>
      <c r="N323">
        <v>0</v>
      </c>
      <c r="O323">
        <v>0</v>
      </c>
      <c r="P323">
        <v>0</v>
      </c>
      <c r="Q323">
        <v>0</v>
      </c>
      <c r="R323">
        <v>12.308234000000001</v>
      </c>
      <c r="S323">
        <v>11.687732</v>
      </c>
      <c r="T323">
        <v>11.321210000000001</v>
      </c>
      <c r="U323">
        <v>11.223082</v>
      </c>
      <c r="V323">
        <v>11.671637</v>
      </c>
      <c r="W323">
        <v>12.674715000000001</v>
      </c>
      <c r="X323">
        <v>14.062927999999999</v>
      </c>
      <c r="Y323">
        <v>16.202849000000001</v>
      </c>
      <c r="Z323">
        <v>18.503126999999999</v>
      </c>
      <c r="AA323">
        <v>20.173435999999999</v>
      </c>
      <c r="AB323">
        <v>21.601429</v>
      </c>
      <c r="AC323">
        <v>22.687968999999999</v>
      </c>
      <c r="AD323">
        <v>23.158148000000001</v>
      </c>
      <c r="AE323">
        <v>23.787212</v>
      </c>
      <c r="AF323">
        <v>23.800232999999999</v>
      </c>
      <c r="AG323">
        <v>23.39301</v>
      </c>
      <c r="AH323">
        <v>22.512429999999998</v>
      </c>
      <c r="AI323">
        <v>20.977740000000001</v>
      </c>
      <c r="AJ323">
        <v>19.942</v>
      </c>
      <c r="AK323">
        <v>19.26595</v>
      </c>
      <c r="AL323">
        <v>18.648119999999999</v>
      </c>
      <c r="AM323">
        <v>17.171880000000002</v>
      </c>
      <c r="AN323">
        <v>15.18947</v>
      </c>
      <c r="AO323">
        <v>13.76451</v>
      </c>
      <c r="AP323">
        <v>78.906329999999997</v>
      </c>
      <c r="AQ323">
        <v>75.994380000000007</v>
      </c>
      <c r="AR323">
        <v>74.201890000000006</v>
      </c>
      <c r="AS323">
        <v>73.167460000000005</v>
      </c>
      <c r="AT323">
        <v>71.560980000000001</v>
      </c>
      <c r="AU323">
        <v>70.963170000000005</v>
      </c>
      <c r="AV323">
        <v>70.566119999999998</v>
      </c>
      <c r="AW323">
        <v>72.969560000000001</v>
      </c>
      <c r="AX323">
        <v>77.504840000000002</v>
      </c>
      <c r="AY323">
        <v>82.143389999999997</v>
      </c>
      <c r="AZ323">
        <v>85.98563</v>
      </c>
      <c r="BA323">
        <v>90.110050000000001</v>
      </c>
      <c r="BB323">
        <v>93.597229999999996</v>
      </c>
      <c r="BC323">
        <v>95.93092</v>
      </c>
      <c r="BD323">
        <v>97.963840000000005</v>
      </c>
      <c r="BE323">
        <v>99.075389999999999</v>
      </c>
      <c r="BF323">
        <v>99.969120000000004</v>
      </c>
      <c r="BG323">
        <v>99.432130000000001</v>
      </c>
      <c r="BH323">
        <v>98.077269999999999</v>
      </c>
      <c r="BI323">
        <v>95.985119999999995</v>
      </c>
      <c r="BJ323">
        <v>92.777789999999996</v>
      </c>
      <c r="BK323">
        <v>87.914699999999996</v>
      </c>
      <c r="BL323">
        <v>84.487139999999997</v>
      </c>
      <c r="BM323">
        <v>82.210359999999994</v>
      </c>
      <c r="BN323">
        <v>8.8426699999999997E-2</v>
      </c>
      <c r="BO323">
        <v>0.14506569999999999</v>
      </c>
      <c r="BP323">
        <v>0.1411268</v>
      </c>
      <c r="BQ323">
        <v>0.16042439999999999</v>
      </c>
      <c r="BR323">
        <v>0.18434349999999999</v>
      </c>
      <c r="BS323">
        <v>0.1990499</v>
      </c>
      <c r="BT323">
        <v>0.31138900000000003</v>
      </c>
      <c r="BU323">
        <v>0.4691399</v>
      </c>
      <c r="BV323">
        <v>0.41304679999999999</v>
      </c>
      <c r="BW323">
        <v>0.26219949999999997</v>
      </c>
      <c r="BX323">
        <v>0.13954150000000001</v>
      </c>
      <c r="BY323">
        <v>-1.1370099999999999E-2</v>
      </c>
      <c r="BZ323">
        <v>-9.0440300000000001E-2</v>
      </c>
      <c r="CA323">
        <v>-9.7581100000000004E-2</v>
      </c>
      <c r="CB323">
        <v>1.73817E-2</v>
      </c>
      <c r="CC323">
        <v>-1.7799599999999999E-2</v>
      </c>
      <c r="CD323">
        <v>-4.8207199999999999E-2</v>
      </c>
      <c r="CE323">
        <v>-7.5271099999999994E-2</v>
      </c>
      <c r="CF323">
        <v>-0.14828759999999999</v>
      </c>
      <c r="CG323">
        <v>-0.1039197</v>
      </c>
      <c r="CH323">
        <v>-3.2343400000000001E-2</v>
      </c>
      <c r="CI323">
        <v>5.5867199999999999E-2</v>
      </c>
      <c r="CJ323">
        <v>3.9188099999999997E-2</v>
      </c>
      <c r="CK323">
        <v>6.2937000000000002E-3</v>
      </c>
      <c r="CL323">
        <v>4.4099999999999999E-4</v>
      </c>
      <c r="CM323">
        <v>4.3140000000000002E-4</v>
      </c>
      <c r="CN323">
        <v>4.2349999999999999E-4</v>
      </c>
      <c r="CO323">
        <v>4.2739999999999998E-4</v>
      </c>
      <c r="CP323">
        <v>5.1769999999999995E-4</v>
      </c>
      <c r="CQ323">
        <v>8.9729999999999996E-4</v>
      </c>
      <c r="CR323">
        <v>7.0819999999999998E-4</v>
      </c>
      <c r="CS323">
        <v>5.4149999999999999E-4</v>
      </c>
      <c r="CT323">
        <v>4.484E-4</v>
      </c>
      <c r="CU323">
        <v>2.4220000000000001E-4</v>
      </c>
      <c r="CV323" s="76">
        <v>1.1909999999999999E-4</v>
      </c>
      <c r="CW323" s="76">
        <v>7.2299999999999996E-5</v>
      </c>
      <c r="CX323" s="76">
        <v>2.4000000000000001E-4</v>
      </c>
      <c r="CY323">
        <v>4.3820000000000003E-4</v>
      </c>
      <c r="CZ323">
        <v>5.9230000000000003E-4</v>
      </c>
      <c r="DA323">
        <v>6.5550000000000005E-4</v>
      </c>
      <c r="DB323">
        <v>7.1350000000000005E-4</v>
      </c>
      <c r="DC323">
        <v>7.8560000000000001E-4</v>
      </c>
      <c r="DD323">
        <v>7.4899999999999999E-4</v>
      </c>
      <c r="DE323">
        <v>7.0359999999999997E-4</v>
      </c>
      <c r="DF323">
        <v>5.5860000000000003E-4</v>
      </c>
      <c r="DG323">
        <v>4.0390000000000001E-4</v>
      </c>
      <c r="DH323">
        <v>3.6549999999999999E-4</v>
      </c>
      <c r="DI323">
        <v>3.7950000000000001E-4</v>
      </c>
    </row>
    <row r="324" spans="1:113" x14ac:dyDescent="0.25">
      <c r="A324" t="str">
        <f t="shared" si="5"/>
        <v>All_All_No_All_All_20 to 199.99 kW_43670</v>
      </c>
      <c r="B324" t="s">
        <v>177</v>
      </c>
      <c r="C324" t="s">
        <v>239</v>
      </c>
      <c r="D324" t="s">
        <v>19</v>
      </c>
      <c r="E324" t="s">
        <v>19</v>
      </c>
      <c r="F324" t="s">
        <v>308</v>
      </c>
      <c r="G324" t="s">
        <v>19</v>
      </c>
      <c r="H324" t="s">
        <v>19</v>
      </c>
      <c r="I324" t="s">
        <v>59</v>
      </c>
      <c r="J324" s="11">
        <v>43670</v>
      </c>
      <c r="K324">
        <v>15</v>
      </c>
      <c r="L324">
        <v>18</v>
      </c>
      <c r="M324">
        <v>25061</v>
      </c>
      <c r="N324">
        <v>0</v>
      </c>
      <c r="O324">
        <v>0</v>
      </c>
      <c r="P324">
        <v>0</v>
      </c>
      <c r="Q324">
        <v>0</v>
      </c>
      <c r="R324">
        <v>12.372588</v>
      </c>
      <c r="S324">
        <v>11.789232999999999</v>
      </c>
      <c r="T324">
        <v>11.3772</v>
      </c>
      <c r="U324">
        <v>11.294929</v>
      </c>
      <c r="V324">
        <v>11.749127</v>
      </c>
      <c r="W324">
        <v>12.875374000000001</v>
      </c>
      <c r="X324">
        <v>14.012586000000001</v>
      </c>
      <c r="Y324">
        <v>15.818611000000001</v>
      </c>
      <c r="Z324">
        <v>17.647673999999999</v>
      </c>
      <c r="AA324">
        <v>19.1629</v>
      </c>
      <c r="AB324">
        <v>20.575997999999998</v>
      </c>
      <c r="AC324">
        <v>21.661528000000001</v>
      </c>
      <c r="AD324">
        <v>22.267637000000001</v>
      </c>
      <c r="AE324">
        <v>23.100489</v>
      </c>
      <c r="AF324">
        <v>23.301770999999999</v>
      </c>
      <c r="AG324">
        <v>22.97184</v>
      </c>
      <c r="AH324">
        <v>22.183789999999998</v>
      </c>
      <c r="AI324">
        <v>20.994340000000001</v>
      </c>
      <c r="AJ324">
        <v>20.197520000000001</v>
      </c>
      <c r="AK324">
        <v>19.609829999999999</v>
      </c>
      <c r="AL324">
        <v>18.775400000000001</v>
      </c>
      <c r="AM324">
        <v>17.229659999999999</v>
      </c>
      <c r="AN324">
        <v>15.258850000000001</v>
      </c>
      <c r="AO324">
        <v>13.86861</v>
      </c>
      <c r="AP324">
        <v>76.297389999999993</v>
      </c>
      <c r="AQ324">
        <v>73.471739999999997</v>
      </c>
      <c r="AR324">
        <v>71.66019</v>
      </c>
      <c r="AS324">
        <v>70.462569999999999</v>
      </c>
      <c r="AT324">
        <v>69.788089999999997</v>
      </c>
      <c r="AU324">
        <v>68.948229999999995</v>
      </c>
      <c r="AV324">
        <v>68.010390000000001</v>
      </c>
      <c r="AW324">
        <v>69.221029999999999</v>
      </c>
      <c r="AX324">
        <v>72.74794</v>
      </c>
      <c r="AY324">
        <v>77.305440000000004</v>
      </c>
      <c r="AZ324">
        <v>81.827860000000001</v>
      </c>
      <c r="BA324">
        <v>85.330600000000004</v>
      </c>
      <c r="BB324">
        <v>88.303600000000003</v>
      </c>
      <c r="BC324">
        <v>91.903030000000001</v>
      </c>
      <c r="BD324">
        <v>94.546859999999995</v>
      </c>
      <c r="BE324">
        <v>95.925039999999996</v>
      </c>
      <c r="BF324">
        <v>96.364789999999999</v>
      </c>
      <c r="BG324">
        <v>96.426280000000006</v>
      </c>
      <c r="BH324">
        <v>95.792959999999994</v>
      </c>
      <c r="BI324">
        <v>93.819000000000003</v>
      </c>
      <c r="BJ324">
        <v>89.848910000000004</v>
      </c>
      <c r="BK324">
        <v>85.33954</v>
      </c>
      <c r="BL324">
        <v>82.294359999999998</v>
      </c>
      <c r="BM324">
        <v>79.846369999999993</v>
      </c>
      <c r="BN324">
        <v>-0.17457900000000001</v>
      </c>
      <c r="BO324">
        <v>-0.18302189999999999</v>
      </c>
      <c r="BP324">
        <v>-0.17618239999999999</v>
      </c>
      <c r="BQ324">
        <v>-0.19368859999999999</v>
      </c>
      <c r="BR324">
        <v>-0.17463390000000001</v>
      </c>
      <c r="BS324">
        <v>-0.23477990000000001</v>
      </c>
      <c r="BT324">
        <v>-0.20837330000000001</v>
      </c>
      <c r="BU324">
        <v>-7.9150799999999993E-2</v>
      </c>
      <c r="BV324">
        <v>9.7113099999999994E-2</v>
      </c>
      <c r="BW324">
        <v>0.1053481</v>
      </c>
      <c r="BX324">
        <v>2.0078599999999999E-2</v>
      </c>
      <c r="BY324">
        <v>2.1727000000000001E-3</v>
      </c>
      <c r="BZ324">
        <v>-4.0993000000000002E-2</v>
      </c>
      <c r="CA324">
        <v>-5.2846999999999998E-2</v>
      </c>
      <c r="CB324">
        <v>7.95014E-2</v>
      </c>
      <c r="CC324">
        <v>8.5557300000000003E-2</v>
      </c>
      <c r="CD324">
        <v>5.7343900000000003E-2</v>
      </c>
      <c r="CE324">
        <v>-2.55219E-2</v>
      </c>
      <c r="CF324">
        <v>-0.15398619999999999</v>
      </c>
      <c r="CG324">
        <v>-0.21496509999999999</v>
      </c>
      <c r="CH324">
        <v>-0.1735795</v>
      </c>
      <c r="CI324">
        <v>-9.5178600000000002E-2</v>
      </c>
      <c r="CJ324">
        <v>-0.1030469</v>
      </c>
      <c r="CK324">
        <v>-0.1759724</v>
      </c>
      <c r="CL324">
        <v>4.9640000000000003E-4</v>
      </c>
      <c r="CM324">
        <v>4.8959999999999997E-4</v>
      </c>
      <c r="CN324">
        <v>4.2959999999999998E-4</v>
      </c>
      <c r="CO324">
        <v>4.0929999999999997E-4</v>
      </c>
      <c r="CP324">
        <v>4.6440000000000001E-4</v>
      </c>
      <c r="CQ324">
        <v>7.9100000000000004E-4</v>
      </c>
      <c r="CR324">
        <v>6.8289999999999996E-4</v>
      </c>
      <c r="CS324">
        <v>4.9240000000000004E-4</v>
      </c>
      <c r="CT324">
        <v>4.0210000000000002E-4</v>
      </c>
      <c r="CU324" s="76">
        <v>2.096E-4</v>
      </c>
      <c r="CV324" s="76">
        <v>1.142E-4</v>
      </c>
      <c r="CW324" s="76">
        <v>6.5400000000000004E-5</v>
      </c>
      <c r="CX324" s="76">
        <v>2.1900000000000001E-4</v>
      </c>
      <c r="CY324">
        <v>3.8549999999999999E-4</v>
      </c>
      <c r="CZ324">
        <v>5.3149999999999996E-4</v>
      </c>
      <c r="DA324">
        <v>5.9279999999999999E-4</v>
      </c>
      <c r="DB324">
        <v>6.3750000000000005E-4</v>
      </c>
      <c r="DC324">
        <v>7.1279999999999998E-4</v>
      </c>
      <c r="DD324">
        <v>7.1339999999999999E-4</v>
      </c>
      <c r="DE324">
        <v>6.7489999999999998E-4</v>
      </c>
      <c r="DF324">
        <v>5.2369999999999999E-4</v>
      </c>
      <c r="DG324">
        <v>4.193E-4</v>
      </c>
      <c r="DH324">
        <v>3.946E-4</v>
      </c>
      <c r="DI324">
        <v>4.2039999999999997E-4</v>
      </c>
    </row>
    <row r="325" spans="1:113" x14ac:dyDescent="0.25">
      <c r="A325" t="str">
        <f t="shared" si="5"/>
        <v>All_All_No_All_All_20 to 199.99 kW_43672</v>
      </c>
      <c r="B325" t="s">
        <v>177</v>
      </c>
      <c r="C325" t="s">
        <v>239</v>
      </c>
      <c r="D325" t="s">
        <v>19</v>
      </c>
      <c r="E325" t="s">
        <v>19</v>
      </c>
      <c r="F325" t="s">
        <v>308</v>
      </c>
      <c r="G325" t="s">
        <v>19</v>
      </c>
      <c r="H325" t="s">
        <v>19</v>
      </c>
      <c r="I325" t="s">
        <v>59</v>
      </c>
      <c r="J325" s="11">
        <v>43672</v>
      </c>
      <c r="K325">
        <v>15</v>
      </c>
      <c r="L325">
        <v>18</v>
      </c>
      <c r="M325">
        <v>25054</v>
      </c>
      <c r="N325">
        <v>0</v>
      </c>
      <c r="O325">
        <v>0</v>
      </c>
      <c r="P325">
        <v>0</v>
      </c>
      <c r="Q325">
        <v>0</v>
      </c>
      <c r="R325">
        <v>12.799841000000001</v>
      </c>
      <c r="S325">
        <v>12.233148</v>
      </c>
      <c r="T325">
        <v>11.845901</v>
      </c>
      <c r="U325">
        <v>11.765741</v>
      </c>
      <c r="V325">
        <v>12.184241999999999</v>
      </c>
      <c r="W325">
        <v>13.210300999999999</v>
      </c>
      <c r="X325">
        <v>14.341405999999999</v>
      </c>
      <c r="Y325">
        <v>15.941922999999999</v>
      </c>
      <c r="Z325">
        <v>17.642572000000001</v>
      </c>
      <c r="AA325">
        <v>18.984002</v>
      </c>
      <c r="AB325">
        <v>20.313222</v>
      </c>
      <c r="AC325">
        <v>21.274183000000001</v>
      </c>
      <c r="AD325">
        <v>21.766446999999999</v>
      </c>
      <c r="AE325">
        <v>22.341176000000001</v>
      </c>
      <c r="AF325">
        <v>22.379646000000001</v>
      </c>
      <c r="AG325">
        <v>22.088709999999999</v>
      </c>
      <c r="AH325">
        <v>21.40597</v>
      </c>
      <c r="AI325">
        <v>20.195509999999999</v>
      </c>
      <c r="AJ325">
        <v>19.238430000000001</v>
      </c>
      <c r="AK325">
        <v>18.53314</v>
      </c>
      <c r="AL325">
        <v>18.05987</v>
      </c>
      <c r="AM325">
        <v>16.831949999999999</v>
      </c>
      <c r="AN325">
        <v>15.05725</v>
      </c>
      <c r="AO325">
        <v>13.600440000000001</v>
      </c>
      <c r="AP325">
        <v>74.910079999999994</v>
      </c>
      <c r="AQ325">
        <v>74.959019999999995</v>
      </c>
      <c r="AR325">
        <v>73.620829999999998</v>
      </c>
      <c r="AS325">
        <v>71.810839999999999</v>
      </c>
      <c r="AT325">
        <v>70.108220000000003</v>
      </c>
      <c r="AU325">
        <v>68.836650000000006</v>
      </c>
      <c r="AV325">
        <v>67.852540000000005</v>
      </c>
      <c r="AW325">
        <v>68.978790000000004</v>
      </c>
      <c r="AX325">
        <v>71.586449999999999</v>
      </c>
      <c r="AY325">
        <v>75.280420000000007</v>
      </c>
      <c r="AZ325">
        <v>79.680819999999997</v>
      </c>
      <c r="BA325">
        <v>83.538219999999995</v>
      </c>
      <c r="BB325">
        <v>86.830960000000005</v>
      </c>
      <c r="BC325">
        <v>89.316299999999998</v>
      </c>
      <c r="BD325">
        <v>91.525440000000003</v>
      </c>
      <c r="BE325">
        <v>93.018789999999996</v>
      </c>
      <c r="BF325">
        <v>93.561059999999998</v>
      </c>
      <c r="BG325">
        <v>93.127930000000006</v>
      </c>
      <c r="BH325">
        <v>91.714889999999997</v>
      </c>
      <c r="BI325">
        <v>89.042339999999996</v>
      </c>
      <c r="BJ325">
        <v>84.980729999999994</v>
      </c>
      <c r="BK325">
        <v>80.707409999999996</v>
      </c>
      <c r="BL325">
        <v>77.842550000000003</v>
      </c>
      <c r="BM325">
        <v>75.553179999999998</v>
      </c>
      <c r="BN325">
        <v>-0.1771827</v>
      </c>
      <c r="BO325">
        <v>-0.1747812</v>
      </c>
      <c r="BP325">
        <v>-0.1722349</v>
      </c>
      <c r="BQ325">
        <v>-0.191522</v>
      </c>
      <c r="BR325">
        <v>-0.17573150000000001</v>
      </c>
      <c r="BS325">
        <v>-0.23370759999999999</v>
      </c>
      <c r="BT325">
        <v>-0.20496059999999999</v>
      </c>
      <c r="BU325">
        <v>-8.1332699999999994E-2</v>
      </c>
      <c r="BV325">
        <v>9.3143699999999996E-2</v>
      </c>
      <c r="BW325">
        <v>0.1084748</v>
      </c>
      <c r="BX325">
        <v>3.23839E-2</v>
      </c>
      <c r="BY325">
        <v>-4.2493000000000001E-3</v>
      </c>
      <c r="BZ325">
        <v>-2.7635699999999999E-2</v>
      </c>
      <c r="CA325">
        <v>-3.6567799999999998E-2</v>
      </c>
      <c r="CB325">
        <v>7.85883E-2</v>
      </c>
      <c r="CC325">
        <v>8.7483199999999997E-2</v>
      </c>
      <c r="CD325">
        <v>6.6841700000000004E-2</v>
      </c>
      <c r="CE325">
        <v>-4.7559999999999998E-3</v>
      </c>
      <c r="CF325">
        <v>-0.1189771</v>
      </c>
      <c r="CG325">
        <v>-0.17301720000000001</v>
      </c>
      <c r="CH325">
        <v>-0.1647528</v>
      </c>
      <c r="CI325">
        <v>-0.11778429999999999</v>
      </c>
      <c r="CJ325">
        <v>-0.13839409999999999</v>
      </c>
      <c r="CK325">
        <v>-0.1398848</v>
      </c>
      <c r="CL325">
        <v>5.2769999999999998E-4</v>
      </c>
      <c r="CM325">
        <v>4.861E-4</v>
      </c>
      <c r="CN325">
        <v>4.9280000000000005E-4</v>
      </c>
      <c r="CO325">
        <v>5.084E-4</v>
      </c>
      <c r="CP325">
        <v>5.8629999999999999E-4</v>
      </c>
      <c r="CQ325">
        <v>9.2690000000000003E-4</v>
      </c>
      <c r="CR325">
        <v>7.4949999999999995E-4</v>
      </c>
      <c r="CS325">
        <v>5.8500000000000002E-4</v>
      </c>
      <c r="CT325">
        <v>4.5419999999999998E-4</v>
      </c>
      <c r="CU325" s="76">
        <v>2.3690000000000001E-4</v>
      </c>
      <c r="CV325" s="76">
        <v>1.27E-4</v>
      </c>
      <c r="CW325" s="76">
        <v>7.0699999999999997E-5</v>
      </c>
      <c r="CX325" s="76">
        <v>2.3330000000000001E-4</v>
      </c>
      <c r="CY325">
        <v>4.0840000000000001E-4</v>
      </c>
      <c r="CZ325">
        <v>5.6030000000000001E-4</v>
      </c>
      <c r="DA325">
        <v>6.2359999999999998E-4</v>
      </c>
      <c r="DB325">
        <v>6.8079999999999996E-4</v>
      </c>
      <c r="DC325">
        <v>7.2849999999999998E-4</v>
      </c>
      <c r="DD325">
        <v>6.7540000000000005E-4</v>
      </c>
      <c r="DE325">
        <v>6.1870000000000002E-4</v>
      </c>
      <c r="DF325">
        <v>4.9640000000000003E-4</v>
      </c>
      <c r="DG325">
        <v>4.1740000000000001E-4</v>
      </c>
      <c r="DH325">
        <v>3.904E-4</v>
      </c>
      <c r="DI325">
        <v>3.948E-4</v>
      </c>
    </row>
    <row r="326" spans="1:113" x14ac:dyDescent="0.25">
      <c r="A326" t="str">
        <f t="shared" si="5"/>
        <v>All_All_No_All_All_20 to 199.99 kW_43690</v>
      </c>
      <c r="B326" t="s">
        <v>177</v>
      </c>
      <c r="C326" t="s">
        <v>239</v>
      </c>
      <c r="D326" t="s">
        <v>19</v>
      </c>
      <c r="E326" t="s">
        <v>19</v>
      </c>
      <c r="F326" t="s">
        <v>308</v>
      </c>
      <c r="G326" t="s">
        <v>19</v>
      </c>
      <c r="H326" t="s">
        <v>19</v>
      </c>
      <c r="I326" t="s">
        <v>59</v>
      </c>
      <c r="J326" s="11">
        <v>43690</v>
      </c>
      <c r="K326">
        <v>15</v>
      </c>
      <c r="L326">
        <v>18</v>
      </c>
      <c r="M326">
        <v>24868</v>
      </c>
      <c r="N326">
        <v>0</v>
      </c>
      <c r="O326">
        <v>0</v>
      </c>
      <c r="P326">
        <v>0</v>
      </c>
      <c r="Q326">
        <v>0</v>
      </c>
      <c r="R326">
        <v>11.850453999999999</v>
      </c>
      <c r="S326">
        <v>11.356157</v>
      </c>
      <c r="T326">
        <v>11.005813</v>
      </c>
      <c r="U326">
        <v>10.939235999999999</v>
      </c>
      <c r="V326">
        <v>11.41418</v>
      </c>
      <c r="W326">
        <v>12.546181000000001</v>
      </c>
      <c r="X326">
        <v>13.827693</v>
      </c>
      <c r="Y326">
        <v>15.570736</v>
      </c>
      <c r="Z326">
        <v>17.677078999999999</v>
      </c>
      <c r="AA326">
        <v>19.204975999999998</v>
      </c>
      <c r="AB326">
        <v>20.653611000000001</v>
      </c>
      <c r="AC326">
        <v>21.816378</v>
      </c>
      <c r="AD326">
        <v>22.553432000000001</v>
      </c>
      <c r="AE326">
        <v>23.492498999999999</v>
      </c>
      <c r="AF326">
        <v>23.654304</v>
      </c>
      <c r="AG326">
        <v>23.254719999999999</v>
      </c>
      <c r="AH326">
        <v>22.200230000000001</v>
      </c>
      <c r="AI326">
        <v>20.710699999999999</v>
      </c>
      <c r="AJ326">
        <v>19.64912</v>
      </c>
      <c r="AK326">
        <v>18.877790000000001</v>
      </c>
      <c r="AL326">
        <v>18.189309999999999</v>
      </c>
      <c r="AM326">
        <v>16.442630000000001</v>
      </c>
      <c r="AN326">
        <v>14.53478</v>
      </c>
      <c r="AO326">
        <v>13.14114</v>
      </c>
      <c r="AP326">
        <v>74.165430000000001</v>
      </c>
      <c r="AQ326">
        <v>71.792370000000005</v>
      </c>
      <c r="AR326">
        <v>70.376400000000004</v>
      </c>
      <c r="AS326">
        <v>69.095249999999993</v>
      </c>
      <c r="AT326">
        <v>68.183090000000007</v>
      </c>
      <c r="AU326">
        <v>66.984530000000007</v>
      </c>
      <c r="AV326">
        <v>66.117410000000007</v>
      </c>
      <c r="AW326">
        <v>66.667659999999998</v>
      </c>
      <c r="AX326">
        <v>70.621489999999994</v>
      </c>
      <c r="AY326">
        <v>75.429410000000004</v>
      </c>
      <c r="AZ326">
        <v>79.833079999999995</v>
      </c>
      <c r="BA326">
        <v>84.118849999999995</v>
      </c>
      <c r="BB326">
        <v>87.797039999999996</v>
      </c>
      <c r="BC326">
        <v>90.690640000000002</v>
      </c>
      <c r="BD326">
        <v>92.562550000000002</v>
      </c>
      <c r="BE326">
        <v>94.050409999999999</v>
      </c>
      <c r="BF326">
        <v>94.792050000000003</v>
      </c>
      <c r="BG326">
        <v>94.723050000000001</v>
      </c>
      <c r="BH326">
        <v>93.909310000000005</v>
      </c>
      <c r="BI326">
        <v>91.393330000000006</v>
      </c>
      <c r="BJ326">
        <v>87.511669999999995</v>
      </c>
      <c r="BK326">
        <v>83.775379999999998</v>
      </c>
      <c r="BL326">
        <v>80.237380000000002</v>
      </c>
      <c r="BM326">
        <v>77.499160000000003</v>
      </c>
      <c r="BN326">
        <v>-7.1386900000000003E-2</v>
      </c>
      <c r="BO326">
        <v>-7.1395200000000006E-2</v>
      </c>
      <c r="BP326">
        <v>-4.6972100000000003E-2</v>
      </c>
      <c r="BQ326">
        <v>-1.6355000000000001E-2</v>
      </c>
      <c r="BR326">
        <v>-2.29029E-2</v>
      </c>
      <c r="BS326">
        <v>-2.18456E-2</v>
      </c>
      <c r="BT326">
        <v>8.5295000000000006E-3</v>
      </c>
      <c r="BU326">
        <v>8.5813399999999998E-2</v>
      </c>
      <c r="BV326">
        <v>9.9251300000000001E-2</v>
      </c>
      <c r="BW326">
        <v>7.5316400000000006E-2</v>
      </c>
      <c r="BX326">
        <v>4.9542000000000003E-2</v>
      </c>
      <c r="BY326">
        <v>9.0948999999999995E-3</v>
      </c>
      <c r="BZ326">
        <v>-5.2790799999999999E-2</v>
      </c>
      <c r="CA326">
        <v>-0.1572713</v>
      </c>
      <c r="CB326">
        <v>-7.2541499999999995E-2</v>
      </c>
      <c r="CC326">
        <v>-5.3283499999999998E-2</v>
      </c>
      <c r="CD326">
        <v>-2.1891899999999999E-2</v>
      </c>
      <c r="CE326">
        <v>6.4510000000000001E-4</v>
      </c>
      <c r="CF326">
        <v>-6.3156500000000004E-2</v>
      </c>
      <c r="CG326">
        <v>-9.3744099999999997E-2</v>
      </c>
      <c r="CH326">
        <v>-5.9673799999999999E-2</v>
      </c>
      <c r="CI326">
        <v>4.8139300000000003E-2</v>
      </c>
      <c r="CJ326">
        <v>5.5095499999999999E-2</v>
      </c>
      <c r="CK326">
        <v>-4.9944000000000004E-3</v>
      </c>
      <c r="CL326">
        <v>3.4049999999999998E-4</v>
      </c>
      <c r="CM326">
        <v>3.2670000000000003E-4</v>
      </c>
      <c r="CN326">
        <v>3.0699999999999998E-4</v>
      </c>
      <c r="CO326">
        <v>3.0509999999999999E-4</v>
      </c>
      <c r="CP326">
        <v>3.3280000000000001E-4</v>
      </c>
      <c r="CQ326">
        <v>6.8249999999999995E-4</v>
      </c>
      <c r="CR326">
        <v>5.4770000000000003E-4</v>
      </c>
      <c r="CS326">
        <v>3.7859999999999999E-4</v>
      </c>
      <c r="CT326">
        <v>3.2079999999999999E-4</v>
      </c>
      <c r="CU326" s="76">
        <v>1.694E-4</v>
      </c>
      <c r="CV326" s="76">
        <v>9.1700000000000006E-5</v>
      </c>
      <c r="CW326" s="76">
        <v>5.3399999999999997E-5</v>
      </c>
      <c r="CX326" s="76">
        <v>1.952E-4</v>
      </c>
      <c r="CY326">
        <v>3.4390000000000001E-4</v>
      </c>
      <c r="CZ326">
        <v>4.7160000000000002E-4</v>
      </c>
      <c r="DA326">
        <v>5.2499999999999997E-4</v>
      </c>
      <c r="DB326">
        <v>5.6190000000000005E-4</v>
      </c>
      <c r="DC326">
        <v>6.156E-4</v>
      </c>
      <c r="DD326">
        <v>5.9239999999999998E-4</v>
      </c>
      <c r="DE326">
        <v>5.4350000000000004E-4</v>
      </c>
      <c r="DF326">
        <v>4.3600000000000003E-4</v>
      </c>
      <c r="DG326">
        <v>3.4190000000000002E-4</v>
      </c>
      <c r="DH326">
        <v>3.079E-4</v>
      </c>
      <c r="DI326">
        <v>2.8370000000000001E-4</v>
      </c>
    </row>
    <row r="327" spans="1:113" x14ac:dyDescent="0.25">
      <c r="A327" t="str">
        <f t="shared" si="5"/>
        <v>All_All_No_All_All_20 to 199.99 kW_43691</v>
      </c>
      <c r="B327" t="s">
        <v>177</v>
      </c>
      <c r="C327" t="s">
        <v>239</v>
      </c>
      <c r="D327" t="s">
        <v>19</v>
      </c>
      <c r="E327" t="s">
        <v>19</v>
      </c>
      <c r="F327" t="s">
        <v>308</v>
      </c>
      <c r="G327" t="s">
        <v>19</v>
      </c>
      <c r="H327" t="s">
        <v>19</v>
      </c>
      <c r="I327" t="s">
        <v>59</v>
      </c>
      <c r="J327" s="11">
        <v>43691</v>
      </c>
      <c r="K327">
        <v>15</v>
      </c>
      <c r="L327">
        <v>18</v>
      </c>
      <c r="M327">
        <v>24848</v>
      </c>
      <c r="N327">
        <v>0</v>
      </c>
      <c r="O327">
        <v>0</v>
      </c>
      <c r="P327">
        <v>0</v>
      </c>
      <c r="Q327">
        <v>0</v>
      </c>
      <c r="R327">
        <v>12.306228000000001</v>
      </c>
      <c r="S327">
        <v>11.747191000000001</v>
      </c>
      <c r="T327">
        <v>11.354032</v>
      </c>
      <c r="U327">
        <v>11.247655</v>
      </c>
      <c r="V327">
        <v>11.721465</v>
      </c>
      <c r="W327">
        <v>12.911709</v>
      </c>
      <c r="X327">
        <v>14.369868</v>
      </c>
      <c r="Y327">
        <v>16.335716000000001</v>
      </c>
      <c r="Z327">
        <v>18.789822999999998</v>
      </c>
      <c r="AA327">
        <v>20.395925999999999</v>
      </c>
      <c r="AB327">
        <v>21.936488000000001</v>
      </c>
      <c r="AC327">
        <v>23.230084999999999</v>
      </c>
      <c r="AD327">
        <v>24.042041000000001</v>
      </c>
      <c r="AE327">
        <v>24.935243</v>
      </c>
      <c r="AF327">
        <v>25.128878</v>
      </c>
      <c r="AG327">
        <v>24.699400000000001</v>
      </c>
      <c r="AH327">
        <v>23.503139999999998</v>
      </c>
      <c r="AI327">
        <v>21.99391</v>
      </c>
      <c r="AJ327">
        <v>20.909009999999999</v>
      </c>
      <c r="AK327">
        <v>20.011500000000002</v>
      </c>
      <c r="AL327">
        <v>19.136520000000001</v>
      </c>
      <c r="AM327">
        <v>17.15812</v>
      </c>
      <c r="AN327">
        <v>15.113960000000001</v>
      </c>
      <c r="AO327">
        <v>13.73109</v>
      </c>
      <c r="AP327">
        <v>77.023349999999994</v>
      </c>
      <c r="AQ327">
        <v>73.911510000000007</v>
      </c>
      <c r="AR327">
        <v>72.742739999999998</v>
      </c>
      <c r="AS327">
        <v>70.743369999999999</v>
      </c>
      <c r="AT327">
        <v>69.513930000000002</v>
      </c>
      <c r="AU327">
        <v>68.748919999999998</v>
      </c>
      <c r="AV327">
        <v>67.816280000000006</v>
      </c>
      <c r="AW327">
        <v>68.251949999999994</v>
      </c>
      <c r="AX327">
        <v>72.474109999999996</v>
      </c>
      <c r="AY327">
        <v>77.436490000000006</v>
      </c>
      <c r="AZ327">
        <v>82.478840000000005</v>
      </c>
      <c r="BA327">
        <v>87.041269999999997</v>
      </c>
      <c r="BB327">
        <v>90.842160000000007</v>
      </c>
      <c r="BC327">
        <v>94.128559999999993</v>
      </c>
      <c r="BD327">
        <v>96.302999999999997</v>
      </c>
      <c r="BE327">
        <v>97.706320000000005</v>
      </c>
      <c r="BF327">
        <v>98.305530000000005</v>
      </c>
      <c r="BG327">
        <v>98.396919999999994</v>
      </c>
      <c r="BH327">
        <v>97.513099999999994</v>
      </c>
      <c r="BI327">
        <v>95.190219999999997</v>
      </c>
      <c r="BJ327">
        <v>90.475459999999998</v>
      </c>
      <c r="BK327">
        <v>86.180019999999999</v>
      </c>
      <c r="BL327">
        <v>82.842230000000001</v>
      </c>
      <c r="BM327">
        <v>80.267489999999995</v>
      </c>
      <c r="BN327">
        <v>-6.6746700000000006E-2</v>
      </c>
      <c r="BO327">
        <v>-6.2933100000000006E-2</v>
      </c>
      <c r="BP327">
        <v>-4.3270400000000001E-2</v>
      </c>
      <c r="BQ327">
        <v>-1.43702E-2</v>
      </c>
      <c r="BR327">
        <v>-2.2399100000000002E-2</v>
      </c>
      <c r="BS327">
        <v>-1.6109999999999999E-2</v>
      </c>
      <c r="BT327">
        <v>2.15867E-2</v>
      </c>
      <c r="BU327">
        <v>8.5845099999999994E-2</v>
      </c>
      <c r="BV327">
        <v>8.3070199999999997E-2</v>
      </c>
      <c r="BW327">
        <v>6.3447199999999995E-2</v>
      </c>
      <c r="BX327">
        <v>3.7718000000000002E-2</v>
      </c>
      <c r="BY327">
        <v>1.2719899999999999E-2</v>
      </c>
      <c r="BZ327">
        <v>-3.2208500000000001E-2</v>
      </c>
      <c r="CA327">
        <v>-7.084E-2</v>
      </c>
      <c r="CB327">
        <v>3.9591300000000003E-2</v>
      </c>
      <c r="CC327">
        <v>-2.1406399999999999E-2</v>
      </c>
      <c r="CD327">
        <v>-1.5755399999999999E-2</v>
      </c>
      <c r="CE327">
        <v>-3.2574499999999999E-2</v>
      </c>
      <c r="CF327">
        <v>-0.1288811</v>
      </c>
      <c r="CG327">
        <v>-0.16204170000000001</v>
      </c>
      <c r="CH327">
        <v>-8.1807400000000002E-2</v>
      </c>
      <c r="CI327">
        <v>4.5164000000000003E-2</v>
      </c>
      <c r="CJ327">
        <v>4.9026E-2</v>
      </c>
      <c r="CK327">
        <v>-2.3186000000000001E-3</v>
      </c>
      <c r="CL327">
        <v>4.1179999999999998E-4</v>
      </c>
      <c r="CM327">
        <v>4.0539999999999999E-4</v>
      </c>
      <c r="CN327">
        <v>3.4739999999999999E-4</v>
      </c>
      <c r="CO327">
        <v>3.7879999999999999E-4</v>
      </c>
      <c r="CP327">
        <v>3.8860000000000001E-4</v>
      </c>
      <c r="CQ327">
        <v>7.0060000000000001E-4</v>
      </c>
      <c r="CR327">
        <v>5.7959999999999999E-4</v>
      </c>
      <c r="CS327">
        <v>4.4420000000000001E-4</v>
      </c>
      <c r="CT327">
        <v>3.6600000000000001E-4</v>
      </c>
      <c r="CU327" s="76">
        <v>1.805E-4</v>
      </c>
      <c r="CV327" s="76">
        <v>9.6199999999999994E-5</v>
      </c>
      <c r="CW327" s="76">
        <v>5.4299999999999998E-5</v>
      </c>
      <c r="CX327" s="76">
        <v>1.995E-4</v>
      </c>
      <c r="CY327">
        <v>3.6160000000000001E-4</v>
      </c>
      <c r="CZ327">
        <v>5.1570000000000001E-4</v>
      </c>
      <c r="DA327">
        <v>5.9670000000000003E-4</v>
      </c>
      <c r="DB327">
        <v>6.5519999999999999E-4</v>
      </c>
      <c r="DC327">
        <v>7.3099999999999999E-4</v>
      </c>
      <c r="DD327">
        <v>7.1679999999999997E-4</v>
      </c>
      <c r="DE327">
        <v>6.6279999999999996E-4</v>
      </c>
      <c r="DF327">
        <v>5.1809999999999996E-4</v>
      </c>
      <c r="DG327">
        <v>3.9859999999999999E-4</v>
      </c>
      <c r="DH327">
        <v>3.5659999999999999E-4</v>
      </c>
      <c r="DI327">
        <v>3.2309999999999999E-4</v>
      </c>
    </row>
    <row r="328" spans="1:113" x14ac:dyDescent="0.25">
      <c r="A328" t="str">
        <f t="shared" si="5"/>
        <v>All_All_No_All_All_20 to 199.99 kW_43693</v>
      </c>
      <c r="B328" t="s">
        <v>177</v>
      </c>
      <c r="C328" t="s">
        <v>239</v>
      </c>
      <c r="D328" t="s">
        <v>19</v>
      </c>
      <c r="E328" t="s">
        <v>19</v>
      </c>
      <c r="F328" t="s">
        <v>308</v>
      </c>
      <c r="G328" t="s">
        <v>19</v>
      </c>
      <c r="H328" t="s">
        <v>19</v>
      </c>
      <c r="I328" t="s">
        <v>59</v>
      </c>
      <c r="J328" s="11">
        <v>43693</v>
      </c>
      <c r="K328">
        <v>15</v>
      </c>
      <c r="L328">
        <v>18</v>
      </c>
      <c r="M328">
        <v>24804</v>
      </c>
      <c r="N328">
        <v>0</v>
      </c>
      <c r="O328">
        <v>0</v>
      </c>
      <c r="P328">
        <v>0</v>
      </c>
      <c r="Q328">
        <v>0</v>
      </c>
      <c r="R328">
        <v>13.129253</v>
      </c>
      <c r="S328">
        <v>12.50046</v>
      </c>
      <c r="T328">
        <v>12.053364999999999</v>
      </c>
      <c r="U328">
        <v>11.892683</v>
      </c>
      <c r="V328">
        <v>12.396584000000001</v>
      </c>
      <c r="W328">
        <v>13.624995</v>
      </c>
      <c r="X328">
        <v>15.181918</v>
      </c>
      <c r="Y328">
        <v>17.203012999999999</v>
      </c>
      <c r="Z328">
        <v>19.780570999999998</v>
      </c>
      <c r="AA328">
        <v>21.403728999999998</v>
      </c>
      <c r="AB328">
        <v>22.885971999999999</v>
      </c>
      <c r="AC328">
        <v>23.962831000000001</v>
      </c>
      <c r="AD328">
        <v>24.606511999999999</v>
      </c>
      <c r="AE328">
        <v>25.424050999999999</v>
      </c>
      <c r="AF328">
        <v>25.413221</v>
      </c>
      <c r="AG328">
        <v>24.671340000000001</v>
      </c>
      <c r="AH328">
        <v>23.365469999999998</v>
      </c>
      <c r="AI328">
        <v>21.71303</v>
      </c>
      <c r="AJ328">
        <v>20.424769999999999</v>
      </c>
      <c r="AK328">
        <v>19.460629999999998</v>
      </c>
      <c r="AL328">
        <v>18.883320000000001</v>
      </c>
      <c r="AM328">
        <v>17.207360000000001</v>
      </c>
      <c r="AN328">
        <v>15.29731</v>
      </c>
      <c r="AO328">
        <v>13.83062</v>
      </c>
      <c r="AP328">
        <v>77.51088</v>
      </c>
      <c r="AQ328">
        <v>77.664820000000006</v>
      </c>
      <c r="AR328">
        <v>75.659899999999993</v>
      </c>
      <c r="AS328">
        <v>73.973399999999998</v>
      </c>
      <c r="AT328">
        <v>72.837680000000006</v>
      </c>
      <c r="AU328">
        <v>71.608860000000007</v>
      </c>
      <c r="AV328">
        <v>70.45487</v>
      </c>
      <c r="AW328">
        <v>70.707719999999995</v>
      </c>
      <c r="AX328">
        <v>74.413300000000007</v>
      </c>
      <c r="AY328">
        <v>79.912700000000001</v>
      </c>
      <c r="AZ328">
        <v>84.83511</v>
      </c>
      <c r="BA328">
        <v>89.053960000000004</v>
      </c>
      <c r="BB328">
        <v>91.878270000000001</v>
      </c>
      <c r="BC328">
        <v>94.024910000000006</v>
      </c>
      <c r="BD328">
        <v>96.580539999999999</v>
      </c>
      <c r="BE328">
        <v>97.555769999999995</v>
      </c>
      <c r="BF328">
        <v>97.985759999999999</v>
      </c>
      <c r="BG328">
        <v>97.269499999999994</v>
      </c>
      <c r="BH328">
        <v>95.523880000000005</v>
      </c>
      <c r="BI328">
        <v>91.983050000000006</v>
      </c>
      <c r="BJ328">
        <v>86.697590000000005</v>
      </c>
      <c r="BK328">
        <v>82.751720000000006</v>
      </c>
      <c r="BL328">
        <v>79.802300000000002</v>
      </c>
      <c r="BM328">
        <v>77.611760000000004</v>
      </c>
      <c r="BN328">
        <v>-6.4110200000000006E-2</v>
      </c>
      <c r="BO328">
        <v>-4.2398499999999999E-2</v>
      </c>
      <c r="BP328">
        <v>-3.3424299999999997E-2</v>
      </c>
      <c r="BQ328">
        <v>-5.7204999999999999E-3</v>
      </c>
      <c r="BR328">
        <v>-1.8223799999999998E-2</v>
      </c>
      <c r="BS328">
        <v>-1.3476E-3</v>
      </c>
      <c r="BT328">
        <v>4.6287099999999998E-2</v>
      </c>
      <c r="BU328">
        <v>8.7427599999999994E-2</v>
      </c>
      <c r="BV328">
        <v>5.83008E-2</v>
      </c>
      <c r="BW328">
        <v>4.2132000000000003E-2</v>
      </c>
      <c r="BX328">
        <v>2.68416E-2</v>
      </c>
      <c r="BY328">
        <v>1.1501000000000001E-2</v>
      </c>
      <c r="BZ328">
        <v>-1.6705000000000001E-2</v>
      </c>
      <c r="CA328">
        <v>-4.7996499999999997E-2</v>
      </c>
      <c r="CB328">
        <v>7.9010499999999997E-2</v>
      </c>
      <c r="CC328">
        <v>-4.1560000000000002E-4</v>
      </c>
      <c r="CD328">
        <v>-3.2604999999999999E-3</v>
      </c>
      <c r="CE328">
        <v>-2.24104E-2</v>
      </c>
      <c r="CF328">
        <v>-0.1192563</v>
      </c>
      <c r="CG328">
        <v>-0.13996040000000001</v>
      </c>
      <c r="CH328">
        <v>-7.7930100000000002E-2</v>
      </c>
      <c r="CI328">
        <v>2.7497299999999999E-2</v>
      </c>
      <c r="CJ328">
        <v>2.6821600000000001E-2</v>
      </c>
      <c r="CK328">
        <v>-2.7049000000000001E-3</v>
      </c>
      <c r="CL328">
        <v>5.239E-4</v>
      </c>
      <c r="CM328">
        <v>4.9910000000000004E-4</v>
      </c>
      <c r="CN328">
        <v>4.752E-4</v>
      </c>
      <c r="CO328">
        <v>4.507E-4</v>
      </c>
      <c r="CP328">
        <v>5.5340000000000001E-4</v>
      </c>
      <c r="CQ328">
        <v>8.9150000000000004E-4</v>
      </c>
      <c r="CR328">
        <v>8.0079999999999995E-4</v>
      </c>
      <c r="CS328">
        <v>5.7729999999999999E-4</v>
      </c>
      <c r="CT328">
        <v>4.2460000000000002E-4</v>
      </c>
      <c r="CU328" s="76">
        <v>2.299E-4</v>
      </c>
      <c r="CV328" s="76">
        <v>1.125E-4</v>
      </c>
      <c r="CW328" s="76">
        <v>5.94E-5</v>
      </c>
      <c r="CX328" s="76">
        <v>2.1589999999999999E-4</v>
      </c>
      <c r="CY328">
        <v>3.9540000000000002E-4</v>
      </c>
      <c r="CZ328">
        <v>6.1079999999999999E-4</v>
      </c>
      <c r="DA328">
        <v>7.6239999999999999E-4</v>
      </c>
      <c r="DB328">
        <v>8.8130000000000001E-4</v>
      </c>
      <c r="DC328">
        <v>9.3749999999999997E-4</v>
      </c>
      <c r="DD328">
        <v>8.365E-4</v>
      </c>
      <c r="DE328">
        <v>7.2880000000000004E-4</v>
      </c>
      <c r="DF328">
        <v>5.7260000000000004E-4</v>
      </c>
      <c r="DG328">
        <v>4.5179999999999998E-4</v>
      </c>
      <c r="DH328">
        <v>3.9350000000000002E-4</v>
      </c>
      <c r="DI328">
        <v>3.7619999999999998E-4</v>
      </c>
    </row>
    <row r="329" spans="1:113" x14ac:dyDescent="0.25">
      <c r="A329" t="str">
        <f t="shared" si="5"/>
        <v>All_All_No_All_All_20 to 199.99 kW_43703</v>
      </c>
      <c r="B329" t="s">
        <v>177</v>
      </c>
      <c r="C329" t="s">
        <v>239</v>
      </c>
      <c r="D329" t="s">
        <v>19</v>
      </c>
      <c r="E329" t="s">
        <v>19</v>
      </c>
      <c r="F329" t="s">
        <v>308</v>
      </c>
      <c r="G329" t="s">
        <v>19</v>
      </c>
      <c r="H329" t="s">
        <v>19</v>
      </c>
      <c r="I329" t="s">
        <v>59</v>
      </c>
      <c r="J329" s="11">
        <v>43703</v>
      </c>
      <c r="K329">
        <v>15</v>
      </c>
      <c r="L329">
        <v>18</v>
      </c>
      <c r="M329">
        <v>24652</v>
      </c>
      <c r="N329">
        <v>0</v>
      </c>
      <c r="O329">
        <v>0</v>
      </c>
      <c r="P329">
        <v>0</v>
      </c>
      <c r="Q329">
        <v>0</v>
      </c>
      <c r="R329">
        <v>12.253192</v>
      </c>
      <c r="S329">
        <v>11.702036</v>
      </c>
      <c r="T329">
        <v>11.393039999999999</v>
      </c>
      <c r="U329">
        <v>11.356431000000001</v>
      </c>
      <c r="V329">
        <v>11.885267000000001</v>
      </c>
      <c r="W329">
        <v>13.164528000000001</v>
      </c>
      <c r="X329">
        <v>14.915288</v>
      </c>
      <c r="Y329">
        <v>16.938300999999999</v>
      </c>
      <c r="Z329">
        <v>19.423099000000001</v>
      </c>
      <c r="AA329">
        <v>20.919511</v>
      </c>
      <c r="AB329">
        <v>22.209416000000001</v>
      </c>
      <c r="AC329">
        <v>23.277083999999999</v>
      </c>
      <c r="AD329">
        <v>23.940999999999999</v>
      </c>
      <c r="AE329">
        <v>24.912848</v>
      </c>
      <c r="AF329">
        <v>25.101085999999999</v>
      </c>
      <c r="AG329">
        <v>24.489000000000001</v>
      </c>
      <c r="AH329">
        <v>23.245080000000002</v>
      </c>
      <c r="AI329">
        <v>21.50787</v>
      </c>
      <c r="AJ329">
        <v>20.115819999999999</v>
      </c>
      <c r="AK329">
        <v>19.27881</v>
      </c>
      <c r="AL329">
        <v>18.450089999999999</v>
      </c>
      <c r="AM329">
        <v>16.59243</v>
      </c>
      <c r="AN329">
        <v>14.78908</v>
      </c>
      <c r="AO329">
        <v>13.465590000000001</v>
      </c>
      <c r="AP329">
        <v>75.642650000000003</v>
      </c>
      <c r="AQ329">
        <v>74.261219999999994</v>
      </c>
      <c r="AR329">
        <v>72.995450000000005</v>
      </c>
      <c r="AS329">
        <v>71.544110000000003</v>
      </c>
      <c r="AT329">
        <v>70.258759999999995</v>
      </c>
      <c r="AU329">
        <v>69.21687</v>
      </c>
      <c r="AV329">
        <v>68.45805</v>
      </c>
      <c r="AW329">
        <v>68.748980000000003</v>
      </c>
      <c r="AX329">
        <v>72.571079999999995</v>
      </c>
      <c r="AY329">
        <v>76.673280000000005</v>
      </c>
      <c r="AZ329">
        <v>81.172399999999996</v>
      </c>
      <c r="BA329">
        <v>84.963220000000007</v>
      </c>
      <c r="BB329">
        <v>88.741370000000003</v>
      </c>
      <c r="BC329">
        <v>92.030670000000001</v>
      </c>
      <c r="BD329">
        <v>94.378739999999993</v>
      </c>
      <c r="BE329">
        <v>95.911000000000001</v>
      </c>
      <c r="BF329">
        <v>96.276499999999999</v>
      </c>
      <c r="BG329">
        <v>96.236549999999994</v>
      </c>
      <c r="BH329">
        <v>94.558700000000002</v>
      </c>
      <c r="BI329">
        <v>90.979990000000001</v>
      </c>
      <c r="BJ329">
        <v>86.39913</v>
      </c>
      <c r="BK329">
        <v>82.86609</v>
      </c>
      <c r="BL329">
        <v>80.197329999999994</v>
      </c>
      <c r="BM329">
        <v>77.830950000000001</v>
      </c>
      <c r="BN329">
        <v>-6.6619999999999999E-2</v>
      </c>
      <c r="BO329">
        <v>-5.5556399999999999E-2</v>
      </c>
      <c r="BP329">
        <v>-3.6825400000000001E-2</v>
      </c>
      <c r="BQ329">
        <v>-8.8419999999999992E-3</v>
      </c>
      <c r="BR329">
        <v>-2.0087500000000001E-2</v>
      </c>
      <c r="BS329">
        <v>-9.5014999999999995E-3</v>
      </c>
      <c r="BT329">
        <v>3.5040300000000003E-2</v>
      </c>
      <c r="BU329">
        <v>8.6330299999999999E-2</v>
      </c>
      <c r="BV329">
        <v>6.6008300000000006E-2</v>
      </c>
      <c r="BW329">
        <v>6.0076900000000003E-2</v>
      </c>
      <c r="BX329">
        <v>4.04973E-2</v>
      </c>
      <c r="BY329">
        <v>9.8457000000000006E-3</v>
      </c>
      <c r="BZ329">
        <v>-4.0349999999999997E-2</v>
      </c>
      <c r="CA329">
        <v>-0.1090477</v>
      </c>
      <c r="CB329">
        <v>-3.2125000000000001E-3</v>
      </c>
      <c r="CC329">
        <v>-3.18243E-2</v>
      </c>
      <c r="CD329">
        <v>-2.2502100000000001E-2</v>
      </c>
      <c r="CE329">
        <v>-1.73595E-2</v>
      </c>
      <c r="CF329">
        <v>-8.48579E-2</v>
      </c>
      <c r="CG329">
        <v>-9.8580899999999999E-2</v>
      </c>
      <c r="CH329">
        <v>-6.4054600000000003E-2</v>
      </c>
      <c r="CI329">
        <v>3.2141000000000003E-2</v>
      </c>
      <c r="CJ329">
        <v>2.7888900000000001E-2</v>
      </c>
      <c r="CK329">
        <v>-1.39496E-2</v>
      </c>
      <c r="CL329">
        <v>4.9430000000000003E-4</v>
      </c>
      <c r="CM329">
        <v>4.7770000000000001E-4</v>
      </c>
      <c r="CN329">
        <v>4.5790000000000002E-4</v>
      </c>
      <c r="CO329">
        <v>4.6890000000000001E-4</v>
      </c>
      <c r="CP329">
        <v>5.3870000000000003E-4</v>
      </c>
      <c r="CQ329">
        <v>8.7549999999999998E-4</v>
      </c>
      <c r="CR329">
        <v>7.3470000000000002E-4</v>
      </c>
      <c r="CS329">
        <v>5.6550000000000003E-4</v>
      </c>
      <c r="CT329">
        <v>4.1990000000000001E-4</v>
      </c>
      <c r="CU329" s="76">
        <v>2.1240000000000001E-4</v>
      </c>
      <c r="CV329" s="76">
        <v>1.019E-4</v>
      </c>
      <c r="CW329" s="76">
        <v>5.8199999999999998E-5</v>
      </c>
      <c r="CX329" s="76">
        <v>2.051E-4</v>
      </c>
      <c r="CY329">
        <v>3.701E-4</v>
      </c>
      <c r="CZ329">
        <v>5.3200000000000003E-4</v>
      </c>
      <c r="DA329">
        <v>6.5129999999999995E-4</v>
      </c>
      <c r="DB329">
        <v>7.3459999999999997E-4</v>
      </c>
      <c r="DC329">
        <v>7.76E-4</v>
      </c>
      <c r="DD329">
        <v>6.9640000000000001E-4</v>
      </c>
      <c r="DE329">
        <v>6.1019999999999998E-4</v>
      </c>
      <c r="DF329">
        <v>4.8759999999999998E-4</v>
      </c>
      <c r="DG329">
        <v>4.0109999999999999E-4</v>
      </c>
      <c r="DH329">
        <v>3.6509999999999998E-4</v>
      </c>
      <c r="DI329">
        <v>3.3639999999999999E-4</v>
      </c>
    </row>
    <row r="330" spans="1:113" x14ac:dyDescent="0.25">
      <c r="A330" t="str">
        <f t="shared" si="5"/>
        <v>All_All_No_All_All_20 to 199.99 kW_43704</v>
      </c>
      <c r="B330" t="s">
        <v>177</v>
      </c>
      <c r="C330" t="s">
        <v>239</v>
      </c>
      <c r="D330" t="s">
        <v>19</v>
      </c>
      <c r="E330" t="s">
        <v>19</v>
      </c>
      <c r="F330" t="s">
        <v>308</v>
      </c>
      <c r="G330" t="s">
        <v>19</v>
      </c>
      <c r="H330" t="s">
        <v>19</v>
      </c>
      <c r="I330" t="s">
        <v>59</v>
      </c>
      <c r="J330" s="11">
        <v>43704</v>
      </c>
      <c r="K330">
        <v>15</v>
      </c>
      <c r="L330">
        <v>18</v>
      </c>
      <c r="M330">
        <v>24625</v>
      </c>
      <c r="N330">
        <v>0</v>
      </c>
      <c r="O330">
        <v>0</v>
      </c>
      <c r="P330">
        <v>0</v>
      </c>
      <c r="Q330">
        <v>0</v>
      </c>
      <c r="R330">
        <v>12.672750000000001</v>
      </c>
      <c r="S330">
        <v>12.156031</v>
      </c>
      <c r="T330">
        <v>11.799617</v>
      </c>
      <c r="U330">
        <v>11.693379999999999</v>
      </c>
      <c r="V330">
        <v>12.229735</v>
      </c>
      <c r="W330">
        <v>13.493786999999999</v>
      </c>
      <c r="X330">
        <v>15.245659</v>
      </c>
      <c r="Y330">
        <v>17.045423</v>
      </c>
      <c r="Z330">
        <v>19.451934000000001</v>
      </c>
      <c r="AA330">
        <v>21.029658999999999</v>
      </c>
      <c r="AB330">
        <v>22.437214000000001</v>
      </c>
      <c r="AC330">
        <v>23.575130000000001</v>
      </c>
      <c r="AD330">
        <v>24.205158999999998</v>
      </c>
      <c r="AE330">
        <v>25.158773</v>
      </c>
      <c r="AF330">
        <v>25.335626000000001</v>
      </c>
      <c r="AG330">
        <v>24.690729999999999</v>
      </c>
      <c r="AH330">
        <v>23.39377</v>
      </c>
      <c r="AI330">
        <v>21.698499999999999</v>
      </c>
      <c r="AJ330">
        <v>20.362559999999998</v>
      </c>
      <c r="AK330">
        <v>19.581219999999998</v>
      </c>
      <c r="AL330">
        <v>18.681570000000001</v>
      </c>
      <c r="AM330">
        <v>16.80086</v>
      </c>
      <c r="AN330">
        <v>14.95501</v>
      </c>
      <c r="AO330">
        <v>13.620229999999999</v>
      </c>
      <c r="AP330">
        <v>76.09178</v>
      </c>
      <c r="AQ330">
        <v>74.77243</v>
      </c>
      <c r="AR330">
        <v>73.91413</v>
      </c>
      <c r="AS330">
        <v>72.622749999999996</v>
      </c>
      <c r="AT330">
        <v>71.228390000000005</v>
      </c>
      <c r="AU330">
        <v>70.495260000000002</v>
      </c>
      <c r="AV330">
        <v>69.138469999999998</v>
      </c>
      <c r="AW330">
        <v>69.649780000000007</v>
      </c>
      <c r="AX330">
        <v>72.839510000000004</v>
      </c>
      <c r="AY330">
        <v>76.828450000000004</v>
      </c>
      <c r="AZ330">
        <v>81.501689999999996</v>
      </c>
      <c r="BA330">
        <v>85.384100000000004</v>
      </c>
      <c r="BB330">
        <v>89.066360000000003</v>
      </c>
      <c r="BC330">
        <v>91.79195</v>
      </c>
      <c r="BD330">
        <v>93.891810000000007</v>
      </c>
      <c r="BE330">
        <v>95.258399999999995</v>
      </c>
      <c r="BF330">
        <v>95.483599999999996</v>
      </c>
      <c r="BG330">
        <v>94.87867</v>
      </c>
      <c r="BH330">
        <v>92.913240000000002</v>
      </c>
      <c r="BI330">
        <v>89.642690000000002</v>
      </c>
      <c r="BJ330">
        <v>85.398629999999997</v>
      </c>
      <c r="BK330">
        <v>82.253609999999995</v>
      </c>
      <c r="BL330">
        <v>79.817899999999995</v>
      </c>
      <c r="BM330">
        <v>77.911450000000002</v>
      </c>
      <c r="BN330">
        <v>-7.9585299999999998E-2</v>
      </c>
      <c r="BO330">
        <v>-8.7706599999999996E-2</v>
      </c>
      <c r="BP330">
        <v>-8.3230299999999993E-2</v>
      </c>
      <c r="BQ330">
        <v>-3.4338300000000002E-2</v>
      </c>
      <c r="BR330">
        <v>-2.8485400000000001E-2</v>
      </c>
      <c r="BS330">
        <v>-5.7923999999999996E-3</v>
      </c>
      <c r="BT330">
        <v>2.7621E-2</v>
      </c>
      <c r="BU330">
        <v>9.8770499999999997E-2</v>
      </c>
      <c r="BV330">
        <v>0.1068663</v>
      </c>
      <c r="BW330">
        <v>9.0264499999999998E-2</v>
      </c>
      <c r="BX330">
        <v>4.7545499999999997E-2</v>
      </c>
      <c r="BY330">
        <v>3.6422999999999998E-3</v>
      </c>
      <c r="BZ330">
        <v>-3.9128700000000002E-2</v>
      </c>
      <c r="CA330">
        <v>-0.1035195</v>
      </c>
      <c r="CB330">
        <v>-2.9538600000000002E-2</v>
      </c>
      <c r="CC330">
        <v>-2.5832399999999998E-2</v>
      </c>
      <c r="CD330">
        <v>1.1736999999999999E-2</v>
      </c>
      <c r="CE330">
        <v>1.3587E-2</v>
      </c>
      <c r="CF330">
        <v>-7.2515899999999994E-2</v>
      </c>
      <c r="CG330">
        <v>-0.12640760000000001</v>
      </c>
      <c r="CH330">
        <v>-7.1999199999999999E-2</v>
      </c>
      <c r="CI330">
        <v>3.8761499999999997E-2</v>
      </c>
      <c r="CJ330">
        <v>2.31302E-2</v>
      </c>
      <c r="CK330">
        <v>-4.5522000000000002E-3</v>
      </c>
      <c r="CL330">
        <v>4.6900000000000002E-4</v>
      </c>
      <c r="CM330">
        <v>4.7590000000000002E-4</v>
      </c>
      <c r="CN330">
        <v>4.685E-4</v>
      </c>
      <c r="CO330">
        <v>4.6470000000000002E-4</v>
      </c>
      <c r="CP330">
        <v>5.6709999999999996E-4</v>
      </c>
      <c r="CQ330">
        <v>8.8270000000000004E-4</v>
      </c>
      <c r="CR330">
        <v>8.0480000000000005E-4</v>
      </c>
      <c r="CS330">
        <v>5.9130000000000001E-4</v>
      </c>
      <c r="CT330">
        <v>4.2109999999999999E-4</v>
      </c>
      <c r="CU330">
        <v>2.1680000000000001E-4</v>
      </c>
      <c r="CV330" s="76">
        <v>1.109E-4</v>
      </c>
      <c r="CW330" s="76">
        <v>6.1799999999999998E-5</v>
      </c>
      <c r="CX330" s="76">
        <v>2.184E-4</v>
      </c>
      <c r="CY330">
        <v>3.9780000000000002E-4</v>
      </c>
      <c r="CZ330">
        <v>5.7799999999999995E-4</v>
      </c>
      <c r="DA330">
        <v>7.2559999999999996E-4</v>
      </c>
      <c r="DB330">
        <v>8.1680000000000001E-4</v>
      </c>
      <c r="DC330">
        <v>8.5070000000000002E-4</v>
      </c>
      <c r="DD330">
        <v>7.448E-4</v>
      </c>
      <c r="DE330">
        <v>6.7549999999999999E-4</v>
      </c>
      <c r="DF330">
        <v>5.2030000000000002E-4</v>
      </c>
      <c r="DG330">
        <v>3.8880000000000002E-4</v>
      </c>
      <c r="DH330">
        <v>3.6640000000000002E-4</v>
      </c>
      <c r="DI330">
        <v>3.479E-4</v>
      </c>
    </row>
    <row r="331" spans="1:113" x14ac:dyDescent="0.25">
      <c r="A331" t="str">
        <f t="shared" si="5"/>
        <v>All_All_No_All_All_20 to 199.99 kW_43721</v>
      </c>
      <c r="B331" t="s">
        <v>177</v>
      </c>
      <c r="C331" t="s">
        <v>239</v>
      </c>
      <c r="D331" t="s">
        <v>19</v>
      </c>
      <c r="E331" t="s">
        <v>19</v>
      </c>
      <c r="F331" t="s">
        <v>308</v>
      </c>
      <c r="G331" t="s">
        <v>19</v>
      </c>
      <c r="H331" t="s">
        <v>19</v>
      </c>
      <c r="I331" t="s">
        <v>59</v>
      </c>
      <c r="J331" s="11">
        <v>43721</v>
      </c>
      <c r="K331">
        <v>15</v>
      </c>
      <c r="L331">
        <v>18</v>
      </c>
      <c r="M331">
        <v>24486</v>
      </c>
      <c r="N331">
        <v>0</v>
      </c>
      <c r="O331">
        <v>0</v>
      </c>
      <c r="P331">
        <v>0</v>
      </c>
      <c r="Q331">
        <v>0</v>
      </c>
      <c r="R331">
        <v>11.395673</v>
      </c>
      <c r="S331">
        <v>10.868492</v>
      </c>
      <c r="T331">
        <v>10.563886999999999</v>
      </c>
      <c r="U331">
        <v>10.476474</v>
      </c>
      <c r="V331">
        <v>10.934181000000001</v>
      </c>
      <c r="W331">
        <v>12.039375</v>
      </c>
      <c r="X331">
        <v>13.479811</v>
      </c>
      <c r="Y331">
        <v>14.632562999999999</v>
      </c>
      <c r="Z331">
        <v>16.758828000000001</v>
      </c>
      <c r="AA331">
        <v>18.409962</v>
      </c>
      <c r="AB331">
        <v>19.987935</v>
      </c>
      <c r="AC331">
        <v>21.336770999999999</v>
      </c>
      <c r="AD331">
        <v>22.212620000000001</v>
      </c>
      <c r="AE331">
        <v>23.163785000000001</v>
      </c>
      <c r="AF331">
        <v>23.451243999999999</v>
      </c>
      <c r="AG331">
        <v>22.813140000000001</v>
      </c>
      <c r="AH331">
        <v>21.681640000000002</v>
      </c>
      <c r="AI331">
        <v>20.24644</v>
      </c>
      <c r="AJ331">
        <v>18.984739999999999</v>
      </c>
      <c r="AK331">
        <v>18.415230000000001</v>
      </c>
      <c r="AL331">
        <v>17.27469</v>
      </c>
      <c r="AM331">
        <v>15.693490000000001</v>
      </c>
      <c r="AN331">
        <v>14.041790000000001</v>
      </c>
      <c r="AO331">
        <v>12.69262</v>
      </c>
      <c r="AP331">
        <v>72.246889999999993</v>
      </c>
      <c r="AQ331">
        <v>69.93674</v>
      </c>
      <c r="AR331">
        <v>68.396450000000002</v>
      </c>
      <c r="AS331">
        <v>66.55538</v>
      </c>
      <c r="AT331">
        <v>65.626660000000001</v>
      </c>
      <c r="AU331">
        <v>64.559830000000005</v>
      </c>
      <c r="AV331">
        <v>63.88156</v>
      </c>
      <c r="AW331">
        <v>63.770740000000004</v>
      </c>
      <c r="AX331">
        <v>67.353260000000006</v>
      </c>
      <c r="AY331">
        <v>73.308599999999998</v>
      </c>
      <c r="AZ331">
        <v>78.6066</v>
      </c>
      <c r="BA331">
        <v>83.766630000000006</v>
      </c>
      <c r="BB331">
        <v>87.839380000000006</v>
      </c>
      <c r="BC331">
        <v>90.734380000000002</v>
      </c>
      <c r="BD331">
        <v>92.921379999999999</v>
      </c>
      <c r="BE331">
        <v>94.692480000000003</v>
      </c>
      <c r="BF331">
        <v>95.349649999999997</v>
      </c>
      <c r="BG331">
        <v>94.818770000000001</v>
      </c>
      <c r="BH331">
        <v>93.118070000000003</v>
      </c>
      <c r="BI331">
        <v>89.432190000000006</v>
      </c>
      <c r="BJ331">
        <v>84.737629999999996</v>
      </c>
      <c r="BK331">
        <v>80.89631</v>
      </c>
      <c r="BL331">
        <v>77.9696</v>
      </c>
      <c r="BM331">
        <v>75.546700000000001</v>
      </c>
      <c r="BN331">
        <v>7.6607300000000003E-2</v>
      </c>
      <c r="BO331">
        <v>0.12238839999999999</v>
      </c>
      <c r="BP331">
        <v>0.13344049999999999</v>
      </c>
      <c r="BQ331">
        <v>0.15083830000000001</v>
      </c>
      <c r="BR331">
        <v>0.17808560000000001</v>
      </c>
      <c r="BS331">
        <v>0.17699110000000001</v>
      </c>
      <c r="BT331">
        <v>0.2739645</v>
      </c>
      <c r="BU331">
        <v>0.46493689999999999</v>
      </c>
      <c r="BV331">
        <v>0.49357709999999999</v>
      </c>
      <c r="BW331">
        <v>0.3139402</v>
      </c>
      <c r="BX331">
        <v>0.1711905</v>
      </c>
      <c r="BY331">
        <v>-1.7595199999999998E-2</v>
      </c>
      <c r="BZ331">
        <v>-0.12537799999999999</v>
      </c>
      <c r="CA331">
        <v>-0.2210116</v>
      </c>
      <c r="CB331">
        <v>-0.123459</v>
      </c>
      <c r="CC331">
        <v>-4.8989400000000002E-2</v>
      </c>
      <c r="CD331">
        <v>-5.3887400000000002E-2</v>
      </c>
      <c r="CE331">
        <v>-2.9988399999999998E-2</v>
      </c>
      <c r="CF331">
        <v>-4.87941E-2</v>
      </c>
      <c r="CG331">
        <v>7.7444000000000002E-3</v>
      </c>
      <c r="CH331">
        <v>3.96759E-2</v>
      </c>
      <c r="CI331">
        <v>6.4467099999999999E-2</v>
      </c>
      <c r="CJ331">
        <v>1.6624799999999999E-2</v>
      </c>
      <c r="CK331">
        <v>-2.82261E-2</v>
      </c>
      <c r="CL331" s="76">
        <v>3.8509999999999998E-4</v>
      </c>
      <c r="CM331" s="76">
        <v>3.6729999999999998E-4</v>
      </c>
      <c r="CN331" s="76">
        <v>3.592E-4</v>
      </c>
      <c r="CO331" s="76">
        <v>3.68E-4</v>
      </c>
      <c r="CP331" s="76">
        <v>4.1310000000000001E-4</v>
      </c>
      <c r="CQ331" s="76">
        <v>7.0240000000000005E-4</v>
      </c>
      <c r="CR331" s="76">
        <v>5.7709999999999999E-4</v>
      </c>
      <c r="CS331" s="76">
        <v>4.2769999999999999E-4</v>
      </c>
      <c r="CT331" s="76">
        <v>3.6830000000000001E-4</v>
      </c>
      <c r="CU331" s="76">
        <v>2.2029999999999999E-4</v>
      </c>
      <c r="CV331" s="76">
        <v>1.111E-4</v>
      </c>
      <c r="CW331" s="76">
        <v>7.0699999999999997E-5</v>
      </c>
      <c r="CX331" s="76">
        <v>2.1670000000000001E-4</v>
      </c>
      <c r="CY331" s="76">
        <v>3.8880000000000002E-4</v>
      </c>
      <c r="CZ331" s="76">
        <v>5.2740000000000003E-4</v>
      </c>
      <c r="DA331" s="76">
        <v>5.9219999999999997E-4</v>
      </c>
      <c r="DB331" s="76">
        <v>6.4899999999999995E-4</v>
      </c>
      <c r="DC331" s="76">
        <v>7.1429999999999996E-4</v>
      </c>
      <c r="DD331" s="76">
        <v>6.7319999999999999E-4</v>
      </c>
      <c r="DE331" s="76">
        <v>6.269E-4</v>
      </c>
      <c r="DF331" s="76">
        <v>4.438E-4</v>
      </c>
      <c r="DG331" s="76">
        <v>3.388E-4</v>
      </c>
      <c r="DH331" s="76">
        <v>3.0410000000000002E-4</v>
      </c>
      <c r="DI331" s="76">
        <v>3.0410000000000002E-4</v>
      </c>
    </row>
    <row r="332" spans="1:113" x14ac:dyDescent="0.25">
      <c r="A332" t="str">
        <f t="shared" si="5"/>
        <v>All_All_No_All_All_20 to 199.99 kW_2958465</v>
      </c>
      <c r="B332" t="s">
        <v>204</v>
      </c>
      <c r="C332" t="s">
        <v>239</v>
      </c>
      <c r="D332" t="s">
        <v>19</v>
      </c>
      <c r="E332" t="s">
        <v>19</v>
      </c>
      <c r="F332" t="s">
        <v>308</v>
      </c>
      <c r="G332" t="s">
        <v>19</v>
      </c>
      <c r="H332" t="s">
        <v>19</v>
      </c>
      <c r="I332" t="s">
        <v>59</v>
      </c>
      <c r="J332" s="11">
        <v>2958465</v>
      </c>
      <c r="K332">
        <v>15</v>
      </c>
      <c r="L332">
        <v>18</v>
      </c>
      <c r="M332">
        <v>24939.11</v>
      </c>
      <c r="N332">
        <v>0</v>
      </c>
      <c r="O332">
        <v>0</v>
      </c>
      <c r="P332">
        <v>0</v>
      </c>
      <c r="Q332">
        <v>0</v>
      </c>
      <c r="R332">
        <v>12.344476</v>
      </c>
      <c r="S332">
        <v>11.783182</v>
      </c>
      <c r="T332">
        <v>11.413385999999999</v>
      </c>
      <c r="U332">
        <v>11.32174</v>
      </c>
      <c r="V332">
        <v>11.798855</v>
      </c>
      <c r="W332">
        <v>12.948262</v>
      </c>
      <c r="X332">
        <v>14.37973</v>
      </c>
      <c r="Y332">
        <v>16.187933999999998</v>
      </c>
      <c r="Z332">
        <v>18.407789000000001</v>
      </c>
      <c r="AA332">
        <v>19.964625999999999</v>
      </c>
      <c r="AB332">
        <v>21.399626999999999</v>
      </c>
      <c r="AC332">
        <v>22.534513</v>
      </c>
      <c r="AD332">
        <v>23.191984000000001</v>
      </c>
      <c r="AE332">
        <v>24.030548</v>
      </c>
      <c r="AF332">
        <v>24.168431000000002</v>
      </c>
      <c r="AG332">
        <v>23.670449999999999</v>
      </c>
      <c r="AH332">
        <v>22.60811</v>
      </c>
      <c r="AI332">
        <v>21.113969999999998</v>
      </c>
      <c r="AJ332">
        <v>19.98075</v>
      </c>
      <c r="AK332">
        <v>19.226790000000001</v>
      </c>
      <c r="AL332">
        <v>18.457979999999999</v>
      </c>
      <c r="AM332">
        <v>16.79636</v>
      </c>
      <c r="AN332">
        <v>14.91858</v>
      </c>
      <c r="AO332">
        <v>13.526759999999999</v>
      </c>
      <c r="AP332">
        <v>75.86609</v>
      </c>
      <c r="AQ332">
        <v>74.084919999999997</v>
      </c>
      <c r="AR332">
        <v>72.618669999999995</v>
      </c>
      <c r="AS332">
        <v>71.108350000000002</v>
      </c>
      <c r="AT332">
        <v>69.900639999999996</v>
      </c>
      <c r="AU332">
        <v>68.929150000000007</v>
      </c>
      <c r="AV332">
        <v>68.032849999999996</v>
      </c>
      <c r="AW332">
        <v>68.774019999999993</v>
      </c>
      <c r="AX332">
        <v>72.456890000000001</v>
      </c>
      <c r="AY332">
        <v>77.146460000000005</v>
      </c>
      <c r="AZ332">
        <v>81.769109999999998</v>
      </c>
      <c r="BA332">
        <v>85.922989999999999</v>
      </c>
      <c r="BB332">
        <v>89.432929999999999</v>
      </c>
      <c r="BC332">
        <v>92.28349</v>
      </c>
      <c r="BD332">
        <v>94.519350000000003</v>
      </c>
      <c r="BE332">
        <v>95.910399999999996</v>
      </c>
      <c r="BF332">
        <v>96.454229999999995</v>
      </c>
      <c r="BG332">
        <v>96.145529999999994</v>
      </c>
      <c r="BH332">
        <v>94.791269999999997</v>
      </c>
      <c r="BI332">
        <v>91.940880000000007</v>
      </c>
      <c r="BJ332">
        <v>87.647509999999997</v>
      </c>
      <c r="BK332">
        <v>83.631640000000004</v>
      </c>
      <c r="BL332">
        <v>80.61009</v>
      </c>
      <c r="BM332">
        <v>78.253050000000002</v>
      </c>
      <c r="BN332">
        <v>-5.9080100000000003E-2</v>
      </c>
      <c r="BO332">
        <v>-4.5040999999999998E-2</v>
      </c>
      <c r="BP332">
        <v>-3.4821900000000003E-2</v>
      </c>
      <c r="BQ332">
        <v>-1.6700799999999998E-2</v>
      </c>
      <c r="BR332">
        <v>-1.06508E-2</v>
      </c>
      <c r="BS332">
        <v>-1.59194E-2</v>
      </c>
      <c r="BT332">
        <v>3.5217699999999998E-2</v>
      </c>
      <c r="BU332">
        <v>0.1362527</v>
      </c>
      <c r="BV332">
        <v>0.16864119999999999</v>
      </c>
      <c r="BW332">
        <v>0.125081</v>
      </c>
      <c r="BX332">
        <v>6.3024899999999995E-2</v>
      </c>
      <c r="BY332">
        <v>1.6967E-3</v>
      </c>
      <c r="BZ332">
        <v>-5.1823000000000001E-2</v>
      </c>
      <c r="CA332">
        <v>-9.9325499999999997E-2</v>
      </c>
      <c r="CB332">
        <v>7.6816999999999996E-3</v>
      </c>
      <c r="CC332">
        <v>-2.7412000000000001E-3</v>
      </c>
      <c r="CD332">
        <v>-3.3245000000000002E-3</v>
      </c>
      <c r="CE332">
        <v>-2.1816599999999998E-2</v>
      </c>
      <c r="CF332">
        <v>-0.1047299</v>
      </c>
      <c r="CG332">
        <v>-0.1230202</v>
      </c>
      <c r="CH332">
        <v>-7.6411499999999993E-2</v>
      </c>
      <c r="CI332">
        <v>1.08982E-2</v>
      </c>
      <c r="CJ332">
        <v>-4.9459999999999999E-4</v>
      </c>
      <c r="CK332">
        <v>-4.0751599999999999E-2</v>
      </c>
      <c r="CL332" s="76">
        <v>5.0500000000000001E-5</v>
      </c>
      <c r="CM332" s="76">
        <v>4.8900000000000003E-5</v>
      </c>
      <c r="CN332" s="76">
        <v>4.6499999999999999E-5</v>
      </c>
      <c r="CO332" s="76">
        <v>4.6699999999999997E-5</v>
      </c>
      <c r="CP332" s="76">
        <v>5.3900000000000002E-5</v>
      </c>
      <c r="CQ332" s="76">
        <v>9.09E-5</v>
      </c>
      <c r="CR332" s="76">
        <v>7.64E-5</v>
      </c>
      <c r="CS332" s="76">
        <v>5.6900000000000001E-5</v>
      </c>
      <c r="CT332" s="76">
        <v>4.4799999999999998E-5</v>
      </c>
      <c r="CU332" s="76">
        <v>2.37E-5</v>
      </c>
      <c r="CV332" s="76">
        <v>1.22E-5</v>
      </c>
      <c r="CW332" s="76">
        <v>7.0099999999999998E-6</v>
      </c>
      <c r="CX332" s="76">
        <v>2.4000000000000001E-5</v>
      </c>
      <c r="CY332" s="76">
        <v>4.32E-5</v>
      </c>
      <c r="CZ332" s="76">
        <v>6.0800000000000001E-5</v>
      </c>
      <c r="DA332" s="76">
        <v>7.0699999999999997E-5</v>
      </c>
      <c r="DB332" s="76">
        <v>7.8200000000000003E-5</v>
      </c>
      <c r="DC332" s="76">
        <v>8.4599999999999996E-5</v>
      </c>
      <c r="DD332" s="76">
        <v>7.9099999999999998E-5</v>
      </c>
      <c r="DE332" s="76">
        <v>7.2299999999999996E-5</v>
      </c>
      <c r="DF332" s="76">
        <v>5.6400000000000002E-5</v>
      </c>
      <c r="DG332" s="76">
        <v>4.3999999999999999E-5</v>
      </c>
      <c r="DH332" s="76">
        <v>4.0099999999999999E-5</v>
      </c>
      <c r="DI332" s="76">
        <v>3.9199999999999997E-5</v>
      </c>
    </row>
    <row r="333" spans="1:113" x14ac:dyDescent="0.25">
      <c r="A333" t="str">
        <f t="shared" si="5"/>
        <v>All_All_Yes_All_All_20 to 199.99 kW_43627</v>
      </c>
      <c r="B333" t="s">
        <v>177</v>
      </c>
      <c r="C333" t="s">
        <v>240</v>
      </c>
      <c r="D333" t="s">
        <v>19</v>
      </c>
      <c r="E333" t="s">
        <v>19</v>
      </c>
      <c r="F333" t="s">
        <v>309</v>
      </c>
      <c r="G333" t="s">
        <v>19</v>
      </c>
      <c r="H333" t="s">
        <v>19</v>
      </c>
      <c r="I333" t="s">
        <v>59</v>
      </c>
      <c r="J333" s="11">
        <v>43627</v>
      </c>
      <c r="K333">
        <v>15</v>
      </c>
      <c r="L333">
        <v>18</v>
      </c>
      <c r="M333">
        <v>55</v>
      </c>
      <c r="N333">
        <v>0</v>
      </c>
      <c r="O333">
        <v>0</v>
      </c>
      <c r="P333">
        <v>0</v>
      </c>
      <c r="Q333">
        <v>0</v>
      </c>
      <c r="R333">
        <v>27.897345000000001</v>
      </c>
      <c r="S333">
        <v>27.661508999999999</v>
      </c>
      <c r="T333">
        <v>27.539273000000001</v>
      </c>
      <c r="U333">
        <v>27.334164000000001</v>
      </c>
      <c r="V333">
        <v>27.082255</v>
      </c>
      <c r="W333">
        <v>27.846108999999998</v>
      </c>
      <c r="X333">
        <v>28.702708999999999</v>
      </c>
      <c r="Y333">
        <v>30.160855000000002</v>
      </c>
      <c r="Z333">
        <v>30.336200000000002</v>
      </c>
      <c r="AA333">
        <v>32.211126999999998</v>
      </c>
      <c r="AB333">
        <v>32.433982</v>
      </c>
      <c r="AC333">
        <v>33.517271999999998</v>
      </c>
      <c r="AD333">
        <v>33.600582000000003</v>
      </c>
      <c r="AE333">
        <v>32.159672999999998</v>
      </c>
      <c r="AF333">
        <v>12.638999999999999</v>
      </c>
      <c r="AG333">
        <v>11.64476</v>
      </c>
      <c r="AH333">
        <v>11.3706</v>
      </c>
      <c r="AI333">
        <v>11.14991</v>
      </c>
      <c r="AJ333">
        <v>14.61951</v>
      </c>
      <c r="AK333">
        <v>16.451219999999999</v>
      </c>
      <c r="AL333">
        <v>30.551179999999999</v>
      </c>
      <c r="AM333">
        <v>30.201129999999999</v>
      </c>
      <c r="AN333">
        <v>28.998329999999999</v>
      </c>
      <c r="AO333">
        <v>27.935639999999999</v>
      </c>
      <c r="AP333">
        <v>84.1</v>
      </c>
      <c r="AQ333">
        <v>82</v>
      </c>
      <c r="AR333">
        <v>80.2</v>
      </c>
      <c r="AS333">
        <v>78.05</v>
      </c>
      <c r="AT333">
        <v>76.150000000000006</v>
      </c>
      <c r="AU333">
        <v>75.05</v>
      </c>
      <c r="AV333">
        <v>74.55</v>
      </c>
      <c r="AW333">
        <v>76.150000000000006</v>
      </c>
      <c r="AX333">
        <v>80.650000000000006</v>
      </c>
      <c r="AY333">
        <v>84.05</v>
      </c>
      <c r="AZ333">
        <v>86.85</v>
      </c>
      <c r="BA333">
        <v>90.95</v>
      </c>
      <c r="BB333">
        <v>94.45</v>
      </c>
      <c r="BC333">
        <v>96.9</v>
      </c>
      <c r="BD333">
        <v>99.3</v>
      </c>
      <c r="BE333">
        <v>100.4</v>
      </c>
      <c r="BF333">
        <v>101.75</v>
      </c>
      <c r="BG333">
        <v>102.1</v>
      </c>
      <c r="BH333">
        <v>100.75</v>
      </c>
      <c r="BI333">
        <v>99.6</v>
      </c>
      <c r="BJ333">
        <v>97.6</v>
      </c>
      <c r="BK333">
        <v>92.8</v>
      </c>
      <c r="BL333">
        <v>90.25</v>
      </c>
      <c r="BM333">
        <v>88.35</v>
      </c>
      <c r="BN333">
        <v>-0.1364012</v>
      </c>
      <c r="BO333">
        <v>0.2587391</v>
      </c>
      <c r="BP333">
        <v>0.11868579999999999</v>
      </c>
      <c r="BQ333">
        <v>0.1037767</v>
      </c>
      <c r="BR333">
        <v>0.1117899</v>
      </c>
      <c r="BS333">
        <v>7.2880200000000006E-2</v>
      </c>
      <c r="BT333">
        <v>0.20989769999999999</v>
      </c>
      <c r="BU333">
        <v>0.50513770000000002</v>
      </c>
      <c r="BV333">
        <v>0.34971380000000002</v>
      </c>
      <c r="BW333">
        <v>0.19859930000000001</v>
      </c>
      <c r="BX333">
        <v>0.15697749999999999</v>
      </c>
      <c r="BY333">
        <v>1.6562400000000001E-2</v>
      </c>
      <c r="BZ333">
        <v>-0.1273358</v>
      </c>
      <c r="CA333">
        <v>-8.3366999999999997E-2</v>
      </c>
      <c r="CB333">
        <v>0.71920600000000001</v>
      </c>
      <c r="CC333">
        <v>0.90344679999999999</v>
      </c>
      <c r="CD333">
        <v>0.81487509999999996</v>
      </c>
      <c r="CE333">
        <v>0.93251550000000005</v>
      </c>
      <c r="CF333">
        <v>0.62468319999999999</v>
      </c>
      <c r="CG333">
        <v>0.47540900000000003</v>
      </c>
      <c r="CH333">
        <v>0.25904739999999998</v>
      </c>
      <c r="CI333">
        <v>0.37020890000000001</v>
      </c>
      <c r="CJ333">
        <v>0.16660050000000001</v>
      </c>
      <c r="CK333">
        <v>9.9241899999999994E-2</v>
      </c>
      <c r="CL333">
        <v>0.4380636</v>
      </c>
      <c r="CM333">
        <v>0.41551290000000002</v>
      </c>
      <c r="CN333">
        <v>0.43012630000000002</v>
      </c>
      <c r="CO333">
        <v>0.45312479999999999</v>
      </c>
      <c r="CP333">
        <v>0.47592649999999997</v>
      </c>
      <c r="CQ333">
        <v>0.4844852</v>
      </c>
      <c r="CR333">
        <v>0.48291630000000002</v>
      </c>
      <c r="CS333">
        <v>0.3241446</v>
      </c>
      <c r="CT333">
        <v>0.2040177</v>
      </c>
      <c r="CU333" s="76">
        <v>0.1333472</v>
      </c>
      <c r="CV333" s="76">
        <v>0.13293749999999999</v>
      </c>
      <c r="CW333" s="76">
        <v>0.11360919999999999</v>
      </c>
      <c r="CX333" s="76">
        <v>0.45286389999999999</v>
      </c>
      <c r="CY333">
        <v>0.62150260000000002</v>
      </c>
      <c r="CZ333">
        <v>0.69470969999999999</v>
      </c>
      <c r="DA333">
        <v>0.50709899999999997</v>
      </c>
      <c r="DB333">
        <v>0.42200110000000002</v>
      </c>
      <c r="DC333">
        <v>0.47869339999999999</v>
      </c>
      <c r="DD333">
        <v>0.25251200000000001</v>
      </c>
      <c r="DE333">
        <v>0.2043828</v>
      </c>
      <c r="DF333">
        <v>0.17955299999999999</v>
      </c>
      <c r="DG333">
        <v>0.1844373</v>
      </c>
      <c r="DH333">
        <v>0.187329</v>
      </c>
      <c r="DI333">
        <v>0.2106248</v>
      </c>
    </row>
    <row r="334" spans="1:113" x14ac:dyDescent="0.25">
      <c r="A334" t="str">
        <f t="shared" si="5"/>
        <v>All_All_Yes_All_All_20 to 199.99 kW_43670</v>
      </c>
      <c r="B334" t="s">
        <v>177</v>
      </c>
      <c r="C334" t="s">
        <v>240</v>
      </c>
      <c r="D334" t="s">
        <v>19</v>
      </c>
      <c r="E334" t="s">
        <v>19</v>
      </c>
      <c r="F334" t="s">
        <v>309</v>
      </c>
      <c r="G334" t="s">
        <v>19</v>
      </c>
      <c r="H334" t="s">
        <v>19</v>
      </c>
      <c r="I334" t="s">
        <v>59</v>
      </c>
      <c r="J334" s="11">
        <v>43670</v>
      </c>
      <c r="K334">
        <v>15</v>
      </c>
      <c r="L334">
        <v>18</v>
      </c>
      <c r="M334">
        <v>55</v>
      </c>
      <c r="N334">
        <v>1</v>
      </c>
      <c r="O334">
        <v>0</v>
      </c>
      <c r="P334">
        <v>1</v>
      </c>
      <c r="Q334">
        <v>0</v>
      </c>
      <c r="AP334">
        <v>85</v>
      </c>
      <c r="AQ334">
        <v>81.3</v>
      </c>
      <c r="AR334">
        <v>78.55</v>
      </c>
      <c r="AS334">
        <v>77.55</v>
      </c>
      <c r="AT334">
        <v>76.7</v>
      </c>
      <c r="AU334">
        <v>76.150000000000006</v>
      </c>
      <c r="AV334">
        <v>74.650000000000006</v>
      </c>
      <c r="AW334">
        <v>74.900000000000006</v>
      </c>
      <c r="AX334">
        <v>78</v>
      </c>
      <c r="AY334">
        <v>82.25</v>
      </c>
      <c r="AZ334">
        <v>86.8</v>
      </c>
      <c r="BA334">
        <v>90.25</v>
      </c>
      <c r="BB334">
        <v>92.05</v>
      </c>
      <c r="BC334">
        <v>95.15</v>
      </c>
      <c r="BD334">
        <v>98.25</v>
      </c>
      <c r="BE334">
        <v>100.7</v>
      </c>
      <c r="BF334">
        <v>101.9</v>
      </c>
      <c r="BG334">
        <v>102.45</v>
      </c>
      <c r="BH334">
        <v>101.9</v>
      </c>
      <c r="BI334">
        <v>99.7</v>
      </c>
      <c r="BJ334">
        <v>96</v>
      </c>
      <c r="BK334">
        <v>92.2</v>
      </c>
      <c r="BL334">
        <v>90.1</v>
      </c>
      <c r="BM334">
        <v>88.95</v>
      </c>
      <c r="CU334" s="76"/>
      <c r="CV334" s="76"/>
      <c r="CW334" s="76"/>
      <c r="CX334" s="76"/>
    </row>
    <row r="335" spans="1:113" x14ac:dyDescent="0.25">
      <c r="A335" t="str">
        <f t="shared" si="5"/>
        <v>All_All_Yes_All_All_20 to 199.99 kW_43672</v>
      </c>
      <c r="B335" t="s">
        <v>177</v>
      </c>
      <c r="C335" t="s">
        <v>240</v>
      </c>
      <c r="D335" t="s">
        <v>19</v>
      </c>
      <c r="E335" t="s">
        <v>19</v>
      </c>
      <c r="F335" t="s">
        <v>309</v>
      </c>
      <c r="G335" t="s">
        <v>19</v>
      </c>
      <c r="H335" t="s">
        <v>19</v>
      </c>
      <c r="I335" t="s">
        <v>59</v>
      </c>
      <c r="J335" s="11">
        <v>43672</v>
      </c>
      <c r="K335">
        <v>15</v>
      </c>
      <c r="L335">
        <v>18</v>
      </c>
      <c r="M335">
        <v>55</v>
      </c>
      <c r="N335">
        <v>1</v>
      </c>
      <c r="O335">
        <v>0</v>
      </c>
      <c r="P335">
        <v>1</v>
      </c>
      <c r="Q335">
        <v>0</v>
      </c>
      <c r="AP335">
        <v>83.6</v>
      </c>
      <c r="AQ335">
        <v>83.85</v>
      </c>
      <c r="AR335">
        <v>82.75</v>
      </c>
      <c r="AS335">
        <v>81.349999999999994</v>
      </c>
      <c r="AT335">
        <v>80.349999999999994</v>
      </c>
      <c r="AU335">
        <v>78.400000000000006</v>
      </c>
      <c r="AV335">
        <v>76.8</v>
      </c>
      <c r="AW335">
        <v>77.849999999999994</v>
      </c>
      <c r="AX335">
        <v>80.2</v>
      </c>
      <c r="AY335">
        <v>83.55</v>
      </c>
      <c r="AZ335">
        <v>88.5</v>
      </c>
      <c r="BA335">
        <v>91.85</v>
      </c>
      <c r="BB335">
        <v>94.45</v>
      </c>
      <c r="BC335">
        <v>96.6</v>
      </c>
      <c r="BD335">
        <v>98.65</v>
      </c>
      <c r="BE335">
        <v>100.4</v>
      </c>
      <c r="BF335">
        <v>101.45</v>
      </c>
      <c r="BG335">
        <v>101.1</v>
      </c>
      <c r="BH335">
        <v>99.85</v>
      </c>
      <c r="BI335">
        <v>97.5</v>
      </c>
      <c r="BJ335">
        <v>94.85</v>
      </c>
      <c r="BK335">
        <v>91.6</v>
      </c>
      <c r="BL335">
        <v>88.6</v>
      </c>
      <c r="BM335">
        <v>85.8</v>
      </c>
      <c r="CV335" s="76"/>
      <c r="CW335" s="76"/>
      <c r="CX335" s="76"/>
    </row>
    <row r="336" spans="1:113" x14ac:dyDescent="0.25">
      <c r="A336" t="str">
        <f t="shared" si="5"/>
        <v>All_All_Yes_All_All_20 to 199.99 kW_43690</v>
      </c>
      <c r="B336" t="s">
        <v>177</v>
      </c>
      <c r="C336" t="s">
        <v>240</v>
      </c>
      <c r="D336" t="s">
        <v>19</v>
      </c>
      <c r="E336" t="s">
        <v>19</v>
      </c>
      <c r="F336" t="s">
        <v>309</v>
      </c>
      <c r="G336" t="s">
        <v>19</v>
      </c>
      <c r="H336" t="s">
        <v>19</v>
      </c>
      <c r="I336" t="s">
        <v>59</v>
      </c>
      <c r="J336" s="11">
        <v>43690</v>
      </c>
      <c r="K336">
        <v>15</v>
      </c>
      <c r="L336">
        <v>18</v>
      </c>
      <c r="M336">
        <v>55</v>
      </c>
      <c r="N336">
        <v>0</v>
      </c>
      <c r="O336">
        <v>0</v>
      </c>
      <c r="P336">
        <v>0</v>
      </c>
      <c r="Q336">
        <v>0</v>
      </c>
      <c r="R336">
        <v>20.545873</v>
      </c>
      <c r="S336">
        <v>20.439473</v>
      </c>
      <c r="T336">
        <v>20.261382000000001</v>
      </c>
      <c r="U336">
        <v>20.173964000000002</v>
      </c>
      <c r="V336">
        <v>20.260981999999998</v>
      </c>
      <c r="W336">
        <v>22.220963999999999</v>
      </c>
      <c r="X336">
        <v>25.119291</v>
      </c>
      <c r="Y336">
        <v>27.171600000000002</v>
      </c>
      <c r="Z336">
        <v>27.528473000000002</v>
      </c>
      <c r="AA336">
        <v>27.757508999999999</v>
      </c>
      <c r="AB336">
        <v>27.486363999999998</v>
      </c>
      <c r="AC336">
        <v>28.515982000000001</v>
      </c>
      <c r="AD336">
        <v>28.702964000000001</v>
      </c>
      <c r="AE336">
        <v>28.166909</v>
      </c>
      <c r="AF336">
        <v>17.287109000000001</v>
      </c>
      <c r="AG336">
        <v>17.043849999999999</v>
      </c>
      <c r="AH336">
        <v>17.760760000000001</v>
      </c>
      <c r="AI336">
        <v>17.283930000000002</v>
      </c>
      <c r="AJ336">
        <v>17.13542</v>
      </c>
      <c r="AK336">
        <v>21.613689999999998</v>
      </c>
      <c r="AL336">
        <v>23.019380000000002</v>
      </c>
      <c r="AM336">
        <v>22.395869999999999</v>
      </c>
      <c r="AN336">
        <v>19.393329999999999</v>
      </c>
      <c r="AO336">
        <v>17.557179999999999</v>
      </c>
      <c r="AP336">
        <v>81.45</v>
      </c>
      <c r="AQ336">
        <v>78.7</v>
      </c>
      <c r="AR336">
        <v>77.05</v>
      </c>
      <c r="AS336">
        <v>74.8</v>
      </c>
      <c r="AT336">
        <v>73.849999999999994</v>
      </c>
      <c r="AU336">
        <v>72.25</v>
      </c>
      <c r="AV336">
        <v>70.599999999999994</v>
      </c>
      <c r="AW336">
        <v>71</v>
      </c>
      <c r="AX336">
        <v>74.849999999999994</v>
      </c>
      <c r="AY336">
        <v>79.150000000000006</v>
      </c>
      <c r="AZ336">
        <v>82.9</v>
      </c>
      <c r="BA336">
        <v>87.25</v>
      </c>
      <c r="BB336">
        <v>91.05</v>
      </c>
      <c r="BC336">
        <v>93.95</v>
      </c>
      <c r="BD336">
        <v>95.95</v>
      </c>
      <c r="BE336">
        <v>97.7</v>
      </c>
      <c r="BF336">
        <v>99.15</v>
      </c>
      <c r="BG336">
        <v>98.95</v>
      </c>
      <c r="BH336">
        <v>98.35</v>
      </c>
      <c r="BI336">
        <v>96.5</v>
      </c>
      <c r="BJ336">
        <v>93.65</v>
      </c>
      <c r="BK336">
        <v>90.95</v>
      </c>
      <c r="BL336">
        <v>88.35</v>
      </c>
      <c r="BM336">
        <v>85.4</v>
      </c>
      <c r="BN336">
        <v>-0.16305939999999999</v>
      </c>
      <c r="BO336">
        <v>-7.2387300000000002E-2</v>
      </c>
      <c r="BP336">
        <v>-9.4556100000000004E-2</v>
      </c>
      <c r="BQ336">
        <v>-0.106765</v>
      </c>
      <c r="BR336">
        <v>-0.1939708</v>
      </c>
      <c r="BS336">
        <v>-0.22415760000000001</v>
      </c>
      <c r="BT336">
        <v>-2.88957E-2</v>
      </c>
      <c r="BU336">
        <v>-8.6004700000000003E-2</v>
      </c>
      <c r="BV336">
        <v>-4.5739099999999998E-2</v>
      </c>
      <c r="BW336">
        <v>-8.2866999999999993E-3</v>
      </c>
      <c r="BX336">
        <v>5.0361499999999997E-2</v>
      </c>
      <c r="BY336">
        <v>3.8369E-2</v>
      </c>
      <c r="BZ336">
        <v>-6.0205099999999998E-2</v>
      </c>
      <c r="CA336">
        <v>9.4074599999999994E-2</v>
      </c>
      <c r="CB336">
        <v>0.62004130000000002</v>
      </c>
      <c r="CC336">
        <v>0.5029941</v>
      </c>
      <c r="CD336">
        <v>0.39592709999999998</v>
      </c>
      <c r="CE336">
        <v>0.43927280000000002</v>
      </c>
      <c r="CF336">
        <v>0.22661149999999999</v>
      </c>
      <c r="CG336">
        <v>2.41607E-2</v>
      </c>
      <c r="CH336">
        <v>-0.1745939</v>
      </c>
      <c r="CI336">
        <v>-5.1437499999999997E-2</v>
      </c>
      <c r="CJ336">
        <v>-2.66039E-2</v>
      </c>
      <c r="CK336">
        <v>-0.1002179</v>
      </c>
      <c r="CL336">
        <v>0.27315820000000002</v>
      </c>
      <c r="CM336">
        <v>0.26318330000000001</v>
      </c>
      <c r="CN336">
        <v>0.25291049999999998</v>
      </c>
      <c r="CO336">
        <v>0.2611174</v>
      </c>
      <c r="CP336">
        <v>0.293491</v>
      </c>
      <c r="CQ336">
        <v>0.33146880000000001</v>
      </c>
      <c r="CR336">
        <v>0.38925939999999998</v>
      </c>
      <c r="CS336">
        <v>0.24958640000000001</v>
      </c>
      <c r="CT336">
        <v>0.16758970000000001</v>
      </c>
      <c r="CU336">
        <v>0.10666970000000001</v>
      </c>
      <c r="CV336">
        <v>0.11328199999999999</v>
      </c>
      <c r="CW336">
        <v>0.10526720000000001</v>
      </c>
      <c r="CX336">
        <v>0.41015770000000001</v>
      </c>
      <c r="CY336">
        <v>0.57437470000000002</v>
      </c>
      <c r="CZ336">
        <v>0.63741170000000003</v>
      </c>
      <c r="DA336">
        <v>0.43491010000000002</v>
      </c>
      <c r="DB336">
        <v>0.32761050000000003</v>
      </c>
      <c r="DC336">
        <v>0.33992099999999997</v>
      </c>
      <c r="DD336">
        <v>0.19411790000000001</v>
      </c>
      <c r="DE336">
        <v>0.16228529999999999</v>
      </c>
      <c r="DF336">
        <v>0.16027939999999999</v>
      </c>
      <c r="DG336">
        <v>0.17103260000000001</v>
      </c>
      <c r="DH336">
        <v>0.17697209999999999</v>
      </c>
      <c r="DI336">
        <v>0.17926500000000001</v>
      </c>
    </row>
    <row r="337" spans="1:113" x14ac:dyDescent="0.25">
      <c r="A337" t="str">
        <f t="shared" si="5"/>
        <v>All_All_Yes_All_All_20 to 199.99 kW_43691</v>
      </c>
      <c r="B337" t="s">
        <v>177</v>
      </c>
      <c r="C337" t="s">
        <v>240</v>
      </c>
      <c r="D337" t="s">
        <v>19</v>
      </c>
      <c r="E337" t="s">
        <v>19</v>
      </c>
      <c r="F337" t="s">
        <v>309</v>
      </c>
      <c r="G337" t="s">
        <v>19</v>
      </c>
      <c r="H337" t="s">
        <v>19</v>
      </c>
      <c r="I337" t="s">
        <v>59</v>
      </c>
      <c r="J337" s="11">
        <v>43691</v>
      </c>
      <c r="K337">
        <v>15</v>
      </c>
      <c r="L337">
        <v>18</v>
      </c>
      <c r="M337">
        <v>55</v>
      </c>
      <c r="N337">
        <v>1</v>
      </c>
      <c r="O337">
        <v>0</v>
      </c>
      <c r="P337">
        <v>1</v>
      </c>
      <c r="Q337">
        <v>0</v>
      </c>
      <c r="AP337">
        <v>84.45</v>
      </c>
      <c r="AQ337">
        <v>80.45</v>
      </c>
      <c r="AR337">
        <v>79.349999999999994</v>
      </c>
      <c r="AS337">
        <v>76.8</v>
      </c>
      <c r="AT337">
        <v>75.2</v>
      </c>
      <c r="AU337">
        <v>74.150000000000006</v>
      </c>
      <c r="AV337">
        <v>73.45</v>
      </c>
      <c r="AW337">
        <v>73.55</v>
      </c>
      <c r="AX337">
        <v>77.3</v>
      </c>
      <c r="AY337">
        <v>81</v>
      </c>
      <c r="AZ337">
        <v>85.7</v>
      </c>
      <c r="BA337">
        <v>90.4</v>
      </c>
      <c r="BB337">
        <v>94.35</v>
      </c>
      <c r="BC337">
        <v>97.75</v>
      </c>
      <c r="BD337">
        <v>100.15</v>
      </c>
      <c r="BE337">
        <v>101.45</v>
      </c>
      <c r="BF337">
        <v>102.45</v>
      </c>
      <c r="BG337">
        <v>102.8</v>
      </c>
      <c r="BH337">
        <v>102.2</v>
      </c>
      <c r="BI337">
        <v>100.7</v>
      </c>
      <c r="BJ337">
        <v>97.35</v>
      </c>
      <c r="BK337">
        <v>93.8</v>
      </c>
      <c r="BL337">
        <v>90.95</v>
      </c>
      <c r="BM337">
        <v>88</v>
      </c>
    </row>
    <row r="338" spans="1:113" x14ac:dyDescent="0.25">
      <c r="A338" t="str">
        <f t="shared" si="5"/>
        <v>All_All_Yes_All_All_20 to 199.99 kW_43693</v>
      </c>
      <c r="B338" t="s">
        <v>177</v>
      </c>
      <c r="C338" t="s">
        <v>240</v>
      </c>
      <c r="D338" t="s">
        <v>19</v>
      </c>
      <c r="E338" t="s">
        <v>19</v>
      </c>
      <c r="F338" t="s">
        <v>309</v>
      </c>
      <c r="G338" t="s">
        <v>19</v>
      </c>
      <c r="H338" t="s">
        <v>19</v>
      </c>
      <c r="I338" t="s">
        <v>59</v>
      </c>
      <c r="J338" s="11">
        <v>43693</v>
      </c>
      <c r="K338">
        <v>15</v>
      </c>
      <c r="L338">
        <v>18</v>
      </c>
      <c r="M338">
        <v>55</v>
      </c>
      <c r="N338">
        <v>0</v>
      </c>
      <c r="O338">
        <v>0</v>
      </c>
      <c r="P338">
        <v>0</v>
      </c>
      <c r="Q338">
        <v>0</v>
      </c>
      <c r="R338">
        <v>19.678673</v>
      </c>
      <c r="S338">
        <v>19.474836</v>
      </c>
      <c r="T338">
        <v>19.341926999999998</v>
      </c>
      <c r="U338">
        <v>19.554200000000002</v>
      </c>
      <c r="V338">
        <v>21.820145</v>
      </c>
      <c r="W338">
        <v>21.617872999999999</v>
      </c>
      <c r="X338">
        <v>25.368582</v>
      </c>
      <c r="Y338">
        <v>25.742726999999999</v>
      </c>
      <c r="Z338">
        <v>24.363945999999999</v>
      </c>
      <c r="AA338">
        <v>24.620926999999998</v>
      </c>
      <c r="AB338">
        <v>24.006526999999998</v>
      </c>
      <c r="AC338">
        <v>22.978491000000002</v>
      </c>
      <c r="AD338">
        <v>23.102364000000001</v>
      </c>
      <c r="AE338">
        <v>22.691782</v>
      </c>
      <c r="AF338">
        <v>11.452382</v>
      </c>
      <c r="AG338">
        <v>11.125909999999999</v>
      </c>
      <c r="AH338">
        <v>11.570180000000001</v>
      </c>
      <c r="AI338">
        <v>11.263870000000001</v>
      </c>
      <c r="AJ338">
        <v>9.9778179999999992</v>
      </c>
      <c r="AK338">
        <v>10.5852</v>
      </c>
      <c r="AL338">
        <v>15.60333</v>
      </c>
      <c r="AM338">
        <v>15.284840000000001</v>
      </c>
      <c r="AN338">
        <v>14.569889999999999</v>
      </c>
      <c r="AO338">
        <v>13.74638</v>
      </c>
      <c r="AP338">
        <v>84.85</v>
      </c>
      <c r="AQ338">
        <v>83.6</v>
      </c>
      <c r="AR338">
        <v>81.349999999999994</v>
      </c>
      <c r="AS338">
        <v>80.2</v>
      </c>
      <c r="AT338">
        <v>78.5</v>
      </c>
      <c r="AU338">
        <v>77.45</v>
      </c>
      <c r="AV338">
        <v>75.25</v>
      </c>
      <c r="AW338">
        <v>74.099999999999994</v>
      </c>
      <c r="AX338">
        <v>77.400000000000006</v>
      </c>
      <c r="AY338">
        <v>82.95</v>
      </c>
      <c r="AZ338">
        <v>87.55</v>
      </c>
      <c r="BA338">
        <v>91.4</v>
      </c>
      <c r="BB338">
        <v>95.15</v>
      </c>
      <c r="BC338">
        <v>98.65</v>
      </c>
      <c r="BD338">
        <v>101.65</v>
      </c>
      <c r="BE338">
        <v>103.15</v>
      </c>
      <c r="BF338">
        <v>104.05</v>
      </c>
      <c r="BG338">
        <v>103.65</v>
      </c>
      <c r="BH338">
        <v>102.7</v>
      </c>
      <c r="BI338">
        <v>100.4</v>
      </c>
      <c r="BJ338">
        <v>96.4</v>
      </c>
      <c r="BK338">
        <v>92.95</v>
      </c>
      <c r="BL338">
        <v>88.8</v>
      </c>
      <c r="BM338">
        <v>85.4</v>
      </c>
      <c r="BN338">
        <v>-0.2461633</v>
      </c>
      <c r="BO338">
        <v>-6.4124899999999999E-2</v>
      </c>
      <c r="BP338">
        <v>-0.1140548</v>
      </c>
      <c r="BQ338">
        <v>-0.18400369999999999</v>
      </c>
      <c r="BR338">
        <v>-0.3734036</v>
      </c>
      <c r="BS338">
        <v>-0.43210999999999999</v>
      </c>
      <c r="BT338">
        <v>-0.20442540000000001</v>
      </c>
      <c r="BU338">
        <v>-0.12891420000000001</v>
      </c>
      <c r="BV338">
        <v>-8.6954799999999999E-2</v>
      </c>
      <c r="BW338">
        <v>-3.10894E-2</v>
      </c>
      <c r="BX338">
        <v>2.0291500000000001E-2</v>
      </c>
      <c r="BY338">
        <v>4.7383700000000001E-2</v>
      </c>
      <c r="BZ338">
        <v>-2.5134500000000001E-2</v>
      </c>
      <c r="CA338">
        <v>0.1739038</v>
      </c>
      <c r="CB338">
        <v>0.82044760000000005</v>
      </c>
      <c r="CC338">
        <v>0.75777950000000005</v>
      </c>
      <c r="CD338">
        <v>0.67150240000000005</v>
      </c>
      <c r="CE338">
        <v>0.70130479999999995</v>
      </c>
      <c r="CF338">
        <v>0.33661839999999998</v>
      </c>
      <c r="CG338">
        <v>9.9123699999999995E-2</v>
      </c>
      <c r="CH338">
        <v>-0.1679349</v>
      </c>
      <c r="CI338">
        <v>-5.6340399999999999E-2</v>
      </c>
      <c r="CJ338">
        <v>-3.7512999999999998E-2</v>
      </c>
      <c r="CK338">
        <v>-0.1145587</v>
      </c>
      <c r="CL338">
        <v>0.24402689999999999</v>
      </c>
      <c r="CM338">
        <v>0.23579739999999999</v>
      </c>
      <c r="CN338">
        <v>0.22028790000000001</v>
      </c>
      <c r="CO338">
        <v>0.2140977</v>
      </c>
      <c r="CP338">
        <v>0.26772079999999998</v>
      </c>
      <c r="CQ338">
        <v>0.30838549999999998</v>
      </c>
      <c r="CR338">
        <v>0.39073029999999997</v>
      </c>
      <c r="CS338">
        <v>0.24060239999999999</v>
      </c>
      <c r="CT338">
        <v>0.15378620000000001</v>
      </c>
      <c r="CU338">
        <v>0.1010804</v>
      </c>
      <c r="CV338">
        <v>0.1076763</v>
      </c>
      <c r="CW338">
        <v>0.1000101</v>
      </c>
      <c r="CX338">
        <v>0.38942939999999998</v>
      </c>
      <c r="CY338">
        <v>0.55833969999999999</v>
      </c>
      <c r="CZ338">
        <v>0.63414490000000001</v>
      </c>
      <c r="DA338">
        <v>0.43354900000000002</v>
      </c>
      <c r="DB338">
        <v>0.31761289999999998</v>
      </c>
      <c r="DC338">
        <v>0.32921869999999998</v>
      </c>
      <c r="DD338">
        <v>0.20182349999999999</v>
      </c>
      <c r="DE338">
        <v>0.17074239999999999</v>
      </c>
      <c r="DF338">
        <v>0.16854169999999999</v>
      </c>
      <c r="DG338">
        <v>0.18054629999999999</v>
      </c>
      <c r="DH338">
        <v>0.18026349999999999</v>
      </c>
      <c r="DI338">
        <v>0.17190610000000001</v>
      </c>
    </row>
    <row r="339" spans="1:113" x14ac:dyDescent="0.25">
      <c r="A339" t="str">
        <f t="shared" si="5"/>
        <v>All_All_Yes_All_All_20 to 199.99 kW_43703</v>
      </c>
      <c r="B339" t="s">
        <v>177</v>
      </c>
      <c r="C339" t="s">
        <v>240</v>
      </c>
      <c r="D339" t="s">
        <v>19</v>
      </c>
      <c r="E339" t="s">
        <v>19</v>
      </c>
      <c r="F339" t="s">
        <v>309</v>
      </c>
      <c r="G339" t="s">
        <v>19</v>
      </c>
      <c r="H339" t="s">
        <v>19</v>
      </c>
      <c r="I339" t="s">
        <v>59</v>
      </c>
      <c r="J339" s="11">
        <v>43703</v>
      </c>
      <c r="K339">
        <v>15</v>
      </c>
      <c r="L339">
        <v>18</v>
      </c>
      <c r="M339">
        <v>55</v>
      </c>
      <c r="N339">
        <v>1</v>
      </c>
      <c r="O339">
        <v>0</v>
      </c>
      <c r="P339">
        <v>1</v>
      </c>
      <c r="Q339">
        <v>0</v>
      </c>
      <c r="AP339">
        <v>82.8</v>
      </c>
      <c r="AQ339">
        <v>79.8</v>
      </c>
      <c r="AR339">
        <v>79.599999999999994</v>
      </c>
      <c r="AS339">
        <v>78.650000000000006</v>
      </c>
      <c r="AT339">
        <v>77.400000000000006</v>
      </c>
      <c r="AU339">
        <v>76</v>
      </c>
      <c r="AV339">
        <v>75.5</v>
      </c>
      <c r="AW339">
        <v>74.95</v>
      </c>
      <c r="AX339">
        <v>78.7</v>
      </c>
      <c r="AY339">
        <v>82.15</v>
      </c>
      <c r="AZ339">
        <v>85.75</v>
      </c>
      <c r="BA339">
        <v>89.05</v>
      </c>
      <c r="BB339">
        <v>92.2</v>
      </c>
      <c r="BC339">
        <v>95.45</v>
      </c>
      <c r="BD339">
        <v>97.4</v>
      </c>
      <c r="BE339">
        <v>98.55</v>
      </c>
      <c r="BF339">
        <v>99.85</v>
      </c>
      <c r="BG339">
        <v>99.95</v>
      </c>
      <c r="BH339">
        <v>99.45</v>
      </c>
      <c r="BI339">
        <v>97.75</v>
      </c>
      <c r="BJ339">
        <v>94.7</v>
      </c>
      <c r="BK339">
        <v>92.3</v>
      </c>
      <c r="BL339">
        <v>89.45</v>
      </c>
      <c r="BM339">
        <v>86.55</v>
      </c>
    </row>
    <row r="340" spans="1:113" x14ac:dyDescent="0.25">
      <c r="A340" t="str">
        <f t="shared" si="5"/>
        <v>All_All_Yes_All_All_20 to 199.99 kW_43704</v>
      </c>
      <c r="B340" t="s">
        <v>177</v>
      </c>
      <c r="C340" t="s">
        <v>240</v>
      </c>
      <c r="D340" t="s">
        <v>19</v>
      </c>
      <c r="E340" t="s">
        <v>19</v>
      </c>
      <c r="F340" t="s">
        <v>309</v>
      </c>
      <c r="G340" t="s">
        <v>19</v>
      </c>
      <c r="H340" t="s">
        <v>19</v>
      </c>
      <c r="I340" t="s">
        <v>59</v>
      </c>
      <c r="J340" s="11">
        <v>43704</v>
      </c>
      <c r="K340">
        <v>15</v>
      </c>
      <c r="L340">
        <v>18</v>
      </c>
      <c r="M340">
        <v>55</v>
      </c>
      <c r="N340">
        <v>0</v>
      </c>
      <c r="O340">
        <v>0</v>
      </c>
      <c r="P340">
        <v>0</v>
      </c>
      <c r="Q340">
        <v>0</v>
      </c>
      <c r="R340">
        <v>12.351964000000001</v>
      </c>
      <c r="S340">
        <v>12.091418000000001</v>
      </c>
      <c r="T340">
        <v>12.108036</v>
      </c>
      <c r="U340">
        <v>12.118345</v>
      </c>
      <c r="V340">
        <v>12.361800000000001</v>
      </c>
      <c r="W340">
        <v>13.143072999999999</v>
      </c>
      <c r="X340">
        <v>12.930291</v>
      </c>
      <c r="Y340">
        <v>14.384727</v>
      </c>
      <c r="Z340">
        <v>15.695926999999999</v>
      </c>
      <c r="AA340">
        <v>17.275782</v>
      </c>
      <c r="AB340">
        <v>21.221399999999999</v>
      </c>
      <c r="AC340">
        <v>22.574708999999999</v>
      </c>
      <c r="AD340">
        <v>23.162545000000001</v>
      </c>
      <c r="AE340">
        <v>22.099962999999999</v>
      </c>
      <c r="AF340">
        <v>10.979709</v>
      </c>
      <c r="AG340">
        <v>10.579639999999999</v>
      </c>
      <c r="AH340">
        <v>10.81578</v>
      </c>
      <c r="AI340">
        <v>10.494070000000001</v>
      </c>
      <c r="AJ340">
        <v>18.135870000000001</v>
      </c>
      <c r="AK340">
        <v>18.722840000000001</v>
      </c>
      <c r="AL340">
        <v>18.433199999999999</v>
      </c>
      <c r="AM340">
        <v>18.151599999999998</v>
      </c>
      <c r="AN340">
        <v>17.118379999999998</v>
      </c>
      <c r="AO340">
        <v>16.214359999999999</v>
      </c>
      <c r="AP340">
        <v>84.4</v>
      </c>
      <c r="AQ340">
        <v>83</v>
      </c>
      <c r="AR340">
        <v>81.5</v>
      </c>
      <c r="AS340">
        <v>79.849999999999994</v>
      </c>
      <c r="AT340">
        <v>78.099999999999994</v>
      </c>
      <c r="AU340">
        <v>76.849999999999994</v>
      </c>
      <c r="AV340">
        <v>75.8</v>
      </c>
      <c r="AW340">
        <v>75.650000000000006</v>
      </c>
      <c r="AX340">
        <v>78.8</v>
      </c>
      <c r="AY340">
        <v>82.05</v>
      </c>
      <c r="AZ340">
        <v>86.95</v>
      </c>
      <c r="BA340">
        <v>90.5</v>
      </c>
      <c r="BB340">
        <v>93.8</v>
      </c>
      <c r="BC340">
        <v>96.95</v>
      </c>
      <c r="BD340">
        <v>98.95</v>
      </c>
      <c r="BE340">
        <v>100.9</v>
      </c>
      <c r="BF340">
        <v>101.75</v>
      </c>
      <c r="BG340">
        <v>101.7</v>
      </c>
      <c r="BH340">
        <v>100.4</v>
      </c>
      <c r="BI340">
        <v>98.05</v>
      </c>
      <c r="BJ340">
        <v>94.8</v>
      </c>
      <c r="BK340">
        <v>91.45</v>
      </c>
      <c r="BL340">
        <v>89.2</v>
      </c>
      <c r="BM340">
        <v>86.6</v>
      </c>
      <c r="BN340">
        <v>-0.19843</v>
      </c>
      <c r="BO340">
        <v>-6.8963899999999995E-2</v>
      </c>
      <c r="BP340">
        <v>-0.151449</v>
      </c>
      <c r="BQ340">
        <v>-0.1776257</v>
      </c>
      <c r="BR340">
        <v>-0.31736920000000002</v>
      </c>
      <c r="BS340">
        <v>-0.37269910000000001</v>
      </c>
      <c r="BT340">
        <v>-0.1921331</v>
      </c>
      <c r="BU340">
        <v>-6.5503699999999998E-2</v>
      </c>
      <c r="BV340">
        <v>-1.5662700000000002E-2</v>
      </c>
      <c r="BW340">
        <v>4.6863799999999997E-2</v>
      </c>
      <c r="BX340">
        <v>6.3462400000000002E-2</v>
      </c>
      <c r="BY340">
        <v>1.1942100000000001E-2</v>
      </c>
      <c r="BZ340">
        <v>-3.7173999999999999E-2</v>
      </c>
      <c r="CA340">
        <v>0.16014600000000001</v>
      </c>
      <c r="CB340">
        <v>0.73765539999999996</v>
      </c>
      <c r="CC340">
        <v>0.69258370000000002</v>
      </c>
      <c r="CD340">
        <v>0.59749980000000003</v>
      </c>
      <c r="CE340">
        <v>0.6408817</v>
      </c>
      <c r="CF340">
        <v>0.30366729999999997</v>
      </c>
      <c r="CG340">
        <v>7.9024899999999995E-2</v>
      </c>
      <c r="CH340">
        <v>-0.18913240000000001</v>
      </c>
      <c r="CI340">
        <v>-4.6536399999999999E-2</v>
      </c>
      <c r="CJ340">
        <v>-1.77555E-2</v>
      </c>
      <c r="CK340">
        <v>-0.1097451</v>
      </c>
      <c r="CL340">
        <v>0.26131300000000002</v>
      </c>
      <c r="CM340">
        <v>0.25773210000000002</v>
      </c>
      <c r="CN340">
        <v>0.2490146</v>
      </c>
      <c r="CO340">
        <v>0.2476264</v>
      </c>
      <c r="CP340">
        <v>0.27618229999999999</v>
      </c>
      <c r="CQ340">
        <v>0.31122630000000001</v>
      </c>
      <c r="CR340">
        <v>0.38593769999999999</v>
      </c>
      <c r="CS340">
        <v>0.25832840000000001</v>
      </c>
      <c r="CT340">
        <v>0.16593530000000001</v>
      </c>
      <c r="CU340">
        <v>0.1052323</v>
      </c>
      <c r="CV340">
        <v>0.1110307</v>
      </c>
      <c r="CW340">
        <v>0.1020638</v>
      </c>
      <c r="CX340">
        <v>0.39871279999999998</v>
      </c>
      <c r="CY340">
        <v>0.56633259999999996</v>
      </c>
      <c r="CZ340">
        <v>0.6335558</v>
      </c>
      <c r="DA340">
        <v>0.42847800000000003</v>
      </c>
      <c r="DB340">
        <v>0.31015290000000001</v>
      </c>
      <c r="DC340">
        <v>0.33526719999999999</v>
      </c>
      <c r="DD340">
        <v>0.19675809999999999</v>
      </c>
      <c r="DE340">
        <v>0.16824939999999999</v>
      </c>
      <c r="DF340">
        <v>0.1650528</v>
      </c>
      <c r="DG340">
        <v>0.1754394</v>
      </c>
      <c r="DH340">
        <v>0.178373</v>
      </c>
      <c r="DI340">
        <v>0.1780706</v>
      </c>
    </row>
    <row r="341" spans="1:113" x14ac:dyDescent="0.25">
      <c r="A341" t="str">
        <f t="shared" si="5"/>
        <v>All_All_Yes_All_All_20 to 199.99 kW_43721</v>
      </c>
      <c r="B341" t="s">
        <v>177</v>
      </c>
      <c r="C341" t="s">
        <v>240</v>
      </c>
      <c r="D341" t="s">
        <v>19</v>
      </c>
      <c r="E341" t="s">
        <v>19</v>
      </c>
      <c r="F341" t="s">
        <v>309</v>
      </c>
      <c r="G341" t="s">
        <v>19</v>
      </c>
      <c r="H341" t="s">
        <v>19</v>
      </c>
      <c r="I341" t="s">
        <v>59</v>
      </c>
      <c r="J341" s="11">
        <v>43721</v>
      </c>
      <c r="K341">
        <v>15</v>
      </c>
      <c r="L341">
        <v>18</v>
      </c>
      <c r="M341">
        <v>55</v>
      </c>
      <c r="N341">
        <v>0</v>
      </c>
      <c r="O341">
        <v>0</v>
      </c>
      <c r="P341">
        <v>0</v>
      </c>
      <c r="Q341">
        <v>0</v>
      </c>
      <c r="R341">
        <v>27.210764000000001</v>
      </c>
      <c r="S341">
        <v>26.723800000000001</v>
      </c>
      <c r="T341">
        <v>26.862109</v>
      </c>
      <c r="U341">
        <v>26.492618</v>
      </c>
      <c r="V341">
        <v>26.544163000000001</v>
      </c>
      <c r="W341">
        <v>26.638164</v>
      </c>
      <c r="X341">
        <v>28.030618</v>
      </c>
      <c r="Y341">
        <v>30.357018</v>
      </c>
      <c r="Z341">
        <v>31.092545999999999</v>
      </c>
      <c r="AA341">
        <v>31.617328000000001</v>
      </c>
      <c r="AB341">
        <v>32.150618000000001</v>
      </c>
      <c r="AC341">
        <v>33.083745</v>
      </c>
      <c r="AD341">
        <v>33.426144999999998</v>
      </c>
      <c r="AE341">
        <v>31.367182</v>
      </c>
      <c r="AF341">
        <v>14.641582</v>
      </c>
      <c r="AG341">
        <v>15.57236</v>
      </c>
      <c r="AH341">
        <v>15.75498</v>
      </c>
      <c r="AI341">
        <v>16.487469999999998</v>
      </c>
      <c r="AJ341">
        <v>19.383959999999998</v>
      </c>
      <c r="AK341">
        <v>21.455950000000001</v>
      </c>
      <c r="AL341">
        <v>21.321619999999999</v>
      </c>
      <c r="AM341">
        <v>20.910160000000001</v>
      </c>
      <c r="AN341">
        <v>20.083220000000001</v>
      </c>
      <c r="AO341">
        <v>18.94725</v>
      </c>
      <c r="AP341">
        <v>77.7</v>
      </c>
      <c r="AQ341">
        <v>75.7</v>
      </c>
      <c r="AR341">
        <v>73.099999999999994</v>
      </c>
      <c r="AS341">
        <v>71.150000000000006</v>
      </c>
      <c r="AT341">
        <v>69.849999999999994</v>
      </c>
      <c r="AU341">
        <v>67.8</v>
      </c>
      <c r="AV341">
        <v>67.55</v>
      </c>
      <c r="AW341">
        <v>67.7</v>
      </c>
      <c r="AX341">
        <v>69.849999999999994</v>
      </c>
      <c r="AY341">
        <v>74.2</v>
      </c>
      <c r="AZ341">
        <v>80.05</v>
      </c>
      <c r="BA341">
        <v>84.4</v>
      </c>
      <c r="BB341">
        <v>88.15</v>
      </c>
      <c r="BC341">
        <v>92</v>
      </c>
      <c r="BD341">
        <v>94.85</v>
      </c>
      <c r="BE341">
        <v>97.15</v>
      </c>
      <c r="BF341">
        <v>98.15</v>
      </c>
      <c r="BG341">
        <v>98.4</v>
      </c>
      <c r="BH341">
        <v>96.9</v>
      </c>
      <c r="BI341">
        <v>94.5</v>
      </c>
      <c r="BJ341">
        <v>90.5</v>
      </c>
      <c r="BK341">
        <v>87.75</v>
      </c>
      <c r="BL341">
        <v>85.05</v>
      </c>
      <c r="BM341">
        <v>81.8</v>
      </c>
      <c r="BN341">
        <v>-1.11386E-2</v>
      </c>
      <c r="BO341">
        <v>0.24769269999999999</v>
      </c>
      <c r="BP341">
        <v>0.1540405</v>
      </c>
      <c r="BQ341">
        <v>0.19889480000000001</v>
      </c>
      <c r="BR341">
        <v>0.34207389999999999</v>
      </c>
      <c r="BS341">
        <v>0.23810010000000001</v>
      </c>
      <c r="BT341">
        <v>0.36242649999999998</v>
      </c>
      <c r="BU341">
        <v>0.602711</v>
      </c>
      <c r="BV341">
        <v>0.54856649999999996</v>
      </c>
      <c r="BW341">
        <v>0.25959719999999997</v>
      </c>
      <c r="BX341">
        <v>0.19864309999999999</v>
      </c>
      <c r="BY341">
        <v>1.5341E-3</v>
      </c>
      <c r="BZ341">
        <v>-0.1747388</v>
      </c>
      <c r="CA341">
        <v>-0.15337999999999999</v>
      </c>
      <c r="CB341">
        <v>0.58071490000000003</v>
      </c>
      <c r="CC341">
        <v>0.78649139999999995</v>
      </c>
      <c r="CD341">
        <v>0.66519830000000002</v>
      </c>
      <c r="CE341">
        <v>0.79852559999999995</v>
      </c>
      <c r="CF341">
        <v>0.56997140000000002</v>
      </c>
      <c r="CG341">
        <v>0.44485659999999999</v>
      </c>
      <c r="CH341">
        <v>0.2636483</v>
      </c>
      <c r="CI341">
        <v>0.37431059999999999</v>
      </c>
      <c r="CJ341">
        <v>0.17475579999999999</v>
      </c>
      <c r="CK341">
        <v>0.16848250000000001</v>
      </c>
      <c r="CL341">
        <v>0.16425919999999999</v>
      </c>
      <c r="CM341">
        <v>0.1573109</v>
      </c>
      <c r="CN341">
        <v>0.16068730000000001</v>
      </c>
      <c r="CO341">
        <v>0.16561229999999999</v>
      </c>
      <c r="CP341">
        <v>0.19758990000000001</v>
      </c>
      <c r="CQ341">
        <v>0.23918030000000001</v>
      </c>
      <c r="CR341">
        <v>0.3101333</v>
      </c>
      <c r="CS341">
        <v>0.1953947</v>
      </c>
      <c r="CT341">
        <v>0.13119459999999999</v>
      </c>
      <c r="CU341">
        <v>8.51267E-2</v>
      </c>
      <c r="CV341">
        <v>0.1019973</v>
      </c>
      <c r="CW341">
        <v>0.1003172</v>
      </c>
      <c r="CX341">
        <v>0.38245970000000001</v>
      </c>
      <c r="CY341">
        <v>0.53461579999999997</v>
      </c>
      <c r="CZ341">
        <v>0.5709959</v>
      </c>
      <c r="DA341">
        <v>0.36354130000000001</v>
      </c>
      <c r="DB341">
        <v>0.22786290000000001</v>
      </c>
      <c r="DC341">
        <v>0.24462329999999999</v>
      </c>
      <c r="DD341">
        <v>0.1461152</v>
      </c>
      <c r="DE341">
        <v>0.1172851</v>
      </c>
      <c r="DF341">
        <v>0.1006706</v>
      </c>
      <c r="DG341">
        <v>0.1059606</v>
      </c>
      <c r="DH341">
        <v>0.1032488</v>
      </c>
      <c r="DI341">
        <v>9.8904699999999998E-2</v>
      </c>
    </row>
    <row r="342" spans="1:113" x14ac:dyDescent="0.25">
      <c r="A342" t="str">
        <f t="shared" si="5"/>
        <v>All_All_Yes_All_All_20 to 199.99 kW_2958465</v>
      </c>
      <c r="B342" t="s">
        <v>204</v>
      </c>
      <c r="C342" t="s">
        <v>240</v>
      </c>
      <c r="D342" t="s">
        <v>19</v>
      </c>
      <c r="E342" t="s">
        <v>19</v>
      </c>
      <c r="F342" t="s">
        <v>309</v>
      </c>
      <c r="G342" t="s">
        <v>19</v>
      </c>
      <c r="H342" t="s">
        <v>19</v>
      </c>
      <c r="I342" t="s">
        <v>59</v>
      </c>
      <c r="J342" s="11">
        <v>2958465</v>
      </c>
      <c r="K342">
        <v>15</v>
      </c>
      <c r="L342">
        <v>18</v>
      </c>
      <c r="M342">
        <v>55</v>
      </c>
      <c r="N342">
        <v>0</v>
      </c>
      <c r="O342">
        <v>0</v>
      </c>
      <c r="P342">
        <v>0</v>
      </c>
      <c r="Q342">
        <v>0</v>
      </c>
      <c r="R342">
        <v>20.940639999999998</v>
      </c>
      <c r="S342">
        <v>20.541965999999999</v>
      </c>
      <c r="T342">
        <v>20.452109</v>
      </c>
      <c r="U342">
        <v>20.438421000000002</v>
      </c>
      <c r="V342">
        <v>20.878869000000002</v>
      </c>
      <c r="W342">
        <v>21.392140999999999</v>
      </c>
      <c r="X342">
        <v>22.703562000000002</v>
      </c>
      <c r="Y342">
        <v>24.132387999999999</v>
      </c>
      <c r="Z342">
        <v>23.880220000000001</v>
      </c>
      <c r="AA342">
        <v>24.350939</v>
      </c>
      <c r="AB342">
        <v>24.828150999999998</v>
      </c>
      <c r="AC342">
        <v>25.517927</v>
      </c>
      <c r="AD342">
        <v>26.071747999999999</v>
      </c>
      <c r="AE342">
        <v>24.549496000000001</v>
      </c>
      <c r="AF342">
        <v>13.608340999999999</v>
      </c>
      <c r="AG342">
        <v>13.235580000000001</v>
      </c>
      <c r="AH342">
        <v>13.19909</v>
      </c>
      <c r="AI342">
        <v>12.88688</v>
      </c>
      <c r="AJ342">
        <v>15.16694</v>
      </c>
      <c r="AK342">
        <v>17.659990000000001</v>
      </c>
      <c r="AL342">
        <v>21.74709</v>
      </c>
      <c r="AM342">
        <v>21.259060000000002</v>
      </c>
      <c r="AN342">
        <v>20.204930000000001</v>
      </c>
      <c r="AO342">
        <v>19.21039</v>
      </c>
      <c r="AP342">
        <v>83.15</v>
      </c>
      <c r="AQ342">
        <v>80.933329999999998</v>
      </c>
      <c r="AR342">
        <v>79.272220000000004</v>
      </c>
      <c r="AS342">
        <v>77.599999999999994</v>
      </c>
      <c r="AT342">
        <v>76.233329999999995</v>
      </c>
      <c r="AU342">
        <v>74.900000000000006</v>
      </c>
      <c r="AV342">
        <v>73.794449999999998</v>
      </c>
      <c r="AW342">
        <v>73.983329999999995</v>
      </c>
      <c r="AX342">
        <v>77.30556</v>
      </c>
      <c r="AY342">
        <v>81.261110000000002</v>
      </c>
      <c r="AZ342">
        <v>85.672229999999999</v>
      </c>
      <c r="BA342">
        <v>89.561109999999999</v>
      </c>
      <c r="BB342">
        <v>92.85</v>
      </c>
      <c r="BC342">
        <v>95.933329999999998</v>
      </c>
      <c r="BD342">
        <v>98.35</v>
      </c>
      <c r="BE342">
        <v>100.0444</v>
      </c>
      <c r="BF342">
        <v>101.16670000000001</v>
      </c>
      <c r="BG342">
        <v>101.2333</v>
      </c>
      <c r="BH342">
        <v>100.2778</v>
      </c>
      <c r="BI342">
        <v>98.3</v>
      </c>
      <c r="BJ342">
        <v>95.094440000000006</v>
      </c>
      <c r="BK342">
        <v>91.755549999999999</v>
      </c>
      <c r="BL342">
        <v>88.972219999999993</v>
      </c>
      <c r="BM342">
        <v>86.316670000000002</v>
      </c>
      <c r="BN342">
        <v>-0.21098059999999999</v>
      </c>
      <c r="BO342">
        <v>-2.00895E-2</v>
      </c>
      <c r="BP342">
        <v>-6.7272899999999997E-2</v>
      </c>
      <c r="BQ342">
        <v>-0.1178814</v>
      </c>
      <c r="BR342">
        <v>-0.20651169999999999</v>
      </c>
      <c r="BS342">
        <v>-0.28157559999999998</v>
      </c>
      <c r="BT342">
        <v>-0.12540680000000001</v>
      </c>
      <c r="BU342">
        <v>4.9992200000000001E-2</v>
      </c>
      <c r="BV342">
        <v>7.3950299999999997E-2</v>
      </c>
      <c r="BW342">
        <v>7.5831200000000001E-2</v>
      </c>
      <c r="BX342">
        <v>7.10567E-2</v>
      </c>
      <c r="BY342">
        <v>2.4838099999999998E-2</v>
      </c>
      <c r="BZ342">
        <v>-6.8206100000000006E-2</v>
      </c>
      <c r="CA342">
        <v>5.7292500000000003E-2</v>
      </c>
      <c r="CB342">
        <v>0.70093019999999995</v>
      </c>
      <c r="CC342">
        <v>0.70190830000000004</v>
      </c>
      <c r="CD342">
        <v>0.64714150000000004</v>
      </c>
      <c r="CE342">
        <v>0.69883430000000002</v>
      </c>
      <c r="CF342">
        <v>0.39297989999999999</v>
      </c>
      <c r="CG342">
        <v>0.1789047</v>
      </c>
      <c r="CH342">
        <v>-5.9766699999999999E-2</v>
      </c>
      <c r="CI342">
        <v>5.8691000000000004E-3</v>
      </c>
      <c r="CJ342">
        <v>-3.2420200000000003E-2</v>
      </c>
      <c r="CK342">
        <v>-0.1121244</v>
      </c>
      <c r="CL342">
        <v>3.3832800000000003E-2</v>
      </c>
      <c r="CM342">
        <v>3.2748800000000002E-2</v>
      </c>
      <c r="CN342">
        <v>3.1901899999999997E-2</v>
      </c>
      <c r="CO342">
        <v>3.2244200000000001E-2</v>
      </c>
      <c r="CP342">
        <v>3.8163999999999997E-2</v>
      </c>
      <c r="CQ342">
        <v>4.2244900000000002E-2</v>
      </c>
      <c r="CR342">
        <v>4.7185499999999998E-2</v>
      </c>
      <c r="CS342">
        <v>3.0103399999999999E-2</v>
      </c>
      <c r="CT342">
        <v>1.93843E-2</v>
      </c>
      <c r="CU342">
        <v>1.25033E-2</v>
      </c>
      <c r="CV342">
        <v>1.28848E-2</v>
      </c>
      <c r="CW342">
        <v>1.1644099999999999E-2</v>
      </c>
      <c r="CX342">
        <v>4.5519900000000002E-2</v>
      </c>
      <c r="CY342">
        <v>6.4220399999999997E-2</v>
      </c>
      <c r="CZ342">
        <v>7.1898100000000006E-2</v>
      </c>
      <c r="DA342">
        <v>5.0748799999999997E-2</v>
      </c>
      <c r="DB342">
        <v>4.0489400000000002E-2</v>
      </c>
      <c r="DC342">
        <v>4.2901700000000001E-2</v>
      </c>
      <c r="DD342">
        <v>2.3786999999999999E-2</v>
      </c>
      <c r="DE342">
        <v>1.9031699999999999E-2</v>
      </c>
      <c r="DF342">
        <v>1.7865300000000001E-2</v>
      </c>
      <c r="DG342">
        <v>1.8958800000000001E-2</v>
      </c>
      <c r="DH342">
        <v>1.9173200000000001E-2</v>
      </c>
      <c r="DI342">
        <v>1.9422499999999999E-2</v>
      </c>
    </row>
    <row r="343" spans="1:113" x14ac:dyDescent="0.25">
      <c r="A343" t="str">
        <f t="shared" si="5"/>
        <v>Greater Bay Area_All_All_All_All_20 to 199.99 kW_43627</v>
      </c>
      <c r="B343" t="s">
        <v>177</v>
      </c>
      <c r="C343" t="s">
        <v>241</v>
      </c>
      <c r="D343" t="s">
        <v>190</v>
      </c>
      <c r="E343" t="s">
        <v>19</v>
      </c>
      <c r="F343" t="s">
        <v>19</v>
      </c>
      <c r="G343" t="s">
        <v>19</v>
      </c>
      <c r="H343" t="s">
        <v>19</v>
      </c>
      <c r="I343" t="s">
        <v>59</v>
      </c>
      <c r="J343" s="11">
        <v>43627</v>
      </c>
      <c r="K343">
        <v>15</v>
      </c>
      <c r="L343">
        <v>18</v>
      </c>
      <c r="M343">
        <v>4190</v>
      </c>
      <c r="N343">
        <v>0</v>
      </c>
      <c r="O343">
        <v>0</v>
      </c>
      <c r="P343">
        <v>0</v>
      </c>
      <c r="Q343">
        <v>0</v>
      </c>
      <c r="R343">
        <v>13.637556999999999</v>
      </c>
      <c r="S343">
        <v>13.006535</v>
      </c>
      <c r="T343">
        <v>12.66391</v>
      </c>
      <c r="U343">
        <v>12.507206999999999</v>
      </c>
      <c r="V343">
        <v>12.981756000000001</v>
      </c>
      <c r="W343">
        <v>14.076214999999999</v>
      </c>
      <c r="X343">
        <v>16.051402</v>
      </c>
      <c r="Y343">
        <v>18.545356999999999</v>
      </c>
      <c r="Z343">
        <v>21.117023</v>
      </c>
      <c r="AA343">
        <v>22.733630000000002</v>
      </c>
      <c r="AB343">
        <v>24.293885</v>
      </c>
      <c r="AC343">
        <v>25.462973000000002</v>
      </c>
      <c r="AD343">
        <v>25.820644999999999</v>
      </c>
      <c r="AE343">
        <v>26.534632999999999</v>
      </c>
      <c r="AF343">
        <v>26.620995000000001</v>
      </c>
      <c r="AG343">
        <v>26.123919999999998</v>
      </c>
      <c r="AH343">
        <v>25.04121</v>
      </c>
      <c r="AI343">
        <v>22.96857</v>
      </c>
      <c r="AJ343">
        <v>21.292719999999999</v>
      </c>
      <c r="AK343">
        <v>20.690200000000001</v>
      </c>
      <c r="AL343">
        <v>20.079149999999998</v>
      </c>
      <c r="AM343">
        <v>18.66732</v>
      </c>
      <c r="AN343">
        <v>16.625070000000001</v>
      </c>
      <c r="AO343">
        <v>15.15753</v>
      </c>
      <c r="AP343">
        <v>77.947789999999998</v>
      </c>
      <c r="AQ343">
        <v>76.398060000000001</v>
      </c>
      <c r="AR343">
        <v>74.896699999999996</v>
      </c>
      <c r="AS343">
        <v>73.423550000000006</v>
      </c>
      <c r="AT343">
        <v>72.424030000000002</v>
      </c>
      <c r="AU343">
        <v>71.483840000000001</v>
      </c>
      <c r="AV343">
        <v>70.646289999999993</v>
      </c>
      <c r="AW343">
        <v>72.654640000000001</v>
      </c>
      <c r="AX343">
        <v>76.911450000000002</v>
      </c>
      <c r="AY343">
        <v>81.557980000000001</v>
      </c>
      <c r="AZ343">
        <v>86.339669999999998</v>
      </c>
      <c r="BA343">
        <v>90.296260000000004</v>
      </c>
      <c r="BB343">
        <v>93.350669999999994</v>
      </c>
      <c r="BC343">
        <v>94.851140000000001</v>
      </c>
      <c r="BD343">
        <v>96.493799999999993</v>
      </c>
      <c r="BE343">
        <v>97.819950000000006</v>
      </c>
      <c r="BF343">
        <v>98.451279999999997</v>
      </c>
      <c r="BG343">
        <v>97.385639999999995</v>
      </c>
      <c r="BH343">
        <v>95.387479999999996</v>
      </c>
      <c r="BI343">
        <v>92.660129999999995</v>
      </c>
      <c r="BJ343">
        <v>89.945949999999996</v>
      </c>
      <c r="BK343">
        <v>85.552220000000005</v>
      </c>
      <c r="BL343">
        <v>82.252560000000003</v>
      </c>
      <c r="BM343">
        <v>80.234710000000007</v>
      </c>
      <c r="BN343">
        <v>9.3286599999999997E-2</v>
      </c>
      <c r="BO343">
        <v>0.13884959999999999</v>
      </c>
      <c r="BP343">
        <v>0.1392688</v>
      </c>
      <c r="BQ343">
        <v>0.1620007</v>
      </c>
      <c r="BR343">
        <v>0.190496</v>
      </c>
      <c r="BS343">
        <v>0.20622789999999999</v>
      </c>
      <c r="BT343">
        <v>0.31452970000000002</v>
      </c>
      <c r="BU343">
        <v>0.478881</v>
      </c>
      <c r="BV343">
        <v>0.44098680000000001</v>
      </c>
      <c r="BW343">
        <v>0.27868579999999998</v>
      </c>
      <c r="BX343">
        <v>0.14127729999999999</v>
      </c>
      <c r="BY343">
        <v>-1.85513E-2</v>
      </c>
      <c r="BZ343">
        <v>-8.7412900000000002E-2</v>
      </c>
      <c r="CA343">
        <v>-9.8595100000000005E-2</v>
      </c>
      <c r="CB343">
        <v>-1.7324699999999998E-2</v>
      </c>
      <c r="CC343">
        <v>-7.5715599999999994E-2</v>
      </c>
      <c r="CD343">
        <v>-0.1154366</v>
      </c>
      <c r="CE343">
        <v>-0.13604279999999999</v>
      </c>
      <c r="CF343">
        <v>-0.17779110000000001</v>
      </c>
      <c r="CG343">
        <v>-9.9441799999999997E-2</v>
      </c>
      <c r="CH343">
        <v>-3.1836200000000002E-2</v>
      </c>
      <c r="CI343">
        <v>4.29796E-2</v>
      </c>
      <c r="CJ343">
        <v>3.7031599999999998E-2</v>
      </c>
      <c r="CK343">
        <v>-4.7651000000000004E-3</v>
      </c>
      <c r="CL343">
        <v>3.4738E-3</v>
      </c>
      <c r="CM343">
        <v>3.3094000000000001E-3</v>
      </c>
      <c r="CN343">
        <v>3.2939000000000002E-3</v>
      </c>
      <c r="CO343">
        <v>3.3893E-3</v>
      </c>
      <c r="CP343">
        <v>4.2335999999999997E-3</v>
      </c>
      <c r="CQ343">
        <v>9.1859999999999997E-3</v>
      </c>
      <c r="CR343">
        <v>6.8250999999999997E-3</v>
      </c>
      <c r="CS343">
        <v>4.7789E-3</v>
      </c>
      <c r="CT343">
        <v>3.8982000000000001E-3</v>
      </c>
      <c r="CU343">
        <v>2.0305000000000002E-3</v>
      </c>
      <c r="CV343">
        <v>1.0499000000000001E-3</v>
      </c>
      <c r="CW343">
        <v>6.4349999999999997E-4</v>
      </c>
      <c r="CX343">
        <v>2.3852999999999999E-3</v>
      </c>
      <c r="CY343">
        <v>4.6011999999999997E-3</v>
      </c>
      <c r="CZ343">
        <v>6.3287999999999999E-3</v>
      </c>
      <c r="DA343">
        <v>7.5953000000000001E-3</v>
      </c>
      <c r="DB343">
        <v>8.6625999999999995E-3</v>
      </c>
      <c r="DC343">
        <v>9.6808999999999992E-3</v>
      </c>
      <c r="DD343">
        <v>9.1745999999999998E-3</v>
      </c>
      <c r="DE343">
        <v>8.0613999999999998E-3</v>
      </c>
      <c r="DF343">
        <v>5.6613999999999996E-3</v>
      </c>
      <c r="DG343">
        <v>4.0634E-3</v>
      </c>
      <c r="DH343">
        <v>3.4380999999999999E-3</v>
      </c>
      <c r="DI343">
        <v>3.1321999999999999E-3</v>
      </c>
    </row>
    <row r="344" spans="1:113" x14ac:dyDescent="0.25">
      <c r="A344" t="str">
        <f t="shared" si="5"/>
        <v>Greater Bay Area_All_All_All_All_20 to 199.99 kW_43670</v>
      </c>
      <c r="B344" t="s">
        <v>177</v>
      </c>
      <c r="C344" t="s">
        <v>241</v>
      </c>
      <c r="D344" t="s">
        <v>190</v>
      </c>
      <c r="E344" t="s">
        <v>19</v>
      </c>
      <c r="F344" t="s">
        <v>19</v>
      </c>
      <c r="G344" t="s">
        <v>19</v>
      </c>
      <c r="H344" t="s">
        <v>19</v>
      </c>
      <c r="I344" t="s">
        <v>59</v>
      </c>
      <c r="J344" s="11">
        <v>43670</v>
      </c>
      <c r="K344">
        <v>15</v>
      </c>
      <c r="L344">
        <v>18</v>
      </c>
      <c r="M344">
        <v>3408</v>
      </c>
      <c r="N344">
        <v>0</v>
      </c>
      <c r="O344">
        <v>0</v>
      </c>
      <c r="P344">
        <v>0</v>
      </c>
      <c r="Q344">
        <v>0</v>
      </c>
      <c r="R344">
        <v>12.628862</v>
      </c>
      <c r="S344">
        <v>12.131186</v>
      </c>
      <c r="T344">
        <v>11.845535999999999</v>
      </c>
      <c r="U344">
        <v>11.672976</v>
      </c>
      <c r="V344">
        <v>12.056585999999999</v>
      </c>
      <c r="W344">
        <v>13.225360999999999</v>
      </c>
      <c r="X344">
        <v>14.729509</v>
      </c>
      <c r="Y344">
        <v>16.277811</v>
      </c>
      <c r="Z344">
        <v>17.944531000000001</v>
      </c>
      <c r="AA344">
        <v>19.460063000000002</v>
      </c>
      <c r="AB344">
        <v>21.145686000000001</v>
      </c>
      <c r="AC344">
        <v>22.205577999999999</v>
      </c>
      <c r="AD344">
        <v>22.875888</v>
      </c>
      <c r="AE344">
        <v>23.776727000000001</v>
      </c>
      <c r="AF344">
        <v>23.955199</v>
      </c>
      <c r="AG344">
        <v>23.558340000000001</v>
      </c>
      <c r="AH344">
        <v>22.792490000000001</v>
      </c>
      <c r="AI344">
        <v>21.419750000000001</v>
      </c>
      <c r="AJ344">
        <v>20.235530000000001</v>
      </c>
      <c r="AK344">
        <v>19.736899999999999</v>
      </c>
      <c r="AL344">
        <v>18.909749999999999</v>
      </c>
      <c r="AM344">
        <v>17.538270000000001</v>
      </c>
      <c r="AN344">
        <v>15.59111</v>
      </c>
      <c r="AO344">
        <v>14.212429999999999</v>
      </c>
      <c r="AP344">
        <v>70.768730000000005</v>
      </c>
      <c r="AQ344">
        <v>68.180189999999996</v>
      </c>
      <c r="AR344">
        <v>66.522810000000007</v>
      </c>
      <c r="AS344">
        <v>65.369399999999999</v>
      </c>
      <c r="AT344">
        <v>65.452770000000001</v>
      </c>
      <c r="AU344">
        <v>64.678049999999999</v>
      </c>
      <c r="AV344">
        <v>63.773020000000002</v>
      </c>
      <c r="AW344">
        <v>64.904640000000001</v>
      </c>
      <c r="AX344">
        <v>68.983019999999996</v>
      </c>
      <c r="AY344">
        <v>74.154899999999998</v>
      </c>
      <c r="AZ344">
        <v>79.472319999999996</v>
      </c>
      <c r="BA344">
        <v>83.523629999999997</v>
      </c>
      <c r="BB344">
        <v>86.001679999999993</v>
      </c>
      <c r="BC344">
        <v>89.196979999999996</v>
      </c>
      <c r="BD344">
        <v>91.431719999999999</v>
      </c>
      <c r="BE344">
        <v>92.27319</v>
      </c>
      <c r="BF344">
        <v>92.264740000000003</v>
      </c>
      <c r="BG344">
        <v>91.757769999999994</v>
      </c>
      <c r="BH344">
        <v>89.946479999999994</v>
      </c>
      <c r="BI344">
        <v>87.535610000000005</v>
      </c>
      <c r="BJ344">
        <v>83.370909999999995</v>
      </c>
      <c r="BK344">
        <v>78.87097</v>
      </c>
      <c r="BL344">
        <v>76.336519999999993</v>
      </c>
      <c r="BM344">
        <v>74.279750000000007</v>
      </c>
      <c r="BN344">
        <v>-0.18603130000000001</v>
      </c>
      <c r="BO344">
        <v>-0.20597270000000001</v>
      </c>
      <c r="BP344">
        <v>-0.18649879999999999</v>
      </c>
      <c r="BQ344">
        <v>-0.20081640000000001</v>
      </c>
      <c r="BR344">
        <v>-0.17915990000000001</v>
      </c>
      <c r="BS344">
        <v>-0.24231320000000001</v>
      </c>
      <c r="BT344">
        <v>-0.23173379999999999</v>
      </c>
      <c r="BU344">
        <v>-8.8613300000000006E-2</v>
      </c>
      <c r="BV344">
        <v>0.13734640000000001</v>
      </c>
      <c r="BW344">
        <v>0.1436576</v>
      </c>
      <c r="BX344">
        <v>4.4715499999999998E-2</v>
      </c>
      <c r="BY344">
        <v>-1.1854000000000001E-3</v>
      </c>
      <c r="BZ344">
        <v>-5.5940900000000002E-2</v>
      </c>
      <c r="CA344">
        <v>-0.10651389999999999</v>
      </c>
      <c r="CB344">
        <v>-1.93516E-2</v>
      </c>
      <c r="CC344">
        <v>3.2020600000000003E-2</v>
      </c>
      <c r="CD344">
        <v>2.4144200000000001E-2</v>
      </c>
      <c r="CE344">
        <v>-2.58461E-2</v>
      </c>
      <c r="CF344">
        <v>-0.1146006</v>
      </c>
      <c r="CG344">
        <v>-0.1646367</v>
      </c>
      <c r="CH344">
        <v>-0.15149489999999999</v>
      </c>
      <c r="CI344">
        <v>-9.32307E-2</v>
      </c>
      <c r="CJ344">
        <v>-0.1038454</v>
      </c>
      <c r="CK344">
        <v>-0.14226910000000001</v>
      </c>
      <c r="CL344">
        <v>2.5607999999999998E-3</v>
      </c>
      <c r="CM344">
        <v>2.3021000000000001E-3</v>
      </c>
      <c r="CN344">
        <v>2.2948000000000001E-3</v>
      </c>
      <c r="CO344">
        <v>2.2418E-3</v>
      </c>
      <c r="CP344">
        <v>2.4085000000000001E-3</v>
      </c>
      <c r="CQ344">
        <v>4.9462999999999998E-3</v>
      </c>
      <c r="CR344">
        <v>3.5750000000000001E-3</v>
      </c>
      <c r="CS344">
        <v>2.6759000000000002E-3</v>
      </c>
      <c r="CT344">
        <v>2.4978999999999999E-3</v>
      </c>
      <c r="CU344">
        <v>1.3653999999999999E-3</v>
      </c>
      <c r="CV344">
        <v>6.7029999999999998E-4</v>
      </c>
      <c r="CW344">
        <v>3.6759999999999999E-4</v>
      </c>
      <c r="CX344">
        <v>1.2775E-3</v>
      </c>
      <c r="CY344">
        <v>2.5406999999999999E-3</v>
      </c>
      <c r="CZ344">
        <v>3.4288000000000001E-3</v>
      </c>
      <c r="DA344">
        <v>3.9608999999999998E-3</v>
      </c>
      <c r="DB344">
        <v>4.3861000000000004E-3</v>
      </c>
      <c r="DC344">
        <v>5.1530999999999999E-3</v>
      </c>
      <c r="DD344">
        <v>5.2783999999999999E-3</v>
      </c>
      <c r="DE344">
        <v>4.9236000000000002E-3</v>
      </c>
      <c r="DF344">
        <v>3.5416000000000002E-3</v>
      </c>
      <c r="DG344">
        <v>2.6778000000000001E-3</v>
      </c>
      <c r="DH344">
        <v>2.4220000000000001E-3</v>
      </c>
      <c r="DI344">
        <v>2.1340999999999999E-3</v>
      </c>
    </row>
    <row r="345" spans="1:113" x14ac:dyDescent="0.25">
      <c r="A345" t="str">
        <f t="shared" si="5"/>
        <v>Greater Bay Area_All_All_All_All_20 to 199.99 kW_43672</v>
      </c>
      <c r="B345" t="s">
        <v>177</v>
      </c>
      <c r="C345" t="s">
        <v>241</v>
      </c>
      <c r="D345" t="s">
        <v>190</v>
      </c>
      <c r="E345" t="s">
        <v>19</v>
      </c>
      <c r="F345" t="s">
        <v>19</v>
      </c>
      <c r="G345" t="s">
        <v>19</v>
      </c>
      <c r="H345" t="s">
        <v>19</v>
      </c>
      <c r="I345" t="s">
        <v>59</v>
      </c>
      <c r="J345" s="11">
        <v>43672</v>
      </c>
      <c r="K345">
        <v>15</v>
      </c>
      <c r="L345">
        <v>18</v>
      </c>
      <c r="M345">
        <v>3408</v>
      </c>
      <c r="N345">
        <v>0</v>
      </c>
      <c r="O345">
        <v>0</v>
      </c>
      <c r="P345">
        <v>0</v>
      </c>
      <c r="Q345">
        <v>0</v>
      </c>
      <c r="R345">
        <v>13.076848</v>
      </c>
      <c r="S345">
        <v>12.656072</v>
      </c>
      <c r="T345">
        <v>12.365698999999999</v>
      </c>
      <c r="U345">
        <v>12.228121</v>
      </c>
      <c r="V345">
        <v>12.518350999999999</v>
      </c>
      <c r="W345">
        <v>13.599</v>
      </c>
      <c r="X345">
        <v>15.141045999999999</v>
      </c>
      <c r="Y345">
        <v>16.674689000000001</v>
      </c>
      <c r="Z345">
        <v>17.938106000000001</v>
      </c>
      <c r="AA345">
        <v>18.932575</v>
      </c>
      <c r="AB345">
        <v>20.100110000000001</v>
      </c>
      <c r="AC345">
        <v>20.833803</v>
      </c>
      <c r="AD345">
        <v>21.201198999999999</v>
      </c>
      <c r="AE345">
        <v>21.880848</v>
      </c>
      <c r="AF345">
        <v>21.812201999999999</v>
      </c>
      <c r="AG345">
        <v>21.46874</v>
      </c>
      <c r="AH345">
        <v>20.85943</v>
      </c>
      <c r="AI345">
        <v>19.703859999999999</v>
      </c>
      <c r="AJ345">
        <v>18.466180000000001</v>
      </c>
      <c r="AK345">
        <v>17.775849999999998</v>
      </c>
      <c r="AL345">
        <v>17.609940000000002</v>
      </c>
      <c r="AM345">
        <v>16.70506</v>
      </c>
      <c r="AN345">
        <v>15.183</v>
      </c>
      <c r="AO345">
        <v>13.830909999999999</v>
      </c>
      <c r="AP345">
        <v>67.569649999999996</v>
      </c>
      <c r="AQ345">
        <v>67.909419999999997</v>
      </c>
      <c r="AR345">
        <v>67.136240000000001</v>
      </c>
      <c r="AS345">
        <v>66.011279999999999</v>
      </c>
      <c r="AT345">
        <v>64.515810000000002</v>
      </c>
      <c r="AU345">
        <v>63.467089999999999</v>
      </c>
      <c r="AV345">
        <v>62.618380000000002</v>
      </c>
      <c r="AW345">
        <v>63.141249999999999</v>
      </c>
      <c r="AX345">
        <v>65.030720000000002</v>
      </c>
      <c r="AY345">
        <v>68.358050000000006</v>
      </c>
      <c r="AZ345">
        <v>72.407290000000003</v>
      </c>
      <c r="BA345">
        <v>75.666150000000002</v>
      </c>
      <c r="BB345">
        <v>78.321079999999995</v>
      </c>
      <c r="BC345">
        <v>80.54665</v>
      </c>
      <c r="BD345">
        <v>82.666300000000007</v>
      </c>
      <c r="BE345">
        <v>83.781779999999998</v>
      </c>
      <c r="BF345">
        <v>84.118970000000004</v>
      </c>
      <c r="BG345">
        <v>83.095879999999994</v>
      </c>
      <c r="BH345">
        <v>81.187809999999999</v>
      </c>
      <c r="BI345">
        <v>78.121799999999993</v>
      </c>
      <c r="BJ345">
        <v>74.493390000000005</v>
      </c>
      <c r="BK345">
        <v>71.296419999999998</v>
      </c>
      <c r="BL345">
        <v>69.452590000000001</v>
      </c>
      <c r="BM345">
        <v>67.882310000000004</v>
      </c>
      <c r="BN345">
        <v>-0.19080649999999999</v>
      </c>
      <c r="BO345">
        <v>-0.20346980000000001</v>
      </c>
      <c r="BP345">
        <v>-0.1853252</v>
      </c>
      <c r="BQ345">
        <v>-0.20056379999999999</v>
      </c>
      <c r="BR345">
        <v>-0.1814007</v>
      </c>
      <c r="BS345">
        <v>-0.24536060000000001</v>
      </c>
      <c r="BT345">
        <v>-0.2368798</v>
      </c>
      <c r="BU345">
        <v>-9.11024E-2</v>
      </c>
      <c r="BV345">
        <v>0.1392671</v>
      </c>
      <c r="BW345">
        <v>0.1574064</v>
      </c>
      <c r="BX345">
        <v>7.3550599999999994E-2</v>
      </c>
      <c r="BY345">
        <v>-1.5597099999999999E-2</v>
      </c>
      <c r="BZ345">
        <v>-4.38961E-2</v>
      </c>
      <c r="CA345">
        <v>-7.3958099999999999E-2</v>
      </c>
      <c r="CB345">
        <v>3.2106999999999999E-3</v>
      </c>
      <c r="CC345">
        <v>3.9731299999999997E-2</v>
      </c>
      <c r="CD345">
        <v>4.0415199999999998E-2</v>
      </c>
      <c r="CE345">
        <v>1.54941E-2</v>
      </c>
      <c r="CF345">
        <v>-8.2983399999999999E-2</v>
      </c>
      <c r="CG345">
        <v>-0.14539340000000001</v>
      </c>
      <c r="CH345">
        <v>-0.1580462</v>
      </c>
      <c r="CI345">
        <v>-0.1266428</v>
      </c>
      <c r="CJ345">
        <v>-0.14910760000000001</v>
      </c>
      <c r="CK345">
        <v>-0.14996860000000001</v>
      </c>
      <c r="CL345">
        <v>2.4147999999999999E-3</v>
      </c>
      <c r="CM345">
        <v>2.2707999999999999E-3</v>
      </c>
      <c r="CN345">
        <v>2.1158000000000001E-3</v>
      </c>
      <c r="CO345">
        <v>2.0022999999999998E-3</v>
      </c>
      <c r="CP345">
        <v>2.1446E-3</v>
      </c>
      <c r="CQ345">
        <v>4.6487000000000004E-3</v>
      </c>
      <c r="CR345">
        <v>3.1895000000000001E-3</v>
      </c>
      <c r="CS345">
        <v>2.3993E-3</v>
      </c>
      <c r="CT345">
        <v>2.3194999999999999E-3</v>
      </c>
      <c r="CU345">
        <v>1.3361E-3</v>
      </c>
      <c r="CV345">
        <v>6.9260000000000003E-4</v>
      </c>
      <c r="CW345">
        <v>3.8910000000000003E-4</v>
      </c>
      <c r="CX345">
        <v>1.3535000000000001E-3</v>
      </c>
      <c r="CY345">
        <v>2.7304E-3</v>
      </c>
      <c r="CZ345">
        <v>3.6841999999999999E-3</v>
      </c>
      <c r="DA345">
        <v>4.2339999999999999E-3</v>
      </c>
      <c r="DB345">
        <v>4.7976E-3</v>
      </c>
      <c r="DC345">
        <v>5.5576999999999996E-3</v>
      </c>
      <c r="DD345">
        <v>5.7508999999999998E-3</v>
      </c>
      <c r="DE345">
        <v>5.5496E-3</v>
      </c>
      <c r="DF345">
        <v>4.0612000000000001E-3</v>
      </c>
      <c r="DG345">
        <v>3.0980000000000001E-3</v>
      </c>
      <c r="DH345">
        <v>2.7101999999999998E-3</v>
      </c>
      <c r="DI345">
        <v>2.4418E-3</v>
      </c>
    </row>
    <row r="346" spans="1:113" x14ac:dyDescent="0.25">
      <c r="A346" t="str">
        <f t="shared" si="5"/>
        <v>Greater Bay Area_All_All_All_All_20 to 199.99 kW_43690</v>
      </c>
      <c r="B346" t="s">
        <v>177</v>
      </c>
      <c r="C346" t="s">
        <v>241</v>
      </c>
      <c r="D346" t="s">
        <v>190</v>
      </c>
      <c r="E346" t="s">
        <v>19</v>
      </c>
      <c r="F346" t="s">
        <v>19</v>
      </c>
      <c r="G346" t="s">
        <v>19</v>
      </c>
      <c r="H346" t="s">
        <v>19</v>
      </c>
      <c r="I346" t="s">
        <v>59</v>
      </c>
      <c r="J346" s="11">
        <v>43690</v>
      </c>
      <c r="K346">
        <v>15</v>
      </c>
      <c r="L346">
        <v>18</v>
      </c>
      <c r="M346">
        <v>3372</v>
      </c>
      <c r="N346">
        <v>0</v>
      </c>
      <c r="O346">
        <v>0</v>
      </c>
      <c r="P346">
        <v>0</v>
      </c>
      <c r="Q346">
        <v>0</v>
      </c>
      <c r="R346">
        <v>12.601366000000001</v>
      </c>
      <c r="S346">
        <v>12.175773</v>
      </c>
      <c r="T346">
        <v>11.851343</v>
      </c>
      <c r="U346">
        <v>11.713176000000001</v>
      </c>
      <c r="V346">
        <v>12.026107</v>
      </c>
      <c r="W346">
        <v>13.196678</v>
      </c>
      <c r="X346">
        <v>14.825070999999999</v>
      </c>
      <c r="Y346">
        <v>16.697927</v>
      </c>
      <c r="Z346">
        <v>18.760466999999998</v>
      </c>
      <c r="AA346">
        <v>20.266300999999999</v>
      </c>
      <c r="AB346">
        <v>21.784855</v>
      </c>
      <c r="AC346">
        <v>23.047951000000001</v>
      </c>
      <c r="AD346">
        <v>23.967196999999999</v>
      </c>
      <c r="AE346">
        <v>25.026095999999999</v>
      </c>
      <c r="AF346">
        <v>25.166156000000001</v>
      </c>
      <c r="AG346">
        <v>24.447310000000002</v>
      </c>
      <c r="AH346">
        <v>23.134209999999999</v>
      </c>
      <c r="AI346">
        <v>21.46584</v>
      </c>
      <c r="AJ346">
        <v>20.13682</v>
      </c>
      <c r="AK346">
        <v>19.527200000000001</v>
      </c>
      <c r="AL346">
        <v>18.877300000000002</v>
      </c>
      <c r="AM346">
        <v>17.363710000000001</v>
      </c>
      <c r="AN346">
        <v>15.315</v>
      </c>
      <c r="AO346">
        <v>13.878500000000001</v>
      </c>
      <c r="AP346">
        <v>70.172870000000003</v>
      </c>
      <c r="AQ346">
        <v>67.940730000000002</v>
      </c>
      <c r="AR346">
        <v>67.072429999999997</v>
      </c>
      <c r="AS346">
        <v>66.092250000000007</v>
      </c>
      <c r="AT346">
        <v>65.545050000000003</v>
      </c>
      <c r="AU346">
        <v>64.917159999999996</v>
      </c>
      <c r="AV346">
        <v>63.896529999999998</v>
      </c>
      <c r="AW346">
        <v>63.954250000000002</v>
      </c>
      <c r="AX346">
        <v>67.682140000000004</v>
      </c>
      <c r="AY346">
        <v>72.20496</v>
      </c>
      <c r="AZ346">
        <v>77.40549</v>
      </c>
      <c r="BA346">
        <v>81.843940000000003</v>
      </c>
      <c r="BB346">
        <v>85.614879999999999</v>
      </c>
      <c r="BC346">
        <v>88.119240000000005</v>
      </c>
      <c r="BD346">
        <v>89.340260000000001</v>
      </c>
      <c r="BE346">
        <v>90.462599999999995</v>
      </c>
      <c r="BF346">
        <v>90.839690000000004</v>
      </c>
      <c r="BG346">
        <v>90.048230000000004</v>
      </c>
      <c r="BH346">
        <v>88.509870000000006</v>
      </c>
      <c r="BI346">
        <v>85.410579999999996</v>
      </c>
      <c r="BJ346">
        <v>81.341260000000005</v>
      </c>
      <c r="BK346">
        <v>77.920450000000002</v>
      </c>
      <c r="BL346">
        <v>75.218530000000001</v>
      </c>
      <c r="BM346">
        <v>73.108559999999997</v>
      </c>
      <c r="BN346">
        <v>-7.9521999999999995E-2</v>
      </c>
      <c r="BO346">
        <v>-8.4617399999999995E-2</v>
      </c>
      <c r="BP346">
        <v>-5.1774100000000003E-2</v>
      </c>
      <c r="BQ346">
        <v>-1.9209199999999999E-2</v>
      </c>
      <c r="BR346">
        <v>-2.0654800000000001E-2</v>
      </c>
      <c r="BS346">
        <v>-1.9371900000000001E-2</v>
      </c>
      <c r="BT346">
        <v>8.1866000000000005E-3</v>
      </c>
      <c r="BU346">
        <v>9.0579499999999993E-2</v>
      </c>
      <c r="BV346">
        <v>0.1165196</v>
      </c>
      <c r="BW346">
        <v>0.1029158</v>
      </c>
      <c r="BX346">
        <v>6.8046700000000002E-2</v>
      </c>
      <c r="BY346">
        <v>2.6332999999999999E-3</v>
      </c>
      <c r="BZ346">
        <v>-5.7591799999999999E-2</v>
      </c>
      <c r="CA346">
        <v>-0.19578780000000001</v>
      </c>
      <c r="CB346">
        <v>-0.1439117</v>
      </c>
      <c r="CC346">
        <v>-9.39083E-2</v>
      </c>
      <c r="CD346">
        <v>-4.5227000000000003E-2</v>
      </c>
      <c r="CE346">
        <v>8.2535999999999998E-3</v>
      </c>
      <c r="CF346">
        <v>-5.5266900000000001E-2</v>
      </c>
      <c r="CG346">
        <v>-8.7817199999999998E-2</v>
      </c>
      <c r="CH346">
        <v>-5.2665900000000002E-2</v>
      </c>
      <c r="CI346">
        <v>3.7019099999999999E-2</v>
      </c>
      <c r="CJ346">
        <v>3.3083000000000001E-2</v>
      </c>
      <c r="CK346">
        <v>-2.3254E-2</v>
      </c>
      <c r="CL346">
        <v>1.9970000000000001E-3</v>
      </c>
      <c r="CM346">
        <v>1.7672E-3</v>
      </c>
      <c r="CN346">
        <v>1.7141000000000001E-3</v>
      </c>
      <c r="CO346">
        <v>1.7260999999999999E-3</v>
      </c>
      <c r="CP346">
        <v>2.0189000000000001E-3</v>
      </c>
      <c r="CQ346">
        <v>4.7472E-3</v>
      </c>
      <c r="CR346">
        <v>3.5029000000000002E-3</v>
      </c>
      <c r="CS346">
        <v>2.4702999999999999E-3</v>
      </c>
      <c r="CT346">
        <v>2.1069999999999999E-3</v>
      </c>
      <c r="CU346">
        <v>1.2059E-3</v>
      </c>
      <c r="CV346">
        <v>5.8909999999999995E-4</v>
      </c>
      <c r="CW346">
        <v>3.1849999999999999E-4</v>
      </c>
      <c r="CX346">
        <v>1.1726E-3</v>
      </c>
      <c r="CY346">
        <v>2.3181E-3</v>
      </c>
      <c r="CZ346">
        <v>3.1865999999999999E-3</v>
      </c>
      <c r="DA346">
        <v>3.8051999999999999E-3</v>
      </c>
      <c r="DB346">
        <v>4.3371E-3</v>
      </c>
      <c r="DC346">
        <v>4.8234000000000003E-3</v>
      </c>
      <c r="DD346">
        <v>4.6579999999999998E-3</v>
      </c>
      <c r="DE346">
        <v>3.9922999999999998E-3</v>
      </c>
      <c r="DF346">
        <v>2.7864000000000001E-3</v>
      </c>
      <c r="DG346">
        <v>2.0084999999999999E-3</v>
      </c>
      <c r="DH346">
        <v>1.7005E-3</v>
      </c>
      <c r="DI346">
        <v>1.5087E-3</v>
      </c>
    </row>
    <row r="347" spans="1:113" x14ac:dyDescent="0.25">
      <c r="A347" t="str">
        <f t="shared" si="5"/>
        <v>Greater Bay Area_All_All_All_All_20 to 199.99 kW_43691</v>
      </c>
      <c r="B347" t="s">
        <v>177</v>
      </c>
      <c r="C347" t="s">
        <v>241</v>
      </c>
      <c r="D347" t="s">
        <v>190</v>
      </c>
      <c r="E347" t="s">
        <v>19</v>
      </c>
      <c r="F347" t="s">
        <v>19</v>
      </c>
      <c r="G347" t="s">
        <v>19</v>
      </c>
      <c r="H347" t="s">
        <v>19</v>
      </c>
      <c r="I347" t="s">
        <v>59</v>
      </c>
      <c r="J347" s="11">
        <v>43691</v>
      </c>
      <c r="K347">
        <v>15</v>
      </c>
      <c r="L347">
        <v>18</v>
      </c>
      <c r="M347">
        <v>3368</v>
      </c>
      <c r="N347">
        <v>0</v>
      </c>
      <c r="O347">
        <v>0</v>
      </c>
      <c r="P347">
        <v>0</v>
      </c>
      <c r="Q347">
        <v>0</v>
      </c>
      <c r="R347">
        <v>13.045833</v>
      </c>
      <c r="S347">
        <v>12.562822000000001</v>
      </c>
      <c r="T347">
        <v>12.172829999999999</v>
      </c>
      <c r="U347">
        <v>11.990748999999999</v>
      </c>
      <c r="V347">
        <v>12.358129</v>
      </c>
      <c r="W347">
        <v>13.628975000000001</v>
      </c>
      <c r="X347">
        <v>15.506276</v>
      </c>
      <c r="Y347">
        <v>17.727917000000001</v>
      </c>
      <c r="Z347">
        <v>20.085538</v>
      </c>
      <c r="AA347">
        <v>21.619494</v>
      </c>
      <c r="AB347">
        <v>23.308116999999999</v>
      </c>
      <c r="AC347">
        <v>24.826899000000001</v>
      </c>
      <c r="AD347">
        <v>25.691499</v>
      </c>
      <c r="AE347">
        <v>26.670455</v>
      </c>
      <c r="AF347">
        <v>26.86722</v>
      </c>
      <c r="AG347">
        <v>26.134869999999999</v>
      </c>
      <c r="AH347">
        <v>24.812840000000001</v>
      </c>
      <c r="AI347">
        <v>23.123339999999999</v>
      </c>
      <c r="AJ347">
        <v>21.573550000000001</v>
      </c>
      <c r="AK347">
        <v>20.82497</v>
      </c>
      <c r="AL347">
        <v>20.16395</v>
      </c>
      <c r="AM347">
        <v>18.33043</v>
      </c>
      <c r="AN347">
        <v>16.09442</v>
      </c>
      <c r="AO347">
        <v>14.576549999999999</v>
      </c>
      <c r="AP347">
        <v>73.432360000000003</v>
      </c>
      <c r="AQ347">
        <v>70.395309999999995</v>
      </c>
      <c r="AR347">
        <v>69.242419999999996</v>
      </c>
      <c r="AS347">
        <v>67.497470000000007</v>
      </c>
      <c r="AT347">
        <v>66.439930000000004</v>
      </c>
      <c r="AU347">
        <v>65.972130000000007</v>
      </c>
      <c r="AV347">
        <v>65.494659999999996</v>
      </c>
      <c r="AW347">
        <v>65.703329999999994</v>
      </c>
      <c r="AX347">
        <v>69.491789999999995</v>
      </c>
      <c r="AY347">
        <v>74.771050000000002</v>
      </c>
      <c r="AZ347">
        <v>80.460440000000006</v>
      </c>
      <c r="BA347">
        <v>85.173370000000006</v>
      </c>
      <c r="BB347">
        <v>88.936809999999994</v>
      </c>
      <c r="BC347">
        <v>91.74315</v>
      </c>
      <c r="BD347">
        <v>94.136020000000002</v>
      </c>
      <c r="BE347">
        <v>95.758690000000001</v>
      </c>
      <c r="BF347">
        <v>96.140479999999997</v>
      </c>
      <c r="BG347">
        <v>95.392070000000004</v>
      </c>
      <c r="BH347">
        <v>93.660470000000004</v>
      </c>
      <c r="BI347">
        <v>90.258080000000007</v>
      </c>
      <c r="BJ347">
        <v>85.400350000000003</v>
      </c>
      <c r="BK347">
        <v>81.686049999999994</v>
      </c>
      <c r="BL347">
        <v>78.963849999999994</v>
      </c>
      <c r="BM347">
        <v>76.68638</v>
      </c>
      <c r="BN347">
        <v>-7.1272600000000005E-2</v>
      </c>
      <c r="BO347">
        <v>-7.7971200000000004E-2</v>
      </c>
      <c r="BP347">
        <v>-4.9806599999999999E-2</v>
      </c>
      <c r="BQ347">
        <v>-1.8606899999999999E-2</v>
      </c>
      <c r="BR347">
        <v>-2.0551699999999999E-2</v>
      </c>
      <c r="BS347">
        <v>-1.7510299999999999E-2</v>
      </c>
      <c r="BT347">
        <v>1.8027700000000001E-2</v>
      </c>
      <c r="BU347">
        <v>9.1098700000000005E-2</v>
      </c>
      <c r="BV347">
        <v>0.1115588</v>
      </c>
      <c r="BW347">
        <v>8.6269499999999999E-2</v>
      </c>
      <c r="BX347">
        <v>5.7020899999999999E-2</v>
      </c>
      <c r="BY347">
        <v>8.9196999999999992E-3</v>
      </c>
      <c r="BZ347">
        <v>-4.2333500000000003E-2</v>
      </c>
      <c r="CA347">
        <v>-0.12853010000000001</v>
      </c>
      <c r="CB347">
        <v>-4.2644500000000002E-2</v>
      </c>
      <c r="CC347">
        <v>-8.0856800000000006E-2</v>
      </c>
      <c r="CD347">
        <v>-5.8953499999999999E-2</v>
      </c>
      <c r="CE347">
        <v>-5.8505300000000003E-2</v>
      </c>
      <c r="CF347">
        <v>-0.1171603</v>
      </c>
      <c r="CG347">
        <v>-0.1181943</v>
      </c>
      <c r="CH347">
        <v>-5.8333099999999999E-2</v>
      </c>
      <c r="CI347">
        <v>5.22829E-2</v>
      </c>
      <c r="CJ347">
        <v>4.9939499999999998E-2</v>
      </c>
      <c r="CK347">
        <v>-8.3596999999999994E-3</v>
      </c>
      <c r="CL347">
        <v>2.0511000000000001E-3</v>
      </c>
      <c r="CM347">
        <v>1.9306E-3</v>
      </c>
      <c r="CN347">
        <v>1.9437E-3</v>
      </c>
      <c r="CO347">
        <v>2.0175000000000002E-3</v>
      </c>
      <c r="CP347">
        <v>2.4237E-3</v>
      </c>
      <c r="CQ347">
        <v>5.2937000000000001E-3</v>
      </c>
      <c r="CR347">
        <v>4.1047999999999996E-3</v>
      </c>
      <c r="CS347">
        <v>2.8812E-3</v>
      </c>
      <c r="CT347">
        <v>2.4692999999999998E-3</v>
      </c>
      <c r="CU347">
        <v>1.2872000000000001E-3</v>
      </c>
      <c r="CV347">
        <v>6.0919999999999995E-4</v>
      </c>
      <c r="CW347">
        <v>3.19E-4</v>
      </c>
      <c r="CX347">
        <v>1.1999000000000001E-3</v>
      </c>
      <c r="CY347">
        <v>2.3982000000000001E-3</v>
      </c>
      <c r="CZ347">
        <v>3.4020999999999999E-3</v>
      </c>
      <c r="DA347">
        <v>4.4023999999999999E-3</v>
      </c>
      <c r="DB347">
        <v>5.0117E-3</v>
      </c>
      <c r="DC347">
        <v>5.6186999999999999E-3</v>
      </c>
      <c r="DD347">
        <v>5.4177000000000001E-3</v>
      </c>
      <c r="DE347">
        <v>4.6074000000000002E-3</v>
      </c>
      <c r="DF347">
        <v>3.1863E-3</v>
      </c>
      <c r="DG347">
        <v>2.3056999999999999E-3</v>
      </c>
      <c r="DH347">
        <v>1.8691999999999999E-3</v>
      </c>
      <c r="DI347">
        <v>1.6393E-3</v>
      </c>
    </row>
    <row r="348" spans="1:113" x14ac:dyDescent="0.25">
      <c r="A348" t="str">
        <f t="shared" si="5"/>
        <v>Greater Bay Area_All_All_All_All_20 to 199.99 kW_43693</v>
      </c>
      <c r="B348" t="s">
        <v>177</v>
      </c>
      <c r="C348" t="s">
        <v>241</v>
      </c>
      <c r="D348" t="s">
        <v>190</v>
      </c>
      <c r="E348" t="s">
        <v>19</v>
      </c>
      <c r="F348" t="s">
        <v>19</v>
      </c>
      <c r="G348" t="s">
        <v>19</v>
      </c>
      <c r="H348" t="s">
        <v>19</v>
      </c>
      <c r="I348" t="s">
        <v>59</v>
      </c>
      <c r="J348" s="11">
        <v>43693</v>
      </c>
      <c r="K348">
        <v>15</v>
      </c>
      <c r="L348">
        <v>18</v>
      </c>
      <c r="M348">
        <v>3364</v>
      </c>
      <c r="N348">
        <v>0</v>
      </c>
      <c r="O348">
        <v>0</v>
      </c>
      <c r="P348">
        <v>0</v>
      </c>
      <c r="Q348">
        <v>0</v>
      </c>
      <c r="R348">
        <v>14.024804</v>
      </c>
      <c r="S348">
        <v>13.333366</v>
      </c>
      <c r="T348">
        <v>12.933676</v>
      </c>
      <c r="U348">
        <v>12.738670000000001</v>
      </c>
      <c r="V348">
        <v>13.151460999999999</v>
      </c>
      <c r="W348">
        <v>14.427220999999999</v>
      </c>
      <c r="X348">
        <v>16.290603000000001</v>
      </c>
      <c r="Y348">
        <v>18.583569000000001</v>
      </c>
      <c r="Z348">
        <v>20.942074000000002</v>
      </c>
      <c r="AA348">
        <v>22.366799</v>
      </c>
      <c r="AB348">
        <v>24.031870000000001</v>
      </c>
      <c r="AC348">
        <v>25.217485</v>
      </c>
      <c r="AD348">
        <v>25.832647999999999</v>
      </c>
      <c r="AE348">
        <v>26.721976000000002</v>
      </c>
      <c r="AF348">
        <v>26.439793000000002</v>
      </c>
      <c r="AG348">
        <v>25.132750000000001</v>
      </c>
      <c r="AH348">
        <v>23.669550000000001</v>
      </c>
      <c r="AI348">
        <v>21.865030000000001</v>
      </c>
      <c r="AJ348">
        <v>20.166090000000001</v>
      </c>
      <c r="AK348">
        <v>19.287769999999998</v>
      </c>
      <c r="AL348">
        <v>18.89301</v>
      </c>
      <c r="AM348">
        <v>17.493379999999998</v>
      </c>
      <c r="AN348">
        <v>15.61187</v>
      </c>
      <c r="AO348">
        <v>14.23423</v>
      </c>
      <c r="AP348">
        <v>73.002300000000005</v>
      </c>
      <c r="AQ348">
        <v>74.427049999999994</v>
      </c>
      <c r="AR348">
        <v>72.534970000000001</v>
      </c>
      <c r="AS348">
        <v>70.032169999999994</v>
      </c>
      <c r="AT348">
        <v>68.884240000000005</v>
      </c>
      <c r="AU348">
        <v>68.035349999999994</v>
      </c>
      <c r="AV348">
        <v>66.991249999999994</v>
      </c>
      <c r="AW348">
        <v>66.683629999999994</v>
      </c>
      <c r="AX348">
        <v>69.501509999999996</v>
      </c>
      <c r="AY348">
        <v>74.657110000000003</v>
      </c>
      <c r="AZ348">
        <v>80.150980000000004</v>
      </c>
      <c r="BA348">
        <v>84.65043</v>
      </c>
      <c r="BB348">
        <v>87.257260000000002</v>
      </c>
      <c r="BC348">
        <v>88.277929999999998</v>
      </c>
      <c r="BD348">
        <v>89.831580000000002</v>
      </c>
      <c r="BE348">
        <v>90.469449999999995</v>
      </c>
      <c r="BF348">
        <v>90.488699999999994</v>
      </c>
      <c r="BG348">
        <v>88.604389999999995</v>
      </c>
      <c r="BH348">
        <v>85.889610000000005</v>
      </c>
      <c r="BI348">
        <v>81.837580000000003</v>
      </c>
      <c r="BJ348">
        <v>77.540360000000007</v>
      </c>
      <c r="BK348">
        <v>74.583410000000001</v>
      </c>
      <c r="BL348">
        <v>72.524379999999994</v>
      </c>
      <c r="BM348">
        <v>71.267169999999993</v>
      </c>
      <c r="BN348">
        <v>-7.1718900000000002E-2</v>
      </c>
      <c r="BO348">
        <v>-5.5031099999999999E-2</v>
      </c>
      <c r="BP348">
        <v>-3.7037399999999998E-2</v>
      </c>
      <c r="BQ348">
        <v>-1.24496E-2</v>
      </c>
      <c r="BR348">
        <v>-1.6636600000000001E-2</v>
      </c>
      <c r="BS348">
        <v>-1.0300399999999999E-2</v>
      </c>
      <c r="BT348">
        <v>2.4922099999999999E-2</v>
      </c>
      <c r="BU348">
        <v>9.2501899999999998E-2</v>
      </c>
      <c r="BV348">
        <v>9.8508799999999994E-2</v>
      </c>
      <c r="BW348">
        <v>7.8308600000000006E-2</v>
      </c>
      <c r="BX348">
        <v>5.2709600000000002E-2</v>
      </c>
      <c r="BY348">
        <v>6.9746000000000001E-3</v>
      </c>
      <c r="BZ348">
        <v>-3.6606800000000002E-2</v>
      </c>
      <c r="CA348">
        <v>-0.1321571</v>
      </c>
      <c r="CB348">
        <v>-5.9997099999999998E-2</v>
      </c>
      <c r="CC348">
        <v>-6.7463200000000001E-2</v>
      </c>
      <c r="CD348">
        <v>-3.99674E-2</v>
      </c>
      <c r="CE348">
        <v>2.3476999999999999E-3</v>
      </c>
      <c r="CF348">
        <v>-4.9415000000000001E-2</v>
      </c>
      <c r="CG348">
        <v>-7.28573E-2</v>
      </c>
      <c r="CH348">
        <v>-6.3991800000000001E-2</v>
      </c>
      <c r="CI348">
        <v>1.2428399999999999E-2</v>
      </c>
      <c r="CJ348">
        <v>-1.3427000000000001E-3</v>
      </c>
      <c r="CK348">
        <v>-3.5410999999999998E-2</v>
      </c>
      <c r="CL348">
        <v>2.6040999999999998E-3</v>
      </c>
      <c r="CM348">
        <v>2.4986000000000001E-3</v>
      </c>
      <c r="CN348">
        <v>2.2154000000000002E-3</v>
      </c>
      <c r="CO348">
        <v>2.5098E-3</v>
      </c>
      <c r="CP348">
        <v>3.1389E-3</v>
      </c>
      <c r="CQ348">
        <v>6.1121999999999999E-3</v>
      </c>
      <c r="CR348">
        <v>4.5836000000000002E-3</v>
      </c>
      <c r="CS348">
        <v>3.4261999999999999E-3</v>
      </c>
      <c r="CT348">
        <v>3.0005000000000001E-3</v>
      </c>
      <c r="CU348">
        <v>1.609E-3</v>
      </c>
      <c r="CV348">
        <v>6.9019999999999997E-4</v>
      </c>
      <c r="CW348">
        <v>3.4979999999999999E-4</v>
      </c>
      <c r="CX348">
        <v>1.3331E-3</v>
      </c>
      <c r="CY348">
        <v>2.8435000000000001E-3</v>
      </c>
      <c r="CZ348">
        <v>4.4210999999999999E-3</v>
      </c>
      <c r="DA348">
        <v>6.2164999999999998E-3</v>
      </c>
      <c r="DB348">
        <v>7.6203E-3</v>
      </c>
      <c r="DC348">
        <v>8.4636999999999993E-3</v>
      </c>
      <c r="DD348">
        <v>8.1808999999999996E-3</v>
      </c>
      <c r="DE348">
        <v>7.4216000000000004E-3</v>
      </c>
      <c r="DF348">
        <v>5.3119999999999999E-3</v>
      </c>
      <c r="DG348">
        <v>4.0768000000000002E-3</v>
      </c>
      <c r="DH348">
        <v>3.4388000000000001E-3</v>
      </c>
      <c r="DI348">
        <v>2.8746000000000002E-3</v>
      </c>
    </row>
    <row r="349" spans="1:113" x14ac:dyDescent="0.25">
      <c r="A349" t="str">
        <f t="shared" si="5"/>
        <v>Greater Bay Area_All_All_All_All_20 to 199.99 kW_43703</v>
      </c>
      <c r="B349" t="s">
        <v>177</v>
      </c>
      <c r="C349" t="s">
        <v>241</v>
      </c>
      <c r="D349" t="s">
        <v>190</v>
      </c>
      <c r="E349" t="s">
        <v>19</v>
      </c>
      <c r="F349" t="s">
        <v>19</v>
      </c>
      <c r="G349" t="s">
        <v>19</v>
      </c>
      <c r="H349" t="s">
        <v>19</v>
      </c>
      <c r="I349" t="s">
        <v>59</v>
      </c>
      <c r="J349" s="11">
        <v>43703</v>
      </c>
      <c r="K349">
        <v>15</v>
      </c>
      <c r="L349">
        <v>18</v>
      </c>
      <c r="M349">
        <v>3341</v>
      </c>
      <c r="N349">
        <v>0</v>
      </c>
      <c r="O349">
        <v>0</v>
      </c>
      <c r="P349">
        <v>0</v>
      </c>
      <c r="Q349">
        <v>0</v>
      </c>
      <c r="R349">
        <v>12.5886</v>
      </c>
      <c r="S349">
        <v>12.136092</v>
      </c>
      <c r="T349">
        <v>11.897803</v>
      </c>
      <c r="U349">
        <v>11.812556000000001</v>
      </c>
      <c r="V349">
        <v>12.277753000000001</v>
      </c>
      <c r="W349">
        <v>13.52108</v>
      </c>
      <c r="X349">
        <v>15.643955999999999</v>
      </c>
      <c r="Y349">
        <v>17.735427000000001</v>
      </c>
      <c r="Z349">
        <v>20.069984999999999</v>
      </c>
      <c r="AA349">
        <v>21.41236</v>
      </c>
      <c r="AB349">
        <v>22.727733000000001</v>
      </c>
      <c r="AC349">
        <v>23.715522</v>
      </c>
      <c r="AD349">
        <v>24.331222</v>
      </c>
      <c r="AE349">
        <v>25.513839999999998</v>
      </c>
      <c r="AF349">
        <v>25.742601000000001</v>
      </c>
      <c r="AG349">
        <v>24.642099999999999</v>
      </c>
      <c r="AH349">
        <v>23.43845</v>
      </c>
      <c r="AI349">
        <v>21.45645</v>
      </c>
      <c r="AJ349">
        <v>19.858640000000001</v>
      </c>
      <c r="AK349">
        <v>19.269439999999999</v>
      </c>
      <c r="AL349">
        <v>18.46425</v>
      </c>
      <c r="AM349">
        <v>16.651019999999999</v>
      </c>
      <c r="AN349">
        <v>14.89695</v>
      </c>
      <c r="AO349">
        <v>13.700850000000001</v>
      </c>
      <c r="AP349">
        <v>70.513630000000006</v>
      </c>
      <c r="AQ349">
        <v>69.717669999999998</v>
      </c>
      <c r="AR349">
        <v>68.454580000000007</v>
      </c>
      <c r="AS349">
        <v>67.001710000000003</v>
      </c>
      <c r="AT349">
        <v>66.048389999999998</v>
      </c>
      <c r="AU349">
        <v>65.274910000000006</v>
      </c>
      <c r="AV349">
        <v>64.849919999999997</v>
      </c>
      <c r="AW349">
        <v>65.070520000000002</v>
      </c>
      <c r="AX349">
        <v>67.480270000000004</v>
      </c>
      <c r="AY349">
        <v>71.680220000000006</v>
      </c>
      <c r="AZ349">
        <v>76.753069999999994</v>
      </c>
      <c r="BA349">
        <v>80.620320000000007</v>
      </c>
      <c r="BB349">
        <v>84.144199999999998</v>
      </c>
      <c r="BC349">
        <v>86.910529999999994</v>
      </c>
      <c r="BD349">
        <v>89.057239999999993</v>
      </c>
      <c r="BE349">
        <v>89.99718</v>
      </c>
      <c r="BF349">
        <v>89.827269999999999</v>
      </c>
      <c r="BG349">
        <v>88.53107</v>
      </c>
      <c r="BH349">
        <v>86.100729999999999</v>
      </c>
      <c r="BI349">
        <v>82.430080000000004</v>
      </c>
      <c r="BJ349">
        <v>77.988050000000001</v>
      </c>
      <c r="BK349">
        <v>74.986660000000001</v>
      </c>
      <c r="BL349">
        <v>73.175740000000005</v>
      </c>
      <c r="BM349">
        <v>71.716710000000006</v>
      </c>
      <c r="BN349">
        <v>-7.7524499999999996E-2</v>
      </c>
      <c r="BO349">
        <v>-7.4615600000000004E-2</v>
      </c>
      <c r="BP349">
        <v>-4.5332400000000002E-2</v>
      </c>
      <c r="BQ349">
        <v>-1.529E-2</v>
      </c>
      <c r="BR349">
        <v>-2.0105000000000001E-2</v>
      </c>
      <c r="BS349">
        <v>-1.5088499999999999E-2</v>
      </c>
      <c r="BT349">
        <v>1.6301800000000002E-2</v>
      </c>
      <c r="BU349">
        <v>8.9469699999999999E-2</v>
      </c>
      <c r="BV349">
        <v>0.10431940000000001</v>
      </c>
      <c r="BW349">
        <v>0.1007299</v>
      </c>
      <c r="BX349">
        <v>7.1305900000000005E-2</v>
      </c>
      <c r="BY349">
        <v>3.5200000000000002E-5</v>
      </c>
      <c r="BZ349">
        <v>-5.15211E-2</v>
      </c>
      <c r="CA349">
        <v>-0.17866460000000001</v>
      </c>
      <c r="CB349">
        <v>-9.8560599999999998E-2</v>
      </c>
      <c r="CC349">
        <v>-7.7095700000000003E-2</v>
      </c>
      <c r="CD349">
        <v>-4.7111100000000003E-2</v>
      </c>
      <c r="CE349">
        <v>9.4725999999999994E-3</v>
      </c>
      <c r="CF349">
        <v>-3.8021100000000002E-2</v>
      </c>
      <c r="CG349">
        <v>-5.4383000000000001E-2</v>
      </c>
      <c r="CH349">
        <v>-5.6143699999999998E-2</v>
      </c>
      <c r="CI349">
        <v>1.7718600000000001E-2</v>
      </c>
      <c r="CJ349">
        <v>3.4112000000000001E-3</v>
      </c>
      <c r="CK349">
        <v>-3.7539400000000001E-2</v>
      </c>
      <c r="CL349">
        <v>2.7223E-3</v>
      </c>
      <c r="CM349">
        <v>2.6026000000000001E-3</v>
      </c>
      <c r="CN349">
        <v>2.4394E-3</v>
      </c>
      <c r="CO349">
        <v>2.5284000000000001E-3</v>
      </c>
      <c r="CP349">
        <v>2.9461000000000001E-3</v>
      </c>
      <c r="CQ349">
        <v>5.6118000000000001E-3</v>
      </c>
      <c r="CR349">
        <v>3.8933000000000001E-3</v>
      </c>
      <c r="CS349">
        <v>2.8031000000000002E-3</v>
      </c>
      <c r="CT349">
        <v>2.5926999999999999E-3</v>
      </c>
      <c r="CU349">
        <v>1.4713E-3</v>
      </c>
      <c r="CV349">
        <v>6.3909999999999998E-4</v>
      </c>
      <c r="CW349">
        <v>3.4749999999999999E-4</v>
      </c>
      <c r="CX349">
        <v>1.2490999999999999E-3</v>
      </c>
      <c r="CY349">
        <v>2.5864999999999998E-3</v>
      </c>
      <c r="CZ349">
        <v>3.6345000000000001E-3</v>
      </c>
      <c r="DA349">
        <v>4.6514E-3</v>
      </c>
      <c r="DB349">
        <v>5.4695999999999998E-3</v>
      </c>
      <c r="DC349">
        <v>6.1508999999999999E-3</v>
      </c>
      <c r="DD349">
        <v>5.9378E-3</v>
      </c>
      <c r="DE349">
        <v>5.2750000000000002E-3</v>
      </c>
      <c r="DF349">
        <v>3.872E-3</v>
      </c>
      <c r="DG349">
        <v>2.9461000000000001E-3</v>
      </c>
      <c r="DH349">
        <v>2.5768000000000002E-3</v>
      </c>
      <c r="DI349">
        <v>2.1754000000000001E-3</v>
      </c>
    </row>
    <row r="350" spans="1:113" x14ac:dyDescent="0.25">
      <c r="A350" t="str">
        <f t="shared" si="5"/>
        <v>Greater Bay Area_All_All_All_All_20 to 199.99 kW_43704</v>
      </c>
      <c r="B350" t="s">
        <v>177</v>
      </c>
      <c r="C350" t="s">
        <v>241</v>
      </c>
      <c r="D350" t="s">
        <v>190</v>
      </c>
      <c r="E350" t="s">
        <v>19</v>
      </c>
      <c r="F350" t="s">
        <v>19</v>
      </c>
      <c r="G350" t="s">
        <v>19</v>
      </c>
      <c r="H350" t="s">
        <v>19</v>
      </c>
      <c r="I350" t="s">
        <v>59</v>
      </c>
      <c r="J350" s="11">
        <v>43704</v>
      </c>
      <c r="K350">
        <v>15</v>
      </c>
      <c r="L350">
        <v>18</v>
      </c>
      <c r="M350">
        <v>3336</v>
      </c>
      <c r="N350">
        <v>0</v>
      </c>
      <c r="O350">
        <v>0</v>
      </c>
      <c r="P350">
        <v>0</v>
      </c>
      <c r="Q350">
        <v>0</v>
      </c>
      <c r="R350">
        <v>12.978873</v>
      </c>
      <c r="S350">
        <v>12.407062</v>
      </c>
      <c r="T350">
        <v>12.035399</v>
      </c>
      <c r="U350">
        <v>11.824536999999999</v>
      </c>
      <c r="V350">
        <v>12.326142000000001</v>
      </c>
      <c r="W350">
        <v>13.578754</v>
      </c>
      <c r="X350">
        <v>15.555826</v>
      </c>
      <c r="Y350">
        <v>17.573077999999999</v>
      </c>
      <c r="Z350">
        <v>19.883955</v>
      </c>
      <c r="AA350">
        <v>21.562691000000001</v>
      </c>
      <c r="AB350">
        <v>22.899224</v>
      </c>
      <c r="AC350">
        <v>24.168544000000001</v>
      </c>
      <c r="AD350">
        <v>24.632038999999999</v>
      </c>
      <c r="AE350">
        <v>25.723199000000001</v>
      </c>
      <c r="AF350">
        <v>25.634772999999999</v>
      </c>
      <c r="AG350">
        <v>24.534510000000001</v>
      </c>
      <c r="AH350">
        <v>23.055299999999999</v>
      </c>
      <c r="AI350">
        <v>21.212900000000001</v>
      </c>
      <c r="AJ350">
        <v>19.792100000000001</v>
      </c>
      <c r="AK350">
        <v>19.2392</v>
      </c>
      <c r="AL350">
        <v>18.367270000000001</v>
      </c>
      <c r="AM350">
        <v>16.581150000000001</v>
      </c>
      <c r="AN350">
        <v>14.653449999999999</v>
      </c>
      <c r="AO350">
        <v>13.454219999999999</v>
      </c>
      <c r="AP350">
        <v>70.296999999999997</v>
      </c>
      <c r="AQ350">
        <v>69.881429999999995</v>
      </c>
      <c r="AR350">
        <v>69.148219999999995</v>
      </c>
      <c r="AS350">
        <v>67.728470000000002</v>
      </c>
      <c r="AT350">
        <v>66.393960000000007</v>
      </c>
      <c r="AU350">
        <v>65.97775</v>
      </c>
      <c r="AV350">
        <v>64.979470000000006</v>
      </c>
      <c r="AW350">
        <v>65.206379999999996</v>
      </c>
      <c r="AX350">
        <v>67.740099999999998</v>
      </c>
      <c r="AY350">
        <v>72.187389999999994</v>
      </c>
      <c r="AZ350">
        <v>76.941730000000007</v>
      </c>
      <c r="BA350">
        <v>80.911349999999999</v>
      </c>
      <c r="BB350">
        <v>84.03</v>
      </c>
      <c r="BC350">
        <v>85.886809999999997</v>
      </c>
      <c r="BD350">
        <v>87.643929999999997</v>
      </c>
      <c r="BE350">
        <v>88.627759999999995</v>
      </c>
      <c r="BF350">
        <v>87.924049999999994</v>
      </c>
      <c r="BG350">
        <v>87.131839999999997</v>
      </c>
      <c r="BH350">
        <v>84.651300000000006</v>
      </c>
      <c r="BI350">
        <v>80.990269999999995</v>
      </c>
      <c r="BJ350">
        <v>77.057469999999995</v>
      </c>
      <c r="BK350">
        <v>74.218800000000002</v>
      </c>
      <c r="BL350">
        <v>72.462490000000003</v>
      </c>
      <c r="BM350">
        <v>71.431629999999998</v>
      </c>
      <c r="BN350">
        <v>-8.9782200000000006E-2</v>
      </c>
      <c r="BO350">
        <v>-0.1040721</v>
      </c>
      <c r="BP350">
        <v>-8.3834599999999995E-2</v>
      </c>
      <c r="BQ350">
        <v>-3.8308300000000003E-2</v>
      </c>
      <c r="BR350">
        <v>-2.8935200000000001E-2</v>
      </c>
      <c r="BS350">
        <v>-1.5181699999999999E-2</v>
      </c>
      <c r="BT350">
        <v>8.2837999999999992E-3</v>
      </c>
      <c r="BU350">
        <v>9.7025700000000006E-2</v>
      </c>
      <c r="BV350">
        <v>0.1372854</v>
      </c>
      <c r="BW350">
        <v>0.12328550000000001</v>
      </c>
      <c r="BX350">
        <v>7.8643400000000002E-2</v>
      </c>
      <c r="BY350">
        <v>-2.0544000000000001E-3</v>
      </c>
      <c r="BZ350">
        <v>-5.6386499999999999E-2</v>
      </c>
      <c r="CA350">
        <v>-0.17320830000000001</v>
      </c>
      <c r="CB350">
        <v>-0.1195493</v>
      </c>
      <c r="CC350">
        <v>-8.6611499999999994E-2</v>
      </c>
      <c r="CD350">
        <v>-2.08016E-2</v>
      </c>
      <c r="CE350">
        <v>3.66509E-2</v>
      </c>
      <c r="CF350">
        <v>-2.2921899999999999E-2</v>
      </c>
      <c r="CG350">
        <v>-8.9791700000000002E-2</v>
      </c>
      <c r="CH350">
        <v>-6.4596000000000001E-2</v>
      </c>
      <c r="CI350">
        <v>2.01478E-2</v>
      </c>
      <c r="CJ350">
        <v>3.3195E-3</v>
      </c>
      <c r="CK350">
        <v>-2.3242100000000002E-2</v>
      </c>
      <c r="CL350" s="76">
        <v>2.5217999999999998E-3</v>
      </c>
      <c r="CM350" s="76">
        <v>2.3329000000000002E-3</v>
      </c>
      <c r="CN350" s="76">
        <v>2.1863999999999998E-3</v>
      </c>
      <c r="CO350" s="76">
        <v>2.1993999999999998E-3</v>
      </c>
      <c r="CP350" s="76">
        <v>2.6364000000000001E-3</v>
      </c>
      <c r="CQ350" s="76">
        <v>5.3454000000000002E-3</v>
      </c>
      <c r="CR350" s="76">
        <v>3.8582E-3</v>
      </c>
      <c r="CS350" s="76">
        <v>2.7580999999999999E-3</v>
      </c>
      <c r="CT350" s="76">
        <v>2.4723000000000002E-3</v>
      </c>
      <c r="CU350" s="76">
        <v>1.4421E-3</v>
      </c>
      <c r="CV350" s="76">
        <v>6.7259999999999998E-4</v>
      </c>
      <c r="CW350" s="76">
        <v>3.5080000000000002E-4</v>
      </c>
      <c r="CX350" s="76">
        <v>1.2987000000000001E-3</v>
      </c>
      <c r="CY350" s="76">
        <v>2.7196999999999998E-3</v>
      </c>
      <c r="CZ350" s="76">
        <v>3.9858000000000003E-3</v>
      </c>
      <c r="DA350" s="76">
        <v>5.3585999999999998E-3</v>
      </c>
      <c r="DB350" s="76">
        <v>6.4859000000000002E-3</v>
      </c>
      <c r="DC350" s="76">
        <v>7.3505000000000003E-3</v>
      </c>
      <c r="DD350" s="76">
        <v>6.9909000000000004E-3</v>
      </c>
      <c r="DE350" s="76">
        <v>6.1887000000000001E-3</v>
      </c>
      <c r="DF350" s="76">
        <v>4.2802999999999999E-3</v>
      </c>
      <c r="DG350" s="76">
        <v>3.1657999999999999E-3</v>
      </c>
      <c r="DH350" s="76">
        <v>2.6453000000000002E-3</v>
      </c>
      <c r="DI350" s="76">
        <v>2.1641E-3</v>
      </c>
    </row>
    <row r="351" spans="1:113" x14ac:dyDescent="0.25">
      <c r="A351" t="str">
        <f t="shared" si="5"/>
        <v>Greater Bay Area_All_All_All_All_20 to 199.99 kW_43721</v>
      </c>
      <c r="B351" t="s">
        <v>177</v>
      </c>
      <c r="C351" t="s">
        <v>241</v>
      </c>
      <c r="D351" t="s">
        <v>190</v>
      </c>
      <c r="E351" t="s">
        <v>19</v>
      </c>
      <c r="F351" t="s">
        <v>19</v>
      </c>
      <c r="G351" t="s">
        <v>19</v>
      </c>
      <c r="H351" t="s">
        <v>19</v>
      </c>
      <c r="I351" t="s">
        <v>59</v>
      </c>
      <c r="J351" s="11">
        <v>43721</v>
      </c>
      <c r="K351">
        <v>15</v>
      </c>
      <c r="L351">
        <v>18</v>
      </c>
      <c r="M351">
        <v>3318</v>
      </c>
      <c r="N351">
        <v>0</v>
      </c>
      <c r="O351">
        <v>0</v>
      </c>
      <c r="P351">
        <v>0</v>
      </c>
      <c r="Q351">
        <v>0</v>
      </c>
      <c r="R351">
        <v>12.373711999999999</v>
      </c>
      <c r="S351">
        <v>11.843322000000001</v>
      </c>
      <c r="T351">
        <v>11.551498</v>
      </c>
      <c r="U351">
        <v>11.445508999999999</v>
      </c>
      <c r="V351">
        <v>11.960412</v>
      </c>
      <c r="W351">
        <v>13.038872</v>
      </c>
      <c r="X351">
        <v>14.987159</v>
      </c>
      <c r="Y351">
        <v>16.475363000000002</v>
      </c>
      <c r="Z351">
        <v>18.873481999999999</v>
      </c>
      <c r="AA351">
        <v>20.533473999999998</v>
      </c>
      <c r="AB351">
        <v>22.309476</v>
      </c>
      <c r="AC351">
        <v>23.925754000000001</v>
      </c>
      <c r="AD351">
        <v>24.755327000000001</v>
      </c>
      <c r="AE351">
        <v>25.818660999999999</v>
      </c>
      <c r="AF351">
        <v>25.992218999999999</v>
      </c>
      <c r="AG351">
        <v>25.011759999999999</v>
      </c>
      <c r="AH351">
        <v>23.78548</v>
      </c>
      <c r="AI351">
        <v>22.231809999999999</v>
      </c>
      <c r="AJ351">
        <v>20.736139999999999</v>
      </c>
      <c r="AK351">
        <v>20.132860000000001</v>
      </c>
      <c r="AL351">
        <v>19.0151</v>
      </c>
      <c r="AM351">
        <v>17.298159999999999</v>
      </c>
      <c r="AN351">
        <v>15.371790000000001</v>
      </c>
      <c r="AO351">
        <v>13.901249999999999</v>
      </c>
      <c r="AP351">
        <v>72.224969999999999</v>
      </c>
      <c r="AQ351">
        <v>69.647909999999996</v>
      </c>
      <c r="AR351">
        <v>68.427440000000004</v>
      </c>
      <c r="AS351">
        <v>67.18383</v>
      </c>
      <c r="AT351">
        <v>66.433800000000005</v>
      </c>
      <c r="AU351">
        <v>65.318529999999996</v>
      </c>
      <c r="AV351">
        <v>64.867000000000004</v>
      </c>
      <c r="AW351">
        <v>64.628900000000002</v>
      </c>
      <c r="AX351">
        <v>68.337940000000003</v>
      </c>
      <c r="AY351">
        <v>74.77731</v>
      </c>
      <c r="AZ351">
        <v>80.184939999999997</v>
      </c>
      <c r="BA351">
        <v>85.643659999999997</v>
      </c>
      <c r="BB351">
        <v>89.625410000000002</v>
      </c>
      <c r="BC351">
        <v>91.470020000000005</v>
      </c>
      <c r="BD351">
        <v>93.04374</v>
      </c>
      <c r="BE351">
        <v>94.606909999999999</v>
      </c>
      <c r="BF351">
        <v>95.170820000000006</v>
      </c>
      <c r="BG351">
        <v>94.385909999999996</v>
      </c>
      <c r="BH351">
        <v>92.619190000000003</v>
      </c>
      <c r="BI351">
        <v>88.581310000000002</v>
      </c>
      <c r="BJ351">
        <v>84.318659999999994</v>
      </c>
      <c r="BK351">
        <v>80.937730000000002</v>
      </c>
      <c r="BL351">
        <v>77.621170000000006</v>
      </c>
      <c r="BM351">
        <v>75.459630000000004</v>
      </c>
      <c r="BN351">
        <v>7.9481899999999994E-2</v>
      </c>
      <c r="BO351">
        <v>0.11318</v>
      </c>
      <c r="BP351">
        <v>0.13114529999999999</v>
      </c>
      <c r="BQ351">
        <v>0.15039089999999999</v>
      </c>
      <c r="BR351">
        <v>0.17420759999999999</v>
      </c>
      <c r="BS351">
        <v>0.1727611</v>
      </c>
      <c r="BT351">
        <v>0.26797900000000002</v>
      </c>
      <c r="BU351">
        <v>0.45565480000000003</v>
      </c>
      <c r="BV351">
        <v>0.49376419999999999</v>
      </c>
      <c r="BW351">
        <v>0.3197139</v>
      </c>
      <c r="BX351">
        <v>0.1702863</v>
      </c>
      <c r="BY351">
        <v>-1.8597099999999998E-2</v>
      </c>
      <c r="BZ351">
        <v>-0.1212092</v>
      </c>
      <c r="CA351">
        <v>-0.2298876</v>
      </c>
      <c r="CB351">
        <v>-0.16527900000000001</v>
      </c>
      <c r="CC351">
        <v>-9.7156999999999993E-2</v>
      </c>
      <c r="CD351">
        <v>-9.4893400000000003E-2</v>
      </c>
      <c r="CE351">
        <v>-6.7208799999999999E-2</v>
      </c>
      <c r="CF351">
        <v>-7.8093099999999999E-2</v>
      </c>
      <c r="CG351">
        <v>9.8648E-3</v>
      </c>
      <c r="CH351">
        <v>2.6953899999999999E-2</v>
      </c>
      <c r="CI351">
        <v>4.3824799999999997E-2</v>
      </c>
      <c r="CJ351">
        <v>6.7619999999999996E-4</v>
      </c>
      <c r="CK351">
        <v>-4.2937500000000003E-2</v>
      </c>
      <c r="CL351" s="76">
        <v>2.6237000000000001E-3</v>
      </c>
      <c r="CM351" s="76">
        <v>2.4581999999999998E-3</v>
      </c>
      <c r="CN351" s="76">
        <v>2.4594999999999999E-3</v>
      </c>
      <c r="CO351" s="76">
        <v>2.4750000000000002E-3</v>
      </c>
      <c r="CP351" s="76">
        <v>2.9250000000000001E-3</v>
      </c>
      <c r="CQ351" s="76">
        <v>5.6601000000000004E-3</v>
      </c>
      <c r="CR351" s="76">
        <v>4.4574999999999997E-3</v>
      </c>
      <c r="CS351" s="76">
        <v>3.3208999999999999E-3</v>
      </c>
      <c r="CT351" s="76">
        <v>3.0230000000000001E-3</v>
      </c>
      <c r="CU351" s="76">
        <v>1.7202999999999999E-3</v>
      </c>
      <c r="CV351" s="76">
        <v>7.0560000000000002E-4</v>
      </c>
      <c r="CW351" s="76">
        <v>4.0440000000000002E-4</v>
      </c>
      <c r="CX351" s="76">
        <v>1.3500999999999999E-3</v>
      </c>
      <c r="CY351" s="76">
        <v>2.7680999999999999E-3</v>
      </c>
      <c r="CZ351" s="76">
        <v>4.0987000000000003E-3</v>
      </c>
      <c r="DA351" s="76">
        <v>5.2605999999999998E-3</v>
      </c>
      <c r="DB351" s="76">
        <v>6.2424000000000004E-3</v>
      </c>
      <c r="DC351" s="76">
        <v>6.8608999999999996E-3</v>
      </c>
      <c r="DD351" s="76">
        <v>6.3857999999999996E-3</v>
      </c>
      <c r="DE351" s="76">
        <v>5.8326999999999997E-3</v>
      </c>
      <c r="DF351" s="76">
        <v>4.0850000000000001E-3</v>
      </c>
      <c r="DG351" s="76">
        <v>2.9984E-3</v>
      </c>
      <c r="DH351" s="76">
        <v>2.5471999999999999E-3</v>
      </c>
      <c r="DI351" s="76">
        <v>2.3373000000000001E-3</v>
      </c>
    </row>
    <row r="352" spans="1:113" x14ac:dyDescent="0.25">
      <c r="A352" t="str">
        <f t="shared" si="5"/>
        <v>Greater Bay Area_All_All_All_All_20 to 199.99 kW_2958465</v>
      </c>
      <c r="B352" t="s">
        <v>204</v>
      </c>
      <c r="C352" t="s">
        <v>241</v>
      </c>
      <c r="D352" t="s">
        <v>190</v>
      </c>
      <c r="E352" t="s">
        <v>19</v>
      </c>
      <c r="F352" t="s">
        <v>19</v>
      </c>
      <c r="G352" t="s">
        <v>19</v>
      </c>
      <c r="H352" t="s">
        <v>19</v>
      </c>
      <c r="I352" t="s">
        <v>59</v>
      </c>
      <c r="J352" s="11">
        <v>2958465</v>
      </c>
      <c r="K352">
        <v>15</v>
      </c>
      <c r="L352">
        <v>18</v>
      </c>
      <c r="M352">
        <v>3456.1109999999999</v>
      </c>
      <c r="N352">
        <v>0</v>
      </c>
      <c r="O352">
        <v>0</v>
      </c>
      <c r="P352">
        <v>0</v>
      </c>
      <c r="Q352">
        <v>0</v>
      </c>
      <c r="R352">
        <v>13.012957999999999</v>
      </c>
      <c r="S352">
        <v>12.487602000000001</v>
      </c>
      <c r="T352">
        <v>12.161128</v>
      </c>
      <c r="U352">
        <v>12.007179000000001</v>
      </c>
      <c r="V352">
        <v>12.421968</v>
      </c>
      <c r="W352">
        <v>13.601259000000001</v>
      </c>
      <c r="X352">
        <v>15.430289999999999</v>
      </c>
      <c r="Y352">
        <v>17.395223999999999</v>
      </c>
      <c r="Z352">
        <v>19.551030000000001</v>
      </c>
      <c r="AA352">
        <v>21.028524999999998</v>
      </c>
      <c r="AB352">
        <v>22.552918999999999</v>
      </c>
      <c r="AC352">
        <v>23.751161</v>
      </c>
      <c r="AD352">
        <v>24.37717</v>
      </c>
      <c r="AE352">
        <v>25.320964</v>
      </c>
      <c r="AF352">
        <v>25.384202999999999</v>
      </c>
      <c r="AG352">
        <v>24.59676</v>
      </c>
      <c r="AH352">
        <v>23.437760000000001</v>
      </c>
      <c r="AI352">
        <v>21.746379999999998</v>
      </c>
      <c r="AJ352">
        <v>20.276109999999999</v>
      </c>
      <c r="AK352">
        <v>19.63561</v>
      </c>
      <c r="AL352">
        <v>18.960540000000002</v>
      </c>
      <c r="AM352">
        <v>17.4375</v>
      </c>
      <c r="AN352">
        <v>15.51397</v>
      </c>
      <c r="AO352">
        <v>14.13406</v>
      </c>
      <c r="AP352">
        <v>71.769919999999999</v>
      </c>
      <c r="AQ352">
        <v>70.499750000000006</v>
      </c>
      <c r="AR352">
        <v>69.270650000000003</v>
      </c>
      <c r="AS352">
        <v>67.815569999999994</v>
      </c>
      <c r="AT352">
        <v>66.904219999999995</v>
      </c>
      <c r="AU352">
        <v>66.124979999999994</v>
      </c>
      <c r="AV352">
        <v>65.346279999999993</v>
      </c>
      <c r="AW352">
        <v>65.771950000000004</v>
      </c>
      <c r="AX352">
        <v>69.017660000000006</v>
      </c>
      <c r="AY352">
        <v>73.816550000000007</v>
      </c>
      <c r="AZ352">
        <v>78.901769999999999</v>
      </c>
      <c r="BA352">
        <v>83.147679999999994</v>
      </c>
      <c r="BB352">
        <v>86.364660000000001</v>
      </c>
      <c r="BC352">
        <v>88.555819999999997</v>
      </c>
      <c r="BD352">
        <v>90.404949999999999</v>
      </c>
      <c r="BE352">
        <v>91.533060000000006</v>
      </c>
      <c r="BF352">
        <v>91.691779999999994</v>
      </c>
      <c r="BG352">
        <v>90.703639999999993</v>
      </c>
      <c r="BH352">
        <v>88.661439999999999</v>
      </c>
      <c r="BI352">
        <v>85.313929999999999</v>
      </c>
      <c r="BJ352">
        <v>81.272930000000002</v>
      </c>
      <c r="BK352">
        <v>77.783640000000005</v>
      </c>
      <c r="BL352">
        <v>75.334209999999999</v>
      </c>
      <c r="BM352">
        <v>73.562979999999996</v>
      </c>
      <c r="BN352">
        <v>-6.2293899999999999E-2</v>
      </c>
      <c r="BO352">
        <v>-5.6827099999999998E-2</v>
      </c>
      <c r="BP352">
        <v>-3.6860700000000003E-2</v>
      </c>
      <c r="BQ352">
        <v>-1.7306700000000001E-2</v>
      </c>
      <c r="BR352">
        <v>-6.7873999999999999E-3</v>
      </c>
      <c r="BS352">
        <v>-1.55821E-2</v>
      </c>
      <c r="BT352">
        <v>2.7785199999999999E-2</v>
      </c>
      <c r="BU352">
        <v>0.1431259</v>
      </c>
      <c r="BV352">
        <v>0.20367389999999999</v>
      </c>
      <c r="BW352">
        <v>0.15763920000000001</v>
      </c>
      <c r="BX352">
        <v>8.5498000000000005E-2</v>
      </c>
      <c r="BY352">
        <v>-4.5325000000000001E-3</v>
      </c>
      <c r="BZ352">
        <v>-6.2010599999999999E-2</v>
      </c>
      <c r="CA352">
        <v>-0.1447784</v>
      </c>
      <c r="CB352">
        <v>-7.1847900000000006E-2</v>
      </c>
      <c r="CC352">
        <v>-5.6503100000000001E-2</v>
      </c>
      <c r="CD352">
        <v>-4.1498800000000002E-2</v>
      </c>
      <c r="CE352">
        <v>-2.6866999999999999E-2</v>
      </c>
      <c r="CF352">
        <v>-8.4491499999999997E-2</v>
      </c>
      <c r="CG352">
        <v>-9.1980099999999995E-2</v>
      </c>
      <c r="CH352">
        <v>-6.7232600000000003E-2</v>
      </c>
      <c r="CI352">
        <v>1.4564999999999999E-3</v>
      </c>
      <c r="CJ352">
        <v>-1.30831E-2</v>
      </c>
      <c r="CK352">
        <v>-5.1021499999999997E-2</v>
      </c>
      <c r="CL352" s="76">
        <v>2.9100000000000003E-4</v>
      </c>
      <c r="CM352" s="76">
        <v>2.7240000000000001E-4</v>
      </c>
      <c r="CN352" s="76">
        <v>2.6279999999999999E-4</v>
      </c>
      <c r="CO352" s="76">
        <v>2.6840000000000002E-4</v>
      </c>
      <c r="CP352" s="76">
        <v>3.1789999999999998E-4</v>
      </c>
      <c r="CQ352" s="76">
        <v>6.6180000000000004E-4</v>
      </c>
      <c r="CR352" s="76">
        <v>4.8799999999999999E-4</v>
      </c>
      <c r="CS352" s="76">
        <v>3.524E-4</v>
      </c>
      <c r="CT352" s="76">
        <v>3.101E-4</v>
      </c>
      <c r="CU352" s="76">
        <v>1.705E-4</v>
      </c>
      <c r="CV352" s="76">
        <v>8.0699999999999996E-5</v>
      </c>
      <c r="CW352" s="76">
        <v>4.5000000000000003E-5</v>
      </c>
      <c r="CX352" s="76">
        <v>1.63E-4</v>
      </c>
      <c r="CY352" s="76">
        <v>3.28E-4</v>
      </c>
      <c r="CZ352" s="76">
        <v>4.637E-4</v>
      </c>
      <c r="DA352" s="76">
        <v>5.8040000000000001E-4</v>
      </c>
      <c r="DB352" s="76">
        <v>6.7500000000000004E-4</v>
      </c>
      <c r="DC352" s="76">
        <v>7.5940000000000003E-4</v>
      </c>
      <c r="DD352" s="76">
        <v>7.3439999999999996E-4</v>
      </c>
      <c r="DE352" s="76">
        <v>6.5819999999999995E-4</v>
      </c>
      <c r="DF352" s="76">
        <v>4.6660000000000001E-4</v>
      </c>
      <c r="DG352" s="76">
        <v>3.4590000000000001E-4</v>
      </c>
      <c r="DH352" s="76">
        <v>2.9530000000000002E-4</v>
      </c>
      <c r="DI352" s="76">
        <v>2.589E-4</v>
      </c>
    </row>
    <row r="353" spans="1:113" x14ac:dyDescent="0.25">
      <c r="A353" t="str">
        <f t="shared" si="5"/>
        <v>Greater Fresno Area_All_All_All_All_20 to 199.99 kW_43627</v>
      </c>
      <c r="B353" t="s">
        <v>177</v>
      </c>
      <c r="C353" t="s">
        <v>242</v>
      </c>
      <c r="D353" t="s">
        <v>191</v>
      </c>
      <c r="E353" t="s">
        <v>19</v>
      </c>
      <c r="F353" t="s">
        <v>19</v>
      </c>
      <c r="G353" t="s">
        <v>19</v>
      </c>
      <c r="H353" t="s">
        <v>19</v>
      </c>
      <c r="I353" t="s">
        <v>59</v>
      </c>
      <c r="J353" s="11">
        <v>43627</v>
      </c>
      <c r="K353">
        <v>15</v>
      </c>
      <c r="L353">
        <v>18</v>
      </c>
      <c r="M353">
        <v>6564</v>
      </c>
      <c r="N353">
        <v>0</v>
      </c>
      <c r="O353">
        <v>0</v>
      </c>
      <c r="P353">
        <v>0</v>
      </c>
      <c r="Q353">
        <v>0</v>
      </c>
      <c r="R353">
        <v>11.962244</v>
      </c>
      <c r="S353">
        <v>11.360709</v>
      </c>
      <c r="T353">
        <v>11.01469</v>
      </c>
      <c r="U353">
        <v>10.935695000000001</v>
      </c>
      <c r="V353">
        <v>11.360906999999999</v>
      </c>
      <c r="W353">
        <v>12.140824</v>
      </c>
      <c r="X353">
        <v>13.275810999999999</v>
      </c>
      <c r="Y353">
        <v>15.488443999999999</v>
      </c>
      <c r="Z353">
        <v>17.826512999999998</v>
      </c>
      <c r="AA353">
        <v>19.340191000000001</v>
      </c>
      <c r="AB353">
        <v>20.730743</v>
      </c>
      <c r="AC353">
        <v>21.784731000000001</v>
      </c>
      <c r="AD353">
        <v>22.195191999999999</v>
      </c>
      <c r="AE353">
        <v>22.900939000000001</v>
      </c>
      <c r="AF353">
        <v>22.729880000000001</v>
      </c>
      <c r="AG353">
        <v>22.436669999999999</v>
      </c>
      <c r="AH353">
        <v>21.735150000000001</v>
      </c>
      <c r="AI353">
        <v>20.296009999999999</v>
      </c>
      <c r="AJ353">
        <v>19.61469</v>
      </c>
      <c r="AK353">
        <v>18.974730000000001</v>
      </c>
      <c r="AL353">
        <v>18.707519999999999</v>
      </c>
      <c r="AM353">
        <v>17.047070000000001</v>
      </c>
      <c r="AN353">
        <v>14.981</v>
      </c>
      <c r="AO353">
        <v>13.52815</v>
      </c>
      <c r="AP353">
        <v>84.513599999999997</v>
      </c>
      <c r="AQ353">
        <v>82.29974</v>
      </c>
      <c r="AR353">
        <v>80.738309999999998</v>
      </c>
      <c r="AS353">
        <v>78.60736</v>
      </c>
      <c r="AT353">
        <v>76.236149999999995</v>
      </c>
      <c r="AU353">
        <v>74.900390000000002</v>
      </c>
      <c r="AV353">
        <v>74.473179999999999</v>
      </c>
      <c r="AW353">
        <v>76.080609999999993</v>
      </c>
      <c r="AX353">
        <v>80.570800000000006</v>
      </c>
      <c r="AY353">
        <v>83.732470000000006</v>
      </c>
      <c r="AZ353">
        <v>86.392600000000002</v>
      </c>
      <c r="BA353">
        <v>90.787319999999994</v>
      </c>
      <c r="BB353">
        <v>94.333389999999994</v>
      </c>
      <c r="BC353">
        <v>96.83878</v>
      </c>
      <c r="BD353">
        <v>99.243030000000005</v>
      </c>
      <c r="BE353">
        <v>100.2557</v>
      </c>
      <c r="BF353">
        <v>101.5647</v>
      </c>
      <c r="BG353">
        <v>101.8623</v>
      </c>
      <c r="BH353">
        <v>100.8091</v>
      </c>
      <c r="BI353">
        <v>99.674899999999994</v>
      </c>
      <c r="BJ353">
        <v>97.449290000000005</v>
      </c>
      <c r="BK353">
        <v>92.596980000000002</v>
      </c>
      <c r="BL353">
        <v>90.721119999999999</v>
      </c>
      <c r="BM353">
        <v>89.100629999999995</v>
      </c>
      <c r="BN353">
        <v>9.6731399999999995E-2</v>
      </c>
      <c r="BO353">
        <v>0.172093</v>
      </c>
      <c r="BP353">
        <v>0.15175430000000001</v>
      </c>
      <c r="BQ353">
        <v>0.16911660000000001</v>
      </c>
      <c r="BR353">
        <v>0.1858447</v>
      </c>
      <c r="BS353">
        <v>0.20620820000000001</v>
      </c>
      <c r="BT353">
        <v>0.32600839999999998</v>
      </c>
      <c r="BU353">
        <v>0.46605479999999999</v>
      </c>
      <c r="BV353">
        <v>0.38286399999999998</v>
      </c>
      <c r="BW353">
        <v>0.24772720000000001</v>
      </c>
      <c r="BX353">
        <v>0.13528799999999999</v>
      </c>
      <c r="BY353">
        <v>-7.6347999999999997E-3</v>
      </c>
      <c r="BZ353">
        <v>-8.5961999999999997E-2</v>
      </c>
      <c r="CA353">
        <v>-9.3504000000000004E-2</v>
      </c>
      <c r="CB353">
        <v>4.4648500000000001E-2</v>
      </c>
      <c r="CC353">
        <v>2.2019799999999999E-2</v>
      </c>
      <c r="CD353">
        <v>-1.615E-4</v>
      </c>
      <c r="CE353">
        <v>-2.7622299999999999E-2</v>
      </c>
      <c r="CF353">
        <v>-0.1260175</v>
      </c>
      <c r="CG353">
        <v>-0.1131437</v>
      </c>
      <c r="CH353">
        <v>-4.2783799999999997E-2</v>
      </c>
      <c r="CI353">
        <v>7.3843199999999998E-2</v>
      </c>
      <c r="CJ353">
        <v>5.45589E-2</v>
      </c>
      <c r="CK353">
        <v>3.4803099999999997E-2</v>
      </c>
      <c r="CL353" s="76">
        <v>2.6148E-3</v>
      </c>
      <c r="CM353" s="76">
        <v>2.5666E-3</v>
      </c>
      <c r="CN353" s="76">
        <v>2.4884999999999998E-3</v>
      </c>
      <c r="CO353" s="76">
        <v>2.5106E-3</v>
      </c>
      <c r="CP353" s="76">
        <v>3.1943000000000002E-3</v>
      </c>
      <c r="CQ353" s="76">
        <v>4.5883E-3</v>
      </c>
      <c r="CR353" s="76">
        <v>3.6616999999999999E-3</v>
      </c>
      <c r="CS353" s="76">
        <v>3.0224000000000002E-3</v>
      </c>
      <c r="CT353" s="76">
        <v>2.5812000000000001E-3</v>
      </c>
      <c r="CU353" s="76">
        <v>1.4076E-3</v>
      </c>
      <c r="CV353" s="76">
        <v>6.935E-4</v>
      </c>
      <c r="CW353" s="76">
        <v>4.1130000000000002E-4</v>
      </c>
      <c r="CX353" s="76">
        <v>1.3749000000000001E-3</v>
      </c>
      <c r="CY353" s="76">
        <v>2.3731999999999998E-3</v>
      </c>
      <c r="CZ353" s="76">
        <v>3.1438999999999998E-3</v>
      </c>
      <c r="DA353" s="76">
        <v>3.2345999999999998E-3</v>
      </c>
      <c r="DB353" s="76">
        <v>3.3625E-3</v>
      </c>
      <c r="DC353" s="76">
        <v>3.7588000000000001E-3</v>
      </c>
      <c r="DD353" s="76">
        <v>3.5988999999999999E-3</v>
      </c>
      <c r="DE353" s="76">
        <v>3.6714E-3</v>
      </c>
      <c r="DF353" s="76">
        <v>3.3072000000000002E-3</v>
      </c>
      <c r="DG353" s="76">
        <v>2.3440000000000002E-3</v>
      </c>
      <c r="DH353" s="76">
        <v>2.3127E-3</v>
      </c>
      <c r="DI353" s="76">
        <v>2.4922E-3</v>
      </c>
    </row>
    <row r="354" spans="1:113" x14ac:dyDescent="0.25">
      <c r="A354" t="str">
        <f t="shared" si="5"/>
        <v>Greater Fresno Area_All_All_All_All_20 to 199.99 kW_43670</v>
      </c>
      <c r="B354" t="s">
        <v>177</v>
      </c>
      <c r="C354" t="s">
        <v>242</v>
      </c>
      <c r="D354" t="s">
        <v>191</v>
      </c>
      <c r="E354" t="s">
        <v>19</v>
      </c>
      <c r="F354" t="s">
        <v>19</v>
      </c>
      <c r="G354" t="s">
        <v>19</v>
      </c>
      <c r="H354" t="s">
        <v>19</v>
      </c>
      <c r="I354" t="s">
        <v>59</v>
      </c>
      <c r="J354" s="11">
        <v>43670</v>
      </c>
      <c r="K354">
        <v>15</v>
      </c>
      <c r="L354">
        <v>18</v>
      </c>
      <c r="M354">
        <v>6513</v>
      </c>
      <c r="N354">
        <v>0</v>
      </c>
      <c r="O354">
        <v>0</v>
      </c>
      <c r="P354">
        <v>0</v>
      </c>
      <c r="Q354">
        <v>0</v>
      </c>
      <c r="R354">
        <v>13.203077</v>
      </c>
      <c r="S354">
        <v>12.600187999999999</v>
      </c>
      <c r="T354">
        <v>12.038861000000001</v>
      </c>
      <c r="U354">
        <v>11.923743999999999</v>
      </c>
      <c r="V354">
        <v>12.318910000000001</v>
      </c>
      <c r="W354">
        <v>13.334066999999999</v>
      </c>
      <c r="X354">
        <v>14.392877</v>
      </c>
      <c r="Y354">
        <v>16.300719999999998</v>
      </c>
      <c r="Z354">
        <v>18.327183999999999</v>
      </c>
      <c r="AA354">
        <v>19.886901000000002</v>
      </c>
      <c r="AB354">
        <v>21.239561999999999</v>
      </c>
      <c r="AC354">
        <v>22.27591</v>
      </c>
      <c r="AD354">
        <v>22.651965000000001</v>
      </c>
      <c r="AE354">
        <v>23.372315</v>
      </c>
      <c r="AF354">
        <v>23.474062</v>
      </c>
      <c r="AG354">
        <v>23.373889999999999</v>
      </c>
      <c r="AH354">
        <v>22.80893</v>
      </c>
      <c r="AI354">
        <v>21.480350000000001</v>
      </c>
      <c r="AJ354">
        <v>20.860140000000001</v>
      </c>
      <c r="AK354">
        <v>20.441610000000001</v>
      </c>
      <c r="AL354">
        <v>19.766079999999999</v>
      </c>
      <c r="AM354">
        <v>18.095030000000001</v>
      </c>
      <c r="AN354">
        <v>15.91747</v>
      </c>
      <c r="AO354">
        <v>14.466279999999999</v>
      </c>
      <c r="AP354">
        <v>86.847080000000005</v>
      </c>
      <c r="AQ354">
        <v>83.078509999999994</v>
      </c>
      <c r="AR354">
        <v>79.967470000000006</v>
      </c>
      <c r="AS354">
        <v>79.018090000000001</v>
      </c>
      <c r="AT354">
        <v>78.043210000000002</v>
      </c>
      <c r="AU354">
        <v>77.478740000000002</v>
      </c>
      <c r="AV354">
        <v>75.680539999999993</v>
      </c>
      <c r="AW354">
        <v>75.9114</v>
      </c>
      <c r="AX354">
        <v>79.35548</v>
      </c>
      <c r="AY354">
        <v>83.757099999999994</v>
      </c>
      <c r="AZ354">
        <v>88.133170000000007</v>
      </c>
      <c r="BA354">
        <v>91.561359999999993</v>
      </c>
      <c r="BB354">
        <v>93.011039999999994</v>
      </c>
      <c r="BC354">
        <v>96.097570000000005</v>
      </c>
      <c r="BD354">
        <v>99.353449999999995</v>
      </c>
      <c r="BE354">
        <v>102.0372</v>
      </c>
      <c r="BF354">
        <v>103.3472</v>
      </c>
      <c r="BG354">
        <v>103.7865</v>
      </c>
      <c r="BH354">
        <v>103.34829999999999</v>
      </c>
      <c r="BI354">
        <v>101.0688</v>
      </c>
      <c r="BJ354">
        <v>97.617320000000007</v>
      </c>
      <c r="BK354">
        <v>94.009119999999996</v>
      </c>
      <c r="BL354">
        <v>91.786829999999995</v>
      </c>
      <c r="BM354">
        <v>90.829509999999999</v>
      </c>
      <c r="BN354">
        <v>-0.15971869999999999</v>
      </c>
      <c r="BO354">
        <v>-0.15022930000000001</v>
      </c>
      <c r="BP354">
        <v>-0.16006919999999999</v>
      </c>
      <c r="BQ354">
        <v>-0.17786099999999999</v>
      </c>
      <c r="BR354">
        <v>-0.16379250000000001</v>
      </c>
      <c r="BS354">
        <v>-0.2076587</v>
      </c>
      <c r="BT354">
        <v>-0.1698288</v>
      </c>
      <c r="BU354">
        <v>-6.7785700000000004E-2</v>
      </c>
      <c r="BV354">
        <v>5.69068E-2</v>
      </c>
      <c r="BW354">
        <v>7.9045400000000002E-2</v>
      </c>
      <c r="BX354">
        <v>2.5014999999999998E-3</v>
      </c>
      <c r="BY354">
        <v>4.6183999999999999E-3</v>
      </c>
      <c r="BZ354">
        <v>-3.0583900000000001E-2</v>
      </c>
      <c r="CA354">
        <v>-1.0241800000000001E-2</v>
      </c>
      <c r="CB354">
        <v>0.1594836</v>
      </c>
      <c r="CC354">
        <v>0.1362351</v>
      </c>
      <c r="CD354">
        <v>9.7980700000000004E-2</v>
      </c>
      <c r="CE354">
        <v>-2.1666899999999999E-2</v>
      </c>
      <c r="CF354">
        <v>-0.200905</v>
      </c>
      <c r="CG354">
        <v>-0.28106449999999999</v>
      </c>
      <c r="CH354">
        <v>-0.21531349999999999</v>
      </c>
      <c r="CI354">
        <v>-0.1035763</v>
      </c>
      <c r="CJ354">
        <v>-0.11623219999999999</v>
      </c>
      <c r="CK354">
        <v>-0.26284039999999997</v>
      </c>
      <c r="CL354" s="76">
        <v>3.6324999999999999E-3</v>
      </c>
      <c r="CM354" s="76">
        <v>3.6099999999999999E-3</v>
      </c>
      <c r="CN354" s="76">
        <v>2.8357E-3</v>
      </c>
      <c r="CO354" s="76">
        <v>2.5950999999999999E-3</v>
      </c>
      <c r="CP354" s="76">
        <v>3.1557999999999998E-3</v>
      </c>
      <c r="CQ354" s="76">
        <v>4.9267E-3</v>
      </c>
      <c r="CR354" s="76">
        <v>4.7047E-3</v>
      </c>
      <c r="CS354" s="76">
        <v>3.2969000000000002E-3</v>
      </c>
      <c r="CT354" s="76">
        <v>2.5611000000000002E-3</v>
      </c>
      <c r="CU354" s="76">
        <v>1.3711000000000001E-3</v>
      </c>
      <c r="CV354" s="76">
        <v>7.8010000000000004E-4</v>
      </c>
      <c r="CW354" s="76">
        <v>4.237E-4</v>
      </c>
      <c r="CX354" s="76">
        <v>1.4621E-3</v>
      </c>
      <c r="CY354" s="76">
        <v>2.4516E-3</v>
      </c>
      <c r="CZ354" s="76">
        <v>3.4302999999999998E-3</v>
      </c>
      <c r="DA354" s="76">
        <v>3.8563999999999998E-3</v>
      </c>
      <c r="DB354" s="76">
        <v>4.1064999999999999E-3</v>
      </c>
      <c r="DC354" s="76">
        <v>4.6175000000000001E-3</v>
      </c>
      <c r="DD354" s="76">
        <v>4.6144999999999997E-3</v>
      </c>
      <c r="DE354" s="76">
        <v>4.4121000000000004E-3</v>
      </c>
      <c r="DF354" s="76">
        <v>3.6489000000000001E-3</v>
      </c>
      <c r="DG354" s="76">
        <v>3.0225E-3</v>
      </c>
      <c r="DH354" s="76">
        <v>2.9589999999999998E-3</v>
      </c>
      <c r="DI354" s="76">
        <v>3.4646E-3</v>
      </c>
    </row>
    <row r="355" spans="1:113" x14ac:dyDescent="0.25">
      <c r="A355" t="str">
        <f t="shared" si="5"/>
        <v>Greater Fresno Area_All_All_All_All_20 to 199.99 kW_43672</v>
      </c>
      <c r="B355" t="s">
        <v>177</v>
      </c>
      <c r="C355" t="s">
        <v>242</v>
      </c>
      <c r="D355" t="s">
        <v>191</v>
      </c>
      <c r="E355" t="s">
        <v>19</v>
      </c>
      <c r="F355" t="s">
        <v>19</v>
      </c>
      <c r="G355" t="s">
        <v>19</v>
      </c>
      <c r="H355" t="s">
        <v>19</v>
      </c>
      <c r="I355" t="s">
        <v>59</v>
      </c>
      <c r="J355" s="11">
        <v>43672</v>
      </c>
      <c r="K355">
        <v>15</v>
      </c>
      <c r="L355">
        <v>18</v>
      </c>
      <c r="M355">
        <v>6511</v>
      </c>
      <c r="N355">
        <v>0</v>
      </c>
      <c r="O355">
        <v>0</v>
      </c>
      <c r="P355">
        <v>0</v>
      </c>
      <c r="Q355">
        <v>0</v>
      </c>
      <c r="R355">
        <v>13.616683</v>
      </c>
      <c r="S355">
        <v>12.983409</v>
      </c>
      <c r="T355">
        <v>12.563407</v>
      </c>
      <c r="U355">
        <v>12.451615</v>
      </c>
      <c r="V355">
        <v>12.924013</v>
      </c>
      <c r="W355">
        <v>13.841262</v>
      </c>
      <c r="X355">
        <v>14.762838</v>
      </c>
      <c r="Y355">
        <v>16.596419000000001</v>
      </c>
      <c r="Z355">
        <v>18.639825999999999</v>
      </c>
      <c r="AA355">
        <v>20.158588999999999</v>
      </c>
      <c r="AB355">
        <v>21.721973999999999</v>
      </c>
      <c r="AC355">
        <v>22.762280000000001</v>
      </c>
      <c r="AD355">
        <v>23.216487999999998</v>
      </c>
      <c r="AE355">
        <v>23.784123000000001</v>
      </c>
      <c r="AF355">
        <v>23.590762999999999</v>
      </c>
      <c r="AG355">
        <v>23.384409999999999</v>
      </c>
      <c r="AH355">
        <v>22.648330000000001</v>
      </c>
      <c r="AI355">
        <v>21.37546</v>
      </c>
      <c r="AJ355">
        <v>20.566220000000001</v>
      </c>
      <c r="AK355">
        <v>19.93871</v>
      </c>
      <c r="AL355">
        <v>19.49352</v>
      </c>
      <c r="AM355">
        <v>18.018329999999999</v>
      </c>
      <c r="AN355">
        <v>15.99268</v>
      </c>
      <c r="AO355">
        <v>14.35046</v>
      </c>
      <c r="AP355">
        <v>85.670689999999993</v>
      </c>
      <c r="AQ355">
        <v>86.070350000000005</v>
      </c>
      <c r="AR355">
        <v>85.063730000000007</v>
      </c>
      <c r="AS355">
        <v>83.505549999999999</v>
      </c>
      <c r="AT355">
        <v>82.272000000000006</v>
      </c>
      <c r="AU355">
        <v>79.953400000000002</v>
      </c>
      <c r="AV355">
        <v>78.119640000000004</v>
      </c>
      <c r="AW355">
        <v>79.137280000000004</v>
      </c>
      <c r="AX355">
        <v>81.735749999999996</v>
      </c>
      <c r="AY355">
        <v>85.419479999999993</v>
      </c>
      <c r="AZ355">
        <v>90.695459999999997</v>
      </c>
      <c r="BA355">
        <v>94.199749999999995</v>
      </c>
      <c r="BB355">
        <v>96.713650000000001</v>
      </c>
      <c r="BC355">
        <v>98.830719999999999</v>
      </c>
      <c r="BD355">
        <v>100.8844</v>
      </c>
      <c r="BE355">
        <v>102.77809999999999</v>
      </c>
      <c r="BF355">
        <v>103.8753</v>
      </c>
      <c r="BG355">
        <v>103.4708</v>
      </c>
      <c r="BH355">
        <v>102.3173</v>
      </c>
      <c r="BI355">
        <v>99.73563</v>
      </c>
      <c r="BJ355">
        <v>96.864379999999997</v>
      </c>
      <c r="BK355">
        <v>93.6464</v>
      </c>
      <c r="BL355">
        <v>90.702500000000001</v>
      </c>
      <c r="BM355">
        <v>87.787620000000004</v>
      </c>
      <c r="BN355">
        <v>-0.16180339999999999</v>
      </c>
      <c r="BO355">
        <v>-0.13733419999999999</v>
      </c>
      <c r="BP355">
        <v>-0.15287590000000001</v>
      </c>
      <c r="BQ355">
        <v>-0.17157430000000001</v>
      </c>
      <c r="BR355">
        <v>-0.16349559999999999</v>
      </c>
      <c r="BS355">
        <v>-0.1971301</v>
      </c>
      <c r="BT355">
        <v>-0.1471459</v>
      </c>
      <c r="BU355">
        <v>-7.1126700000000001E-2</v>
      </c>
      <c r="BV355">
        <v>3.3499899999999999E-2</v>
      </c>
      <c r="BW355">
        <v>6.9964100000000001E-2</v>
      </c>
      <c r="BX355">
        <v>8.9134999999999995E-3</v>
      </c>
      <c r="BY355">
        <v>-3.4590000000000001E-4</v>
      </c>
      <c r="BZ355">
        <v>4.0638999999999996E-3</v>
      </c>
      <c r="CA355">
        <v>5.0796599999999997E-2</v>
      </c>
      <c r="CB355">
        <v>0.19669210000000001</v>
      </c>
      <c r="CC355">
        <v>0.14686730000000001</v>
      </c>
      <c r="CD355">
        <v>0.10647710000000001</v>
      </c>
      <c r="CE355">
        <v>-1.8878099999999998E-2</v>
      </c>
      <c r="CF355">
        <v>-0.1824018</v>
      </c>
      <c r="CG355">
        <v>-0.25162709999999999</v>
      </c>
      <c r="CH355">
        <v>-0.21280489999999999</v>
      </c>
      <c r="CI355">
        <v>-0.1202433</v>
      </c>
      <c r="CJ355">
        <v>-0.13108429999999999</v>
      </c>
      <c r="CK355">
        <v>-9.1357300000000002E-2</v>
      </c>
      <c r="CL355" s="76">
        <v>4.1107000000000001E-3</v>
      </c>
      <c r="CM355" s="76">
        <v>3.6851000000000002E-3</v>
      </c>
      <c r="CN355" s="76">
        <v>3.8568000000000001E-3</v>
      </c>
      <c r="CO355" s="76">
        <v>4.0638999999999996E-3</v>
      </c>
      <c r="CP355" s="76">
        <v>4.9855000000000003E-3</v>
      </c>
      <c r="CQ355" s="76">
        <v>7.1446000000000001E-3</v>
      </c>
      <c r="CR355" s="76">
        <v>5.8802000000000004E-3</v>
      </c>
      <c r="CS355" s="76">
        <v>4.7352000000000002E-3</v>
      </c>
      <c r="CT355" s="76">
        <v>3.4110999999999998E-3</v>
      </c>
      <c r="CU355" s="76">
        <v>1.732E-3</v>
      </c>
      <c r="CV355" s="76">
        <v>9.4280000000000004E-4</v>
      </c>
      <c r="CW355" s="76">
        <v>4.8280000000000003E-4</v>
      </c>
      <c r="CX355" s="76">
        <v>1.6178E-3</v>
      </c>
      <c r="CY355" s="76">
        <v>2.7292000000000002E-3</v>
      </c>
      <c r="CZ355" s="76">
        <v>3.8256000000000002E-3</v>
      </c>
      <c r="DA355" s="76">
        <v>4.2924E-3</v>
      </c>
      <c r="DB355" s="76">
        <v>4.6588000000000003E-3</v>
      </c>
      <c r="DC355" s="76">
        <v>4.8621999999999997E-3</v>
      </c>
      <c r="DD355" s="76">
        <v>4.2589000000000004E-3</v>
      </c>
      <c r="DE355" s="76">
        <v>3.7943999999999999E-3</v>
      </c>
      <c r="DF355" s="76">
        <v>3.3088000000000002E-3</v>
      </c>
      <c r="DG355" s="76">
        <v>2.9033000000000002E-3</v>
      </c>
      <c r="DH355" s="76">
        <v>2.8180000000000002E-3</v>
      </c>
      <c r="DI355" s="76">
        <v>2.8999E-3</v>
      </c>
    </row>
    <row r="356" spans="1:113" x14ac:dyDescent="0.25">
      <c r="A356" t="str">
        <f t="shared" si="5"/>
        <v>Greater Fresno Area_All_All_All_All_20 to 199.99 kW_43690</v>
      </c>
      <c r="B356" t="s">
        <v>177</v>
      </c>
      <c r="C356" t="s">
        <v>242</v>
      </c>
      <c r="D356" t="s">
        <v>191</v>
      </c>
      <c r="E356" t="s">
        <v>19</v>
      </c>
      <c r="F356" t="s">
        <v>19</v>
      </c>
      <c r="G356" t="s">
        <v>19</v>
      </c>
      <c r="H356" t="s">
        <v>19</v>
      </c>
      <c r="I356" t="s">
        <v>59</v>
      </c>
      <c r="J356" s="11">
        <v>43690</v>
      </c>
      <c r="K356">
        <v>15</v>
      </c>
      <c r="L356">
        <v>18</v>
      </c>
      <c r="M356">
        <v>6455</v>
      </c>
      <c r="N356">
        <v>0</v>
      </c>
      <c r="O356">
        <v>0</v>
      </c>
      <c r="P356">
        <v>0</v>
      </c>
      <c r="Q356">
        <v>0</v>
      </c>
      <c r="R356">
        <v>11.938192000000001</v>
      </c>
      <c r="S356">
        <v>11.439812</v>
      </c>
      <c r="T356">
        <v>11.071167000000001</v>
      </c>
      <c r="U356">
        <v>10.995887</v>
      </c>
      <c r="V356">
        <v>11.526629</v>
      </c>
      <c r="W356">
        <v>12.533526999999999</v>
      </c>
      <c r="X356">
        <v>13.509012999999999</v>
      </c>
      <c r="Y356">
        <v>15.393940000000001</v>
      </c>
      <c r="Z356">
        <v>17.839331999999999</v>
      </c>
      <c r="AA356">
        <v>19.406134999999999</v>
      </c>
      <c r="AB356">
        <v>20.812442999999998</v>
      </c>
      <c r="AC356">
        <v>21.808273</v>
      </c>
      <c r="AD356">
        <v>22.446107000000001</v>
      </c>
      <c r="AE356">
        <v>23.230868999999998</v>
      </c>
      <c r="AF356">
        <v>23.317807999999999</v>
      </c>
      <c r="AG356">
        <v>23.053339999999999</v>
      </c>
      <c r="AH356">
        <v>22.182970000000001</v>
      </c>
      <c r="AI356">
        <v>20.861249999999998</v>
      </c>
      <c r="AJ356">
        <v>19.962879999999998</v>
      </c>
      <c r="AK356">
        <v>19.298290000000001</v>
      </c>
      <c r="AL356">
        <v>18.54514</v>
      </c>
      <c r="AM356">
        <v>16.64321</v>
      </c>
      <c r="AN356">
        <v>14.62689</v>
      </c>
      <c r="AO356">
        <v>13.19462</v>
      </c>
      <c r="AP356">
        <v>82.612399999999994</v>
      </c>
      <c r="AQ356">
        <v>79.658349999999999</v>
      </c>
      <c r="AR356">
        <v>77.760059999999996</v>
      </c>
      <c r="AS356">
        <v>75.593959999999996</v>
      </c>
      <c r="AT356">
        <v>74.669349999999994</v>
      </c>
      <c r="AU356">
        <v>72.808620000000005</v>
      </c>
      <c r="AV356">
        <v>71.062929999999994</v>
      </c>
      <c r="AW356">
        <v>71.556629999999998</v>
      </c>
      <c r="AX356">
        <v>75.489159999999998</v>
      </c>
      <c r="AY356">
        <v>79.555019999999999</v>
      </c>
      <c r="AZ356">
        <v>83.247410000000002</v>
      </c>
      <c r="BA356">
        <v>87.607339999999994</v>
      </c>
      <c r="BB356">
        <v>91.463459999999998</v>
      </c>
      <c r="BC356">
        <v>94.494029999999995</v>
      </c>
      <c r="BD356">
        <v>96.89864</v>
      </c>
      <c r="BE356">
        <v>98.879829999999998</v>
      </c>
      <c r="BF356">
        <v>100.2132</v>
      </c>
      <c r="BG356">
        <v>100.2469</v>
      </c>
      <c r="BH356">
        <v>99.793139999999994</v>
      </c>
      <c r="BI356">
        <v>97.769390000000001</v>
      </c>
      <c r="BJ356">
        <v>95.067539999999994</v>
      </c>
      <c r="BK356">
        <v>92.291499999999999</v>
      </c>
      <c r="BL356">
        <v>89.412120000000002</v>
      </c>
      <c r="BM356">
        <v>86.466009999999997</v>
      </c>
      <c r="BN356">
        <v>-6.5010899999999996E-2</v>
      </c>
      <c r="BO356">
        <v>-5.3630900000000002E-2</v>
      </c>
      <c r="BP356">
        <v>-4.2364899999999997E-2</v>
      </c>
      <c r="BQ356">
        <v>-1.48129E-2</v>
      </c>
      <c r="BR356">
        <v>-2.4924700000000001E-2</v>
      </c>
      <c r="BS356">
        <v>-2.0082599999999999E-2</v>
      </c>
      <c r="BT356">
        <v>1.11615E-2</v>
      </c>
      <c r="BU356">
        <v>7.94131E-2</v>
      </c>
      <c r="BV356">
        <v>7.5342199999999998E-2</v>
      </c>
      <c r="BW356">
        <v>5.66744E-2</v>
      </c>
      <c r="BX356">
        <v>3.7258699999999999E-2</v>
      </c>
      <c r="BY356">
        <v>1.33055E-2</v>
      </c>
      <c r="BZ356">
        <v>-4.33932E-2</v>
      </c>
      <c r="CA356">
        <v>-0.1034538</v>
      </c>
      <c r="CB356">
        <v>3.0631999999999999E-3</v>
      </c>
      <c r="CC356">
        <v>-4.7044000000000001E-3</v>
      </c>
      <c r="CD356">
        <v>1.5245699999999999E-2</v>
      </c>
      <c r="CE356">
        <v>2.2469E-3</v>
      </c>
      <c r="CF356">
        <v>-9.3031699999999995E-2</v>
      </c>
      <c r="CG356">
        <v>-0.13675590000000001</v>
      </c>
      <c r="CH356">
        <v>-8.1015599999999993E-2</v>
      </c>
      <c r="CI356">
        <v>5.2511799999999997E-2</v>
      </c>
      <c r="CJ356">
        <v>8.5310700000000003E-2</v>
      </c>
      <c r="CK356">
        <v>2.54168E-2</v>
      </c>
      <c r="CL356" s="76">
        <v>2.1086E-3</v>
      </c>
      <c r="CM356" s="76">
        <v>2.049E-3</v>
      </c>
      <c r="CN356" s="76">
        <v>1.8086000000000001E-3</v>
      </c>
      <c r="CO356" s="76">
        <v>1.8449E-3</v>
      </c>
      <c r="CP356" s="76">
        <v>1.9572999999999999E-3</v>
      </c>
      <c r="CQ356" s="76">
        <v>3.9994000000000002E-3</v>
      </c>
      <c r="CR356" s="76">
        <v>3.3543000000000002E-3</v>
      </c>
      <c r="CS356" s="76">
        <v>2.1697000000000001E-3</v>
      </c>
      <c r="CT356" s="76">
        <v>1.9017999999999999E-3</v>
      </c>
      <c r="CU356" s="76">
        <v>9.9730000000000001E-4</v>
      </c>
      <c r="CV356" s="76">
        <v>5.9299999999999999E-4</v>
      </c>
      <c r="CW356" s="76">
        <v>3.3720000000000001E-4</v>
      </c>
      <c r="CX356" s="76">
        <v>1.2811999999999999E-3</v>
      </c>
      <c r="CY356" s="76">
        <v>2.1312000000000002E-3</v>
      </c>
      <c r="CZ356" s="76">
        <v>2.8812999999999998E-3</v>
      </c>
      <c r="DA356" s="76">
        <v>3.1123000000000001E-3</v>
      </c>
      <c r="DB356" s="76">
        <v>3.2686999999999998E-3</v>
      </c>
      <c r="DC356" s="76">
        <v>3.6736E-3</v>
      </c>
      <c r="DD356" s="76">
        <v>3.5588E-3</v>
      </c>
      <c r="DE356" s="76">
        <v>3.4976999999999999E-3</v>
      </c>
      <c r="DF356" s="76">
        <v>3.1215000000000001E-3</v>
      </c>
      <c r="DG356" s="76">
        <v>2.6021999999999998E-3</v>
      </c>
      <c r="DH356" s="76">
        <v>2.3617E-3</v>
      </c>
      <c r="DI356" s="76">
        <v>2.1849999999999999E-3</v>
      </c>
    </row>
    <row r="357" spans="1:113" x14ac:dyDescent="0.25">
      <c r="A357" t="str">
        <f t="shared" si="5"/>
        <v>Greater Fresno Area_All_All_All_All_20 to 199.99 kW_43691</v>
      </c>
      <c r="B357" t="s">
        <v>177</v>
      </c>
      <c r="C357" t="s">
        <v>242</v>
      </c>
      <c r="D357" t="s">
        <v>191</v>
      </c>
      <c r="E357" t="s">
        <v>19</v>
      </c>
      <c r="F357" t="s">
        <v>19</v>
      </c>
      <c r="G357" t="s">
        <v>19</v>
      </c>
      <c r="H357" t="s">
        <v>19</v>
      </c>
      <c r="I357" t="s">
        <v>59</v>
      </c>
      <c r="J357" s="11">
        <v>43691</v>
      </c>
      <c r="K357">
        <v>15</v>
      </c>
      <c r="L357">
        <v>18</v>
      </c>
      <c r="M357">
        <v>6453</v>
      </c>
      <c r="N357">
        <v>0</v>
      </c>
      <c r="O357">
        <v>0</v>
      </c>
      <c r="P357">
        <v>0</v>
      </c>
      <c r="Q357">
        <v>0</v>
      </c>
      <c r="R357">
        <v>12.366008000000001</v>
      </c>
      <c r="S357">
        <v>11.78349</v>
      </c>
      <c r="T357">
        <v>11.352682</v>
      </c>
      <c r="U357">
        <v>11.239621</v>
      </c>
      <c r="V357">
        <v>11.683126</v>
      </c>
      <c r="W357">
        <v>12.730584</v>
      </c>
      <c r="X357">
        <v>13.928058999999999</v>
      </c>
      <c r="Y357">
        <v>15.971887000000001</v>
      </c>
      <c r="Z357">
        <v>18.544906000000001</v>
      </c>
      <c r="AA357">
        <v>20.08419</v>
      </c>
      <c r="AB357">
        <v>21.551897</v>
      </c>
      <c r="AC357">
        <v>22.679144000000001</v>
      </c>
      <c r="AD357">
        <v>23.451494</v>
      </c>
      <c r="AE357">
        <v>24.246196999999999</v>
      </c>
      <c r="AF357">
        <v>24.372536</v>
      </c>
      <c r="AG357">
        <v>24.16892</v>
      </c>
      <c r="AH357">
        <v>23.2852</v>
      </c>
      <c r="AI357">
        <v>21.940359999999998</v>
      </c>
      <c r="AJ357">
        <v>21.05659</v>
      </c>
      <c r="AK357">
        <v>20.195810000000002</v>
      </c>
      <c r="AL357">
        <v>19.25311</v>
      </c>
      <c r="AM357">
        <v>17.180779999999999</v>
      </c>
      <c r="AN357">
        <v>15.050599999999999</v>
      </c>
      <c r="AO357">
        <v>13.69786</v>
      </c>
      <c r="AP357">
        <v>85.735079999999996</v>
      </c>
      <c r="AQ357">
        <v>81.438649999999996</v>
      </c>
      <c r="AR357">
        <v>80.463260000000005</v>
      </c>
      <c r="AS357">
        <v>77.673509999999993</v>
      </c>
      <c r="AT357">
        <v>75.766970000000001</v>
      </c>
      <c r="AU357">
        <v>74.798559999999995</v>
      </c>
      <c r="AV357">
        <v>74.290779999999998</v>
      </c>
      <c r="AW357">
        <v>73.920299999999997</v>
      </c>
      <c r="AX357">
        <v>77.875290000000007</v>
      </c>
      <c r="AY357">
        <v>81.678830000000005</v>
      </c>
      <c r="AZ357">
        <v>86.205160000000006</v>
      </c>
      <c r="BA357">
        <v>90.99503</v>
      </c>
      <c r="BB357">
        <v>95.003299999999996</v>
      </c>
      <c r="BC357">
        <v>98.490489999999994</v>
      </c>
      <c r="BD357">
        <v>100.9361</v>
      </c>
      <c r="BE357">
        <v>102.0381</v>
      </c>
      <c r="BF357">
        <v>103.01439999999999</v>
      </c>
      <c r="BG357">
        <v>103.49720000000001</v>
      </c>
      <c r="BH357">
        <v>102.99160000000001</v>
      </c>
      <c r="BI357">
        <v>101.3592</v>
      </c>
      <c r="BJ357">
        <v>98.068439999999995</v>
      </c>
      <c r="BK357">
        <v>94.81277</v>
      </c>
      <c r="BL357">
        <v>92.077290000000005</v>
      </c>
      <c r="BM357">
        <v>89.214389999999995</v>
      </c>
      <c r="BN357">
        <v>-6.13077E-2</v>
      </c>
      <c r="BO357">
        <v>-4.5284999999999999E-2</v>
      </c>
      <c r="BP357">
        <v>-3.77749E-2</v>
      </c>
      <c r="BQ357">
        <v>-1.1672699999999999E-2</v>
      </c>
      <c r="BR357">
        <v>-2.5044199999999999E-2</v>
      </c>
      <c r="BS357">
        <v>-1.1125899999999999E-2</v>
      </c>
      <c r="BT357">
        <v>3.7695600000000003E-2</v>
      </c>
      <c r="BU357">
        <v>7.7749799999999994E-2</v>
      </c>
      <c r="BV357">
        <v>5.0352099999999997E-2</v>
      </c>
      <c r="BW357">
        <v>4.3665500000000003E-2</v>
      </c>
      <c r="BX357">
        <v>2.34965E-2</v>
      </c>
      <c r="BY357">
        <v>1.49905E-2</v>
      </c>
      <c r="BZ357">
        <v>-1.2926699999999999E-2</v>
      </c>
      <c r="CA357">
        <v>-1.1764E-2</v>
      </c>
      <c r="CB357">
        <v>0.1182399</v>
      </c>
      <c r="CC357">
        <v>3.4865599999999997E-2</v>
      </c>
      <c r="CD357">
        <v>3.35378E-2</v>
      </c>
      <c r="CE357">
        <v>-1.00082E-2</v>
      </c>
      <c r="CF357">
        <v>-0.14348739999999999</v>
      </c>
      <c r="CG357">
        <v>-0.20911250000000001</v>
      </c>
      <c r="CH357">
        <v>-0.121514</v>
      </c>
      <c r="CI357">
        <v>3.1431199999999999E-2</v>
      </c>
      <c r="CJ357">
        <v>2.1119800000000001E-2</v>
      </c>
      <c r="CK357">
        <v>1.8518E-3</v>
      </c>
      <c r="CL357" s="76">
        <v>2.9968E-3</v>
      </c>
      <c r="CM357" s="76">
        <v>2.9448999999999999E-3</v>
      </c>
      <c r="CN357" s="76">
        <v>2.2133000000000001E-3</v>
      </c>
      <c r="CO357" s="76">
        <v>2.4870000000000001E-3</v>
      </c>
      <c r="CP357" s="76">
        <v>2.5265000000000001E-3</v>
      </c>
      <c r="CQ357" s="76">
        <v>3.9395000000000003E-3</v>
      </c>
      <c r="CR357" s="76">
        <v>3.3237000000000002E-3</v>
      </c>
      <c r="CS357" s="76">
        <v>2.8015000000000002E-3</v>
      </c>
      <c r="CT357" s="76">
        <v>2.2257000000000002E-3</v>
      </c>
      <c r="CU357" s="76">
        <v>1.0954999999999999E-3</v>
      </c>
      <c r="CV357" s="76">
        <v>6.2980000000000002E-4</v>
      </c>
      <c r="CW357" s="76">
        <v>3.4489999999999998E-4</v>
      </c>
      <c r="CX357" s="76">
        <v>1.3186999999999999E-3</v>
      </c>
      <c r="CY357" s="76">
        <v>2.3297000000000001E-3</v>
      </c>
      <c r="CZ357" s="76">
        <v>3.3292E-3</v>
      </c>
      <c r="DA357" s="76">
        <v>3.6459999999999999E-3</v>
      </c>
      <c r="DB357" s="76">
        <v>3.9099E-3</v>
      </c>
      <c r="DC357" s="76">
        <v>4.4686999999999999E-3</v>
      </c>
      <c r="DD357" s="76">
        <v>4.4298999999999996E-3</v>
      </c>
      <c r="DE357" s="76">
        <v>4.4594999999999999E-3</v>
      </c>
      <c r="DF357" s="76">
        <v>3.8479E-3</v>
      </c>
      <c r="DG357" s="76">
        <v>3.2136000000000001E-3</v>
      </c>
      <c r="DH357" s="76">
        <v>2.9989000000000001E-3</v>
      </c>
      <c r="DI357" s="76">
        <v>2.6129999999999999E-3</v>
      </c>
    </row>
    <row r="358" spans="1:113" x14ac:dyDescent="0.25">
      <c r="A358" t="str">
        <f t="shared" si="5"/>
        <v>Greater Fresno Area_All_All_All_All_20 to 199.99 kW_43693</v>
      </c>
      <c r="B358" t="s">
        <v>177</v>
      </c>
      <c r="C358" t="s">
        <v>242</v>
      </c>
      <c r="D358" t="s">
        <v>191</v>
      </c>
      <c r="E358" t="s">
        <v>19</v>
      </c>
      <c r="F358" t="s">
        <v>19</v>
      </c>
      <c r="G358" t="s">
        <v>19</v>
      </c>
      <c r="H358" t="s">
        <v>19</v>
      </c>
      <c r="I358" t="s">
        <v>59</v>
      </c>
      <c r="J358" s="11">
        <v>43693</v>
      </c>
      <c r="K358">
        <v>15</v>
      </c>
      <c r="L358">
        <v>18</v>
      </c>
      <c r="M358">
        <v>6444</v>
      </c>
      <c r="N358">
        <v>0</v>
      </c>
      <c r="O358">
        <v>0</v>
      </c>
      <c r="P358">
        <v>0</v>
      </c>
      <c r="Q358">
        <v>0</v>
      </c>
      <c r="R358">
        <v>13.093003</v>
      </c>
      <c r="S358">
        <v>12.445584</v>
      </c>
      <c r="T358">
        <v>11.925674000000001</v>
      </c>
      <c r="U358">
        <v>11.762212</v>
      </c>
      <c r="V358">
        <v>12.245915</v>
      </c>
      <c r="W358">
        <v>13.321342</v>
      </c>
      <c r="X358">
        <v>14.633243</v>
      </c>
      <c r="Y358">
        <v>16.611353000000001</v>
      </c>
      <c r="Z358">
        <v>19.295680000000001</v>
      </c>
      <c r="AA358">
        <v>20.921396999999999</v>
      </c>
      <c r="AB358">
        <v>22.380129</v>
      </c>
      <c r="AC358">
        <v>23.524614</v>
      </c>
      <c r="AD358">
        <v>24.340978</v>
      </c>
      <c r="AE358">
        <v>25.307621999999999</v>
      </c>
      <c r="AF358">
        <v>25.425059999999998</v>
      </c>
      <c r="AG358">
        <v>25.025130000000001</v>
      </c>
      <c r="AH358">
        <v>23.856059999999999</v>
      </c>
      <c r="AI358">
        <v>22.183019999999999</v>
      </c>
      <c r="AJ358">
        <v>20.98584</v>
      </c>
      <c r="AK358">
        <v>20.232250000000001</v>
      </c>
      <c r="AL358">
        <v>19.725739999999998</v>
      </c>
      <c r="AM358">
        <v>17.869039999999998</v>
      </c>
      <c r="AN358">
        <v>15.671670000000001</v>
      </c>
      <c r="AO358">
        <v>14.094720000000001</v>
      </c>
      <c r="AP358">
        <v>86.621859999999998</v>
      </c>
      <c r="AQ358">
        <v>85.090419999999995</v>
      </c>
      <c r="AR358">
        <v>82.650260000000003</v>
      </c>
      <c r="AS358">
        <v>81.562209999999993</v>
      </c>
      <c r="AT358">
        <v>79.834119999999999</v>
      </c>
      <c r="AU358">
        <v>78.798230000000004</v>
      </c>
      <c r="AV358">
        <v>76.177700000000002</v>
      </c>
      <c r="AW358">
        <v>74.610960000000006</v>
      </c>
      <c r="AX358">
        <v>78.023929999999993</v>
      </c>
      <c r="AY358">
        <v>83.546679999999995</v>
      </c>
      <c r="AZ358">
        <v>88.02731</v>
      </c>
      <c r="BA358">
        <v>92.073840000000004</v>
      </c>
      <c r="BB358">
        <v>96.263530000000003</v>
      </c>
      <c r="BC358">
        <v>100.291</v>
      </c>
      <c r="BD358">
        <v>103.1734</v>
      </c>
      <c r="BE358">
        <v>104.94540000000001</v>
      </c>
      <c r="BF358">
        <v>105.9285</v>
      </c>
      <c r="BG358">
        <v>105.9006</v>
      </c>
      <c r="BH358">
        <v>105.1384</v>
      </c>
      <c r="BI358">
        <v>102.78060000000001</v>
      </c>
      <c r="BJ358">
        <v>98.927279999999996</v>
      </c>
      <c r="BK358">
        <v>95.30556</v>
      </c>
      <c r="BL358">
        <v>91.055819999999997</v>
      </c>
      <c r="BM358">
        <v>87.383399999999995</v>
      </c>
      <c r="BN358">
        <v>-5.85006E-2</v>
      </c>
      <c r="BO358">
        <v>-2.51037E-2</v>
      </c>
      <c r="BP358">
        <v>-3.0307199999999999E-2</v>
      </c>
      <c r="BQ358" s="76">
        <v>-3.2146000000000002E-3</v>
      </c>
      <c r="BR358">
        <v>-2.13133E-2</v>
      </c>
      <c r="BS358">
        <v>9.7917999999999998E-3</v>
      </c>
      <c r="BT358">
        <v>5.9601599999999998E-2</v>
      </c>
      <c r="BU358">
        <v>7.8949099999999994E-2</v>
      </c>
      <c r="BV358">
        <v>4.1870900000000003E-2</v>
      </c>
      <c r="BW358">
        <v>2.72073E-2</v>
      </c>
      <c r="BX358">
        <v>1.52184E-2</v>
      </c>
      <c r="BY358">
        <v>1.44969E-2</v>
      </c>
      <c r="BZ358">
        <v>5.4580000000000004E-4</v>
      </c>
      <c r="CA358">
        <v>2.9024100000000001E-2</v>
      </c>
      <c r="CB358">
        <v>0.18699560000000001</v>
      </c>
      <c r="CC358">
        <v>7.2586999999999999E-2</v>
      </c>
      <c r="CD358">
        <v>5.3108299999999997E-2</v>
      </c>
      <c r="CE358">
        <v>-1.7349699999999999E-2</v>
      </c>
      <c r="CF358">
        <v>-0.1719173</v>
      </c>
      <c r="CG358">
        <v>-0.2293356</v>
      </c>
      <c r="CH358">
        <v>-0.1363674</v>
      </c>
      <c r="CI358">
        <v>1.22483E-2</v>
      </c>
      <c r="CJ358">
        <v>2.5494699999999999E-2</v>
      </c>
      <c r="CK358">
        <v>2.89547E-2</v>
      </c>
      <c r="CL358" s="76">
        <v>4.0232000000000002E-3</v>
      </c>
      <c r="CM358" s="76">
        <v>3.7079999999999999E-3</v>
      </c>
      <c r="CN358" s="76">
        <v>3.4053E-3</v>
      </c>
      <c r="CO358" s="76">
        <v>3.0736000000000001E-3</v>
      </c>
      <c r="CP358" s="76">
        <v>4.0902999999999998E-3</v>
      </c>
      <c r="CQ358" s="76">
        <v>5.6781999999999996E-3</v>
      </c>
      <c r="CR358" s="76">
        <v>5.8271E-3</v>
      </c>
      <c r="CS358" s="76">
        <v>3.9836999999999997E-3</v>
      </c>
      <c r="CT358" s="76">
        <v>2.5081000000000001E-3</v>
      </c>
      <c r="CU358" s="76">
        <v>1.426E-3</v>
      </c>
      <c r="CV358" s="76">
        <v>7.2219999999999999E-4</v>
      </c>
      <c r="CW358" s="76">
        <v>3.7169999999999998E-4</v>
      </c>
      <c r="CX358" s="76">
        <v>1.4231000000000001E-3</v>
      </c>
      <c r="CY358" s="76">
        <v>2.5552999999999999E-3</v>
      </c>
      <c r="CZ358" s="76">
        <v>3.9838E-3</v>
      </c>
      <c r="DA358" s="76">
        <v>4.6982999999999999E-3</v>
      </c>
      <c r="DB358" s="76">
        <v>5.2919999999999998E-3</v>
      </c>
      <c r="DC358" s="76">
        <v>5.6835000000000002E-3</v>
      </c>
      <c r="DD358" s="76">
        <v>5.0003000000000001E-3</v>
      </c>
      <c r="DE358" s="76">
        <v>4.5166E-3</v>
      </c>
      <c r="DF358" s="76">
        <v>3.7953000000000001E-3</v>
      </c>
      <c r="DG358" s="76">
        <v>3.2986999999999999E-3</v>
      </c>
      <c r="DH358" s="76">
        <v>2.8592999999999999E-3</v>
      </c>
      <c r="DI358" s="76">
        <v>2.6794000000000002E-3</v>
      </c>
    </row>
    <row r="359" spans="1:113" x14ac:dyDescent="0.25">
      <c r="A359" t="str">
        <f t="shared" si="5"/>
        <v>Greater Fresno Area_All_All_All_All_20 to 199.99 kW_43703</v>
      </c>
      <c r="B359" t="s">
        <v>177</v>
      </c>
      <c r="C359" t="s">
        <v>242</v>
      </c>
      <c r="D359" t="s">
        <v>191</v>
      </c>
      <c r="E359" t="s">
        <v>19</v>
      </c>
      <c r="F359" t="s">
        <v>19</v>
      </c>
      <c r="G359" t="s">
        <v>19</v>
      </c>
      <c r="H359" t="s">
        <v>19</v>
      </c>
      <c r="I359" t="s">
        <v>59</v>
      </c>
      <c r="J359" s="11">
        <v>43703</v>
      </c>
      <c r="K359">
        <v>15</v>
      </c>
      <c r="L359">
        <v>18</v>
      </c>
      <c r="M359">
        <v>6404</v>
      </c>
      <c r="N359">
        <v>0</v>
      </c>
      <c r="O359">
        <v>0</v>
      </c>
      <c r="P359">
        <v>0</v>
      </c>
      <c r="Q359">
        <v>0</v>
      </c>
      <c r="R359">
        <v>12.470159000000001</v>
      </c>
      <c r="S359">
        <v>11.793450999999999</v>
      </c>
      <c r="T359">
        <v>11.409383</v>
      </c>
      <c r="U359">
        <v>11.415713</v>
      </c>
      <c r="V359">
        <v>11.889017000000001</v>
      </c>
      <c r="W359">
        <v>12.944644</v>
      </c>
      <c r="X359">
        <v>14.495006</v>
      </c>
      <c r="Y359">
        <v>16.857841000000001</v>
      </c>
      <c r="Z359">
        <v>19.679483999999999</v>
      </c>
      <c r="AA359">
        <v>21.202470000000002</v>
      </c>
      <c r="AB359">
        <v>22.368936999999999</v>
      </c>
      <c r="AC359">
        <v>23.22353</v>
      </c>
      <c r="AD359">
        <v>23.832653000000001</v>
      </c>
      <c r="AE359">
        <v>24.730215000000001</v>
      </c>
      <c r="AF359">
        <v>24.802395000000001</v>
      </c>
      <c r="AG359">
        <v>24.507660000000001</v>
      </c>
      <c r="AH359">
        <v>23.495280000000001</v>
      </c>
      <c r="AI359">
        <v>21.838249999999999</v>
      </c>
      <c r="AJ359">
        <v>20.52543</v>
      </c>
      <c r="AK359">
        <v>19.79814</v>
      </c>
      <c r="AL359">
        <v>18.945720000000001</v>
      </c>
      <c r="AM359">
        <v>16.96941</v>
      </c>
      <c r="AN359">
        <v>14.96265</v>
      </c>
      <c r="AO359">
        <v>13.59259</v>
      </c>
      <c r="AP359">
        <v>84.747630000000001</v>
      </c>
      <c r="AQ359">
        <v>81.271910000000005</v>
      </c>
      <c r="AR359">
        <v>81.066100000000006</v>
      </c>
      <c r="AS359">
        <v>79.896230000000003</v>
      </c>
      <c r="AT359">
        <v>78.800409999999999</v>
      </c>
      <c r="AU359">
        <v>77.433260000000004</v>
      </c>
      <c r="AV359">
        <v>76.895030000000006</v>
      </c>
      <c r="AW359">
        <v>76.555480000000003</v>
      </c>
      <c r="AX359">
        <v>79.969920000000002</v>
      </c>
      <c r="AY359">
        <v>83.204610000000002</v>
      </c>
      <c r="AZ359">
        <v>86.855279999999993</v>
      </c>
      <c r="BA359">
        <v>89.985910000000004</v>
      </c>
      <c r="BB359">
        <v>93.081040000000002</v>
      </c>
      <c r="BC359">
        <v>96.446330000000003</v>
      </c>
      <c r="BD359">
        <v>98.529570000000007</v>
      </c>
      <c r="BE359">
        <v>100.0518</v>
      </c>
      <c r="BF359">
        <v>101.36709999999999</v>
      </c>
      <c r="BG359">
        <v>101.4418</v>
      </c>
      <c r="BH359">
        <v>101.1348</v>
      </c>
      <c r="BI359">
        <v>99.630520000000004</v>
      </c>
      <c r="BJ359">
        <v>96.791889999999995</v>
      </c>
      <c r="BK359">
        <v>94.438069999999996</v>
      </c>
      <c r="BL359">
        <v>91.651840000000007</v>
      </c>
      <c r="BM359">
        <v>88.760379999999998</v>
      </c>
      <c r="BN359">
        <v>-6.0573200000000001E-2</v>
      </c>
      <c r="BO359">
        <v>-4.1564400000000001E-2</v>
      </c>
      <c r="BP359">
        <v>-3.2108299999999999E-2</v>
      </c>
      <c r="BQ359" s="76">
        <v>-6.2876E-3</v>
      </c>
      <c r="BR359">
        <v>-2.26249E-2</v>
      </c>
      <c r="BS359">
        <v>2.2599E-3</v>
      </c>
      <c r="BT359">
        <v>6.2417899999999998E-2</v>
      </c>
      <c r="BU359">
        <v>7.7464199999999997E-2</v>
      </c>
      <c r="BV359">
        <v>2.44435E-2</v>
      </c>
      <c r="BW359">
        <v>3.08539E-2</v>
      </c>
      <c r="BX359">
        <v>1.9053E-2</v>
      </c>
      <c r="BY359">
        <v>1.5925399999999999E-2</v>
      </c>
      <c r="BZ359">
        <v>-2.6446299999999999E-2</v>
      </c>
      <c r="CA359">
        <v>-5.441E-2</v>
      </c>
      <c r="CB359">
        <v>5.9946600000000003E-2</v>
      </c>
      <c r="CC359">
        <v>1.16306E-2</v>
      </c>
      <c r="CD359">
        <v>1.8202900000000001E-2</v>
      </c>
      <c r="CE359">
        <v>-5.1565999999999999E-3</v>
      </c>
      <c r="CF359">
        <v>-0.1123205</v>
      </c>
      <c r="CG359">
        <v>-0.16394230000000001</v>
      </c>
      <c r="CH359">
        <v>-0.1077323</v>
      </c>
      <c r="CI359">
        <v>2.07853E-2</v>
      </c>
      <c r="CJ359">
        <v>1.33413E-2</v>
      </c>
      <c r="CK359">
        <v>-2.7648E-3</v>
      </c>
      <c r="CL359" s="76">
        <v>3.2395000000000002E-3</v>
      </c>
      <c r="CM359" s="76">
        <v>2.9932000000000001E-3</v>
      </c>
      <c r="CN359" s="76">
        <v>2.8213999999999999E-3</v>
      </c>
      <c r="CO359" s="76">
        <v>2.8498999999999998E-3</v>
      </c>
      <c r="CP359" s="76">
        <v>3.4529999999999999E-3</v>
      </c>
      <c r="CQ359" s="76">
        <v>5.2465999999999997E-3</v>
      </c>
      <c r="CR359" s="76">
        <v>4.3939000000000001E-3</v>
      </c>
      <c r="CS359" s="76">
        <v>3.7601000000000002E-3</v>
      </c>
      <c r="CT359" s="76">
        <v>2.6009000000000002E-3</v>
      </c>
      <c r="CU359" s="76">
        <v>1.3512000000000001E-3</v>
      </c>
      <c r="CV359" s="76">
        <v>6.8360000000000003E-4</v>
      </c>
      <c r="CW359" s="76">
        <v>3.7530000000000002E-4</v>
      </c>
      <c r="CX359" s="76">
        <v>1.3642000000000001E-3</v>
      </c>
      <c r="CY359" s="76">
        <v>2.3159999999999999E-3</v>
      </c>
      <c r="CZ359" s="76">
        <v>3.2333000000000001E-3</v>
      </c>
      <c r="DA359" s="76">
        <v>3.7642999999999999E-3</v>
      </c>
      <c r="DB359" s="76">
        <v>4.1871E-3</v>
      </c>
      <c r="DC359" s="76">
        <v>4.4793000000000003E-3</v>
      </c>
      <c r="DD359" s="76">
        <v>3.9934999999999997E-3</v>
      </c>
      <c r="DE359" s="76">
        <v>3.7068000000000001E-3</v>
      </c>
      <c r="DF359" s="76">
        <v>3.1513999999999999E-3</v>
      </c>
      <c r="DG359" s="76">
        <v>2.9596000000000002E-3</v>
      </c>
      <c r="DH359" s="76">
        <v>2.7311000000000002E-3</v>
      </c>
      <c r="DI359" s="76">
        <v>2.4445000000000001E-3</v>
      </c>
    </row>
    <row r="360" spans="1:113" x14ac:dyDescent="0.25">
      <c r="A360" t="str">
        <f t="shared" si="5"/>
        <v>Greater Fresno Area_All_All_All_All_20 to 199.99 kW_43704</v>
      </c>
      <c r="B360" t="s">
        <v>177</v>
      </c>
      <c r="C360" t="s">
        <v>242</v>
      </c>
      <c r="D360" t="s">
        <v>191</v>
      </c>
      <c r="E360" t="s">
        <v>19</v>
      </c>
      <c r="F360" t="s">
        <v>19</v>
      </c>
      <c r="G360" t="s">
        <v>19</v>
      </c>
      <c r="H360" t="s">
        <v>19</v>
      </c>
      <c r="I360" t="s">
        <v>59</v>
      </c>
      <c r="J360" s="11">
        <v>43704</v>
      </c>
      <c r="K360">
        <v>15</v>
      </c>
      <c r="L360">
        <v>18</v>
      </c>
      <c r="M360">
        <v>6398</v>
      </c>
      <c r="N360">
        <v>0</v>
      </c>
      <c r="O360">
        <v>0</v>
      </c>
      <c r="P360">
        <v>0</v>
      </c>
      <c r="Q360">
        <v>0</v>
      </c>
      <c r="R360">
        <v>12.862100999999999</v>
      </c>
      <c r="S360">
        <v>12.33488</v>
      </c>
      <c r="T360">
        <v>11.999324</v>
      </c>
      <c r="U360">
        <v>11.918308</v>
      </c>
      <c r="V360">
        <v>12.459337</v>
      </c>
      <c r="W360">
        <v>13.574115000000001</v>
      </c>
      <c r="X360">
        <v>15.112589</v>
      </c>
      <c r="Y360">
        <v>17.002371</v>
      </c>
      <c r="Z360">
        <v>19.697544000000001</v>
      </c>
      <c r="AA360">
        <v>21.345568</v>
      </c>
      <c r="AB360">
        <v>22.939170000000001</v>
      </c>
      <c r="AC360">
        <v>23.995384999999999</v>
      </c>
      <c r="AD360">
        <v>24.545670000000001</v>
      </c>
      <c r="AE360">
        <v>25.406637</v>
      </c>
      <c r="AF360">
        <v>25.487977000000001</v>
      </c>
      <c r="AG360">
        <v>25.17249</v>
      </c>
      <c r="AH360">
        <v>24.22317</v>
      </c>
      <c r="AI360">
        <v>22.631340000000002</v>
      </c>
      <c r="AJ360">
        <v>21.45731</v>
      </c>
      <c r="AK360">
        <v>20.736049999999999</v>
      </c>
      <c r="AL360">
        <v>19.664570000000001</v>
      </c>
      <c r="AM360">
        <v>17.611999999999998</v>
      </c>
      <c r="AN360">
        <v>15.56156</v>
      </c>
      <c r="AO360">
        <v>14.09319</v>
      </c>
      <c r="AP360">
        <v>86.363919999999993</v>
      </c>
      <c r="AQ360">
        <v>84.818049999999999</v>
      </c>
      <c r="AR360">
        <v>83.086579999999998</v>
      </c>
      <c r="AS360">
        <v>81.271109999999993</v>
      </c>
      <c r="AT360">
        <v>79.351119999999995</v>
      </c>
      <c r="AU360">
        <v>77.972149999999999</v>
      </c>
      <c r="AV360">
        <v>76.919669999999996</v>
      </c>
      <c r="AW360">
        <v>76.617990000000006</v>
      </c>
      <c r="AX360">
        <v>80.066980000000001</v>
      </c>
      <c r="AY360">
        <v>83.762469999999993</v>
      </c>
      <c r="AZ360">
        <v>88.654340000000005</v>
      </c>
      <c r="BA360">
        <v>92.152280000000005</v>
      </c>
      <c r="BB360">
        <v>95.585949999999997</v>
      </c>
      <c r="BC360">
        <v>98.846410000000006</v>
      </c>
      <c r="BD360">
        <v>100.9096</v>
      </c>
      <c r="BE360">
        <v>102.84780000000001</v>
      </c>
      <c r="BF360">
        <v>103.6712</v>
      </c>
      <c r="BG360">
        <v>103.473</v>
      </c>
      <c r="BH360">
        <v>102.38160000000001</v>
      </c>
      <c r="BI360">
        <v>100.2727</v>
      </c>
      <c r="BJ360">
        <v>97.021190000000004</v>
      </c>
      <c r="BK360">
        <v>93.586780000000005</v>
      </c>
      <c r="BL360">
        <v>91.547160000000005</v>
      </c>
      <c r="BM360">
        <v>88.824789999999993</v>
      </c>
      <c r="BN360">
        <v>-7.1223800000000004E-2</v>
      </c>
      <c r="BO360">
        <v>-6.2271E-2</v>
      </c>
      <c r="BP360">
        <v>-7.7994300000000003E-2</v>
      </c>
      <c r="BQ360">
        <v>-2.9810699999999999E-2</v>
      </c>
      <c r="BR360">
        <v>-3.3181700000000001E-2</v>
      </c>
      <c r="BS360">
        <v>1.5045E-3</v>
      </c>
      <c r="BT360">
        <v>5.2813699999999998E-2</v>
      </c>
      <c r="BU360">
        <v>9.1560000000000002E-2</v>
      </c>
      <c r="BV360">
        <v>6.9886000000000004E-2</v>
      </c>
      <c r="BW360">
        <v>6.6291699999999995E-2</v>
      </c>
      <c r="BX360">
        <v>2.4373599999999999E-2</v>
      </c>
      <c r="BY360">
        <v>6.0102000000000003E-3</v>
      </c>
      <c r="BZ360">
        <v>-1.1887E-2</v>
      </c>
      <c r="CA360">
        <v>-5.9290000000000002E-3</v>
      </c>
      <c r="CB360">
        <v>9.1976199999999994E-2</v>
      </c>
      <c r="CC360">
        <v>5.08452E-2</v>
      </c>
      <c r="CD360">
        <v>7.0208999999999994E-2</v>
      </c>
      <c r="CE360">
        <v>1.7004999999999999E-2</v>
      </c>
      <c r="CF360">
        <v>-0.13046579999999999</v>
      </c>
      <c r="CG360">
        <v>-0.2149336</v>
      </c>
      <c r="CH360">
        <v>-0.11866740000000001</v>
      </c>
      <c r="CI360">
        <v>3.8773799999999997E-2</v>
      </c>
      <c r="CJ360">
        <v>1.9814200000000001E-2</v>
      </c>
      <c r="CK360">
        <v>1.39696E-2</v>
      </c>
      <c r="CL360" s="76">
        <v>3.3306E-3</v>
      </c>
      <c r="CM360" s="76">
        <v>3.4060000000000002E-3</v>
      </c>
      <c r="CN360" s="76">
        <v>3.3081999999999999E-3</v>
      </c>
      <c r="CO360" s="76">
        <v>3.2789E-3</v>
      </c>
      <c r="CP360" s="76">
        <v>4.2072999999999998E-3</v>
      </c>
      <c r="CQ360" s="76">
        <v>5.7237E-3</v>
      </c>
      <c r="CR360" s="76">
        <v>5.2300999999999997E-3</v>
      </c>
      <c r="CS360" s="76">
        <v>4.1476999999999998E-3</v>
      </c>
      <c r="CT360" s="76">
        <v>2.7455000000000001E-3</v>
      </c>
      <c r="CU360" s="76">
        <v>1.4522000000000001E-3</v>
      </c>
      <c r="CV360" s="76">
        <v>7.737E-4</v>
      </c>
      <c r="CW360" s="76">
        <v>4.1960000000000001E-4</v>
      </c>
      <c r="CX360" s="76">
        <v>1.526E-3</v>
      </c>
      <c r="CY360" s="76">
        <v>2.6313999999999999E-3</v>
      </c>
      <c r="CZ360" s="76">
        <v>3.7482000000000001E-3</v>
      </c>
      <c r="DA360" s="76">
        <v>4.5361999999999998E-3</v>
      </c>
      <c r="DB360" s="76">
        <v>5.0007999999999997E-3</v>
      </c>
      <c r="DC360" s="76">
        <v>5.2757000000000004E-3</v>
      </c>
      <c r="DD360" s="76">
        <v>4.4267000000000004E-3</v>
      </c>
      <c r="DE360" s="76">
        <v>4.2164999999999998E-3</v>
      </c>
      <c r="DF360" s="76">
        <v>3.6066000000000002E-3</v>
      </c>
      <c r="DG360" s="76">
        <v>2.8544E-3</v>
      </c>
      <c r="DH360" s="76">
        <v>2.9296999999999999E-3</v>
      </c>
      <c r="DI360" s="76">
        <v>2.7265000000000002E-3</v>
      </c>
    </row>
    <row r="361" spans="1:113" x14ac:dyDescent="0.25">
      <c r="A361" t="str">
        <f t="shared" si="5"/>
        <v>Greater Fresno Area_All_All_All_All_20 to 199.99 kW_43721</v>
      </c>
      <c r="B361" t="s">
        <v>177</v>
      </c>
      <c r="C361" t="s">
        <v>242</v>
      </c>
      <c r="D361" t="s">
        <v>191</v>
      </c>
      <c r="E361" t="s">
        <v>19</v>
      </c>
      <c r="F361" t="s">
        <v>19</v>
      </c>
      <c r="G361" t="s">
        <v>19</v>
      </c>
      <c r="H361" t="s">
        <v>19</v>
      </c>
      <c r="I361" t="s">
        <v>59</v>
      </c>
      <c r="J361" s="11">
        <v>43721</v>
      </c>
      <c r="K361">
        <v>15</v>
      </c>
      <c r="L361">
        <v>18</v>
      </c>
      <c r="M361">
        <v>6366</v>
      </c>
      <c r="N361">
        <v>0</v>
      </c>
      <c r="O361">
        <v>0</v>
      </c>
      <c r="P361">
        <v>0</v>
      </c>
      <c r="Q361">
        <v>0</v>
      </c>
      <c r="R361">
        <v>11.460805000000001</v>
      </c>
      <c r="S361">
        <v>10.868797000000001</v>
      </c>
      <c r="T361">
        <v>10.531470000000001</v>
      </c>
      <c r="U361">
        <v>10.415856</v>
      </c>
      <c r="V361">
        <v>10.798693999999999</v>
      </c>
      <c r="W361">
        <v>11.765476</v>
      </c>
      <c r="X361">
        <v>12.816074</v>
      </c>
      <c r="Y361">
        <v>13.981337999999999</v>
      </c>
      <c r="Z361">
        <v>16.096291000000001</v>
      </c>
      <c r="AA361">
        <v>17.645768</v>
      </c>
      <c r="AB361">
        <v>19.013078</v>
      </c>
      <c r="AC361">
        <v>20.231089999999998</v>
      </c>
      <c r="AD361">
        <v>21.079727999999999</v>
      </c>
      <c r="AE361">
        <v>22.052872000000001</v>
      </c>
      <c r="AF361">
        <v>22.316192999999998</v>
      </c>
      <c r="AG361">
        <v>21.965669999999999</v>
      </c>
      <c r="AH361">
        <v>21.164670000000001</v>
      </c>
      <c r="AI361">
        <v>19.621390000000002</v>
      </c>
      <c r="AJ361">
        <v>18.537870000000002</v>
      </c>
      <c r="AK361">
        <v>18.225619999999999</v>
      </c>
      <c r="AL361">
        <v>17.066870000000002</v>
      </c>
      <c r="AM361">
        <v>15.54576</v>
      </c>
      <c r="AN361">
        <v>13.958030000000001</v>
      </c>
      <c r="AO361">
        <v>12.49522</v>
      </c>
      <c r="AP361">
        <v>78.338819999999998</v>
      </c>
      <c r="AQ361">
        <v>75.849440000000001</v>
      </c>
      <c r="AR361">
        <v>73.163929999999993</v>
      </c>
      <c r="AS361">
        <v>71.200869999999995</v>
      </c>
      <c r="AT361">
        <v>69.762209999999996</v>
      </c>
      <c r="AU361">
        <v>67.576859999999996</v>
      </c>
      <c r="AV361">
        <v>67.490139999999997</v>
      </c>
      <c r="AW361">
        <v>67.825119999999998</v>
      </c>
      <c r="AX361">
        <v>69.584789999999998</v>
      </c>
      <c r="AY361">
        <v>73.80977</v>
      </c>
      <c r="AZ361">
        <v>79.536429999999996</v>
      </c>
      <c r="BA361">
        <v>84.089110000000005</v>
      </c>
      <c r="BB361">
        <v>88.058809999999994</v>
      </c>
      <c r="BC361">
        <v>91.944109999999995</v>
      </c>
      <c r="BD361">
        <v>94.857110000000006</v>
      </c>
      <c r="BE361">
        <v>97.21687</v>
      </c>
      <c r="BF361">
        <v>98.149659999999997</v>
      </c>
      <c r="BG361">
        <v>98.535709999999995</v>
      </c>
      <c r="BH361">
        <v>97.065830000000005</v>
      </c>
      <c r="BI361">
        <v>94.851169999999996</v>
      </c>
      <c r="BJ361">
        <v>90.703410000000005</v>
      </c>
      <c r="BK361">
        <v>88.35472</v>
      </c>
      <c r="BL361">
        <v>85.80847</v>
      </c>
      <c r="BM361">
        <v>83.077060000000003</v>
      </c>
      <c r="BN361">
        <v>8.7522799999999998E-2</v>
      </c>
      <c r="BO361">
        <v>0.14329529999999999</v>
      </c>
      <c r="BP361">
        <v>0.1401144</v>
      </c>
      <c r="BQ361">
        <v>0.15717059999999999</v>
      </c>
      <c r="BR361">
        <v>0.1841131</v>
      </c>
      <c r="BS361">
        <v>0.18322440000000001</v>
      </c>
      <c r="BT361">
        <v>0.28391690000000003</v>
      </c>
      <c r="BU361">
        <v>0.47010580000000002</v>
      </c>
      <c r="BV361">
        <v>0.49314150000000001</v>
      </c>
      <c r="BW361">
        <v>0.30632500000000001</v>
      </c>
      <c r="BX361">
        <v>0.1652679</v>
      </c>
      <c r="BY361">
        <v>-1.76645E-2</v>
      </c>
      <c r="BZ361">
        <v>-0.1245052</v>
      </c>
      <c r="CA361">
        <v>-0.20828240000000001</v>
      </c>
      <c r="CB361">
        <v>-8.1324099999999996E-2</v>
      </c>
      <c r="CC361">
        <v>-1.0963799999999999E-2</v>
      </c>
      <c r="CD361">
        <v>-1.8156800000000001E-2</v>
      </c>
      <c r="CE361">
        <v>-4.2291999999999998E-3</v>
      </c>
      <c r="CF361">
        <v>-5.6761699999999998E-2</v>
      </c>
      <c r="CG361">
        <v>-9.868E-3</v>
      </c>
      <c r="CH361">
        <v>5.3961200000000001E-2</v>
      </c>
      <c r="CI361">
        <v>0.1036677</v>
      </c>
      <c r="CJ361">
        <v>6.8160299999999993E-2</v>
      </c>
      <c r="CK361">
        <v>2.2588999999999999E-3</v>
      </c>
      <c r="CL361" s="76">
        <v>2.1494000000000001E-3</v>
      </c>
      <c r="CM361" s="76">
        <v>2.0309999999999998E-3</v>
      </c>
      <c r="CN361" s="76">
        <v>1.9965999999999999E-3</v>
      </c>
      <c r="CO361" s="76">
        <v>2.0179E-3</v>
      </c>
      <c r="CP361" s="76">
        <v>2.2353E-3</v>
      </c>
      <c r="CQ361" s="76">
        <v>3.7169E-3</v>
      </c>
      <c r="CR361" s="76">
        <v>3.1423000000000002E-3</v>
      </c>
      <c r="CS361" s="76">
        <v>2.3197999999999999E-3</v>
      </c>
      <c r="CT361" s="76">
        <v>1.9574000000000002E-3</v>
      </c>
      <c r="CU361" s="76">
        <v>1.2172000000000001E-3</v>
      </c>
      <c r="CV361" s="76">
        <v>7.0450000000000005E-4</v>
      </c>
      <c r="CW361" s="76">
        <v>4.5229999999999999E-4</v>
      </c>
      <c r="CX361" s="76">
        <v>1.4226E-3</v>
      </c>
      <c r="CY361" s="76">
        <v>2.4033000000000001E-3</v>
      </c>
      <c r="CZ361" s="76">
        <v>3.1218999999999999E-3</v>
      </c>
      <c r="DA361" s="76">
        <v>3.2651999999999998E-3</v>
      </c>
      <c r="DB361" s="76">
        <v>3.4443999999999998E-3</v>
      </c>
      <c r="DC361" s="76">
        <v>3.8712999999999998E-3</v>
      </c>
      <c r="DD361" s="76">
        <v>3.6519E-3</v>
      </c>
      <c r="DE361" s="76">
        <v>3.5274999999999998E-3</v>
      </c>
      <c r="DF361" s="76">
        <v>2.5417E-3</v>
      </c>
      <c r="DG361" s="76">
        <v>2.0953999999999999E-3</v>
      </c>
      <c r="DH361" s="76">
        <v>1.9253E-3</v>
      </c>
      <c r="DI361" s="76">
        <v>1.9169E-3</v>
      </c>
    </row>
    <row r="362" spans="1:113" x14ac:dyDescent="0.25">
      <c r="A362" t="str">
        <f t="shared" si="5"/>
        <v>Greater Fresno Area_All_All_All_All_20 to 199.99 kW_2958465</v>
      </c>
      <c r="B362" t="s">
        <v>204</v>
      </c>
      <c r="C362" t="s">
        <v>242</v>
      </c>
      <c r="D362" t="s">
        <v>191</v>
      </c>
      <c r="E362" t="s">
        <v>19</v>
      </c>
      <c r="F362" t="s">
        <v>19</v>
      </c>
      <c r="G362" t="s">
        <v>19</v>
      </c>
      <c r="H362" t="s">
        <v>19</v>
      </c>
      <c r="I362" t="s">
        <v>59</v>
      </c>
      <c r="J362" s="11">
        <v>2958465</v>
      </c>
      <c r="K362">
        <v>15</v>
      </c>
      <c r="L362">
        <v>18</v>
      </c>
      <c r="M362">
        <v>6456.4440000000004</v>
      </c>
      <c r="N362">
        <v>0</v>
      </c>
      <c r="O362">
        <v>0</v>
      </c>
      <c r="P362">
        <v>0</v>
      </c>
      <c r="Q362">
        <v>0</v>
      </c>
      <c r="R362">
        <v>12.554387</v>
      </c>
      <c r="S362">
        <v>11.958568</v>
      </c>
      <c r="T362">
        <v>11.546824000000001</v>
      </c>
      <c r="U362">
        <v>11.452537</v>
      </c>
      <c r="V362">
        <v>11.913319</v>
      </c>
      <c r="W362">
        <v>12.910415</v>
      </c>
      <c r="X362">
        <v>14.102751</v>
      </c>
      <c r="Y362">
        <v>16.023852999999999</v>
      </c>
      <c r="Z362">
        <v>18.438561</v>
      </c>
      <c r="AA362">
        <v>19.998878999999999</v>
      </c>
      <c r="AB362">
        <v>21.417543999999999</v>
      </c>
      <c r="AC362">
        <v>22.475971999999999</v>
      </c>
      <c r="AD362">
        <v>23.083231999999999</v>
      </c>
      <c r="AE362">
        <v>23.890253999999999</v>
      </c>
      <c r="AF362">
        <v>23.94314</v>
      </c>
      <c r="AG362">
        <v>23.67371</v>
      </c>
      <c r="AH362">
        <v>22.820340000000002</v>
      </c>
      <c r="AI362">
        <v>21.357559999999999</v>
      </c>
      <c r="AJ362">
        <v>20.39705</v>
      </c>
      <c r="AK362">
        <v>19.760770000000001</v>
      </c>
      <c r="AL362">
        <v>19.021599999999999</v>
      </c>
      <c r="AM362">
        <v>17.223669999999998</v>
      </c>
      <c r="AN362">
        <v>15.194140000000001</v>
      </c>
      <c r="AO362">
        <v>13.72622</v>
      </c>
      <c r="AP362">
        <v>84.605670000000003</v>
      </c>
      <c r="AQ362">
        <v>82.175049999999999</v>
      </c>
      <c r="AR362">
        <v>80.439959999999999</v>
      </c>
      <c r="AS362">
        <v>78.703209999999999</v>
      </c>
      <c r="AT362">
        <v>77.192830000000001</v>
      </c>
      <c r="AU362">
        <v>75.746690000000001</v>
      </c>
      <c r="AV362">
        <v>74.567729999999997</v>
      </c>
      <c r="AW362">
        <v>74.690640000000002</v>
      </c>
      <c r="AX362">
        <v>78.074680000000001</v>
      </c>
      <c r="AY362">
        <v>82.051820000000006</v>
      </c>
      <c r="AZ362">
        <v>86.416349999999994</v>
      </c>
      <c r="BA362">
        <v>90.383539999999996</v>
      </c>
      <c r="BB362">
        <v>93.723789999999994</v>
      </c>
      <c r="BC362">
        <v>96.919939999999997</v>
      </c>
      <c r="BD362">
        <v>99.420590000000004</v>
      </c>
      <c r="BE362">
        <v>101.22790000000001</v>
      </c>
      <c r="BF362">
        <v>102.3479</v>
      </c>
      <c r="BG362">
        <v>102.4683</v>
      </c>
      <c r="BH362">
        <v>101.6645</v>
      </c>
      <c r="BI362">
        <v>99.682540000000003</v>
      </c>
      <c r="BJ362">
        <v>96.501199999999997</v>
      </c>
      <c r="BK362">
        <v>93.226879999999994</v>
      </c>
      <c r="BL362">
        <v>90.529240000000001</v>
      </c>
      <c r="BM362">
        <v>87.938199999999995</v>
      </c>
      <c r="BN362">
        <v>-5.0552E-2</v>
      </c>
      <c r="BO362">
        <v>-2.2295700000000002E-2</v>
      </c>
      <c r="BP362">
        <v>-2.69666E-2</v>
      </c>
      <c r="BQ362">
        <v>-1.01113E-2</v>
      </c>
      <c r="BR362">
        <v>-9.5749000000000008E-3</v>
      </c>
      <c r="BS362">
        <v>-3.9627999999999998E-3</v>
      </c>
      <c r="BT362">
        <v>5.7137899999999998E-2</v>
      </c>
      <c r="BU362">
        <v>0.1334109</v>
      </c>
      <c r="BV362">
        <v>0.1364003</v>
      </c>
      <c r="BW362">
        <v>0.1031038</v>
      </c>
      <c r="BX362">
        <v>4.78868E-2</v>
      </c>
      <c r="BY362">
        <v>4.8485000000000004E-3</v>
      </c>
      <c r="BZ362">
        <v>-3.6741999999999997E-2</v>
      </c>
      <c r="CA362">
        <v>-4.5066200000000001E-2</v>
      </c>
      <c r="CB362">
        <v>8.6991100000000002E-2</v>
      </c>
      <c r="CC362">
        <v>5.1291700000000003E-2</v>
      </c>
      <c r="CD362">
        <v>4.1949500000000001E-2</v>
      </c>
      <c r="CE362">
        <v>-9.6092E-3</v>
      </c>
      <c r="CF362">
        <v>-0.135488</v>
      </c>
      <c r="CG362">
        <v>-0.17913960000000001</v>
      </c>
      <c r="CH362">
        <v>-0.1094551</v>
      </c>
      <c r="CI362">
        <v>1.18583E-2</v>
      </c>
      <c r="CJ362">
        <v>4.2160000000000001E-3</v>
      </c>
      <c r="CK362">
        <v>-2.80445E-2</v>
      </c>
      <c r="CL362" s="76">
        <v>3.4860000000000002E-4</v>
      </c>
      <c r="CM362" s="76">
        <v>3.3359999999999998E-4</v>
      </c>
      <c r="CN362" s="76">
        <v>3.056E-4</v>
      </c>
      <c r="CO362" s="76">
        <v>3.055E-4</v>
      </c>
      <c r="CP362" s="76">
        <v>3.6840000000000001E-4</v>
      </c>
      <c r="CQ362" s="76">
        <v>5.5559999999999995E-4</v>
      </c>
      <c r="CR362" s="76">
        <v>4.8819999999999999E-4</v>
      </c>
      <c r="CS362" s="76">
        <v>3.7350000000000003E-4</v>
      </c>
      <c r="CT362" s="76">
        <v>2.7809999999999998E-4</v>
      </c>
      <c r="CU362" s="76">
        <v>1.4889999999999999E-4</v>
      </c>
      <c r="CV362" s="76">
        <v>8.0599999999999994E-5</v>
      </c>
      <c r="CW362" s="76">
        <v>4.4700000000000002E-5</v>
      </c>
      <c r="CX362" s="76">
        <v>1.5789999999999999E-4</v>
      </c>
      <c r="CY362" s="76">
        <v>2.7070000000000002E-4</v>
      </c>
      <c r="CZ362" s="76">
        <v>3.79E-4</v>
      </c>
      <c r="DA362" s="76">
        <v>4.2470000000000002E-4</v>
      </c>
      <c r="DB362" s="76">
        <v>4.594E-4</v>
      </c>
      <c r="DC362" s="76">
        <v>5.0219999999999996E-4</v>
      </c>
      <c r="DD362" s="76">
        <v>4.6339999999999999E-4</v>
      </c>
      <c r="DE362" s="76">
        <v>4.4210000000000001E-4</v>
      </c>
      <c r="DF362" s="76">
        <v>3.747E-4</v>
      </c>
      <c r="DG362" s="76">
        <v>3.123E-4</v>
      </c>
      <c r="DH362" s="76">
        <v>2.9520000000000002E-4</v>
      </c>
      <c r="DI362" s="76">
        <v>2.8959999999999999E-4</v>
      </c>
    </row>
    <row r="363" spans="1:113" x14ac:dyDescent="0.25">
      <c r="A363" t="str">
        <f t="shared" si="5"/>
        <v>Humboldt_All_All_All_All_20 to 199.99 kW_43627</v>
      </c>
      <c r="B363" t="s">
        <v>177</v>
      </c>
      <c r="C363" t="s">
        <v>243</v>
      </c>
      <c r="D363" t="s">
        <v>192</v>
      </c>
      <c r="E363" t="s">
        <v>19</v>
      </c>
      <c r="F363" t="s">
        <v>19</v>
      </c>
      <c r="G363" t="s">
        <v>19</v>
      </c>
      <c r="H363" t="s">
        <v>19</v>
      </c>
      <c r="I363" t="s">
        <v>59</v>
      </c>
      <c r="J363" s="11">
        <v>43627</v>
      </c>
      <c r="K363">
        <v>15</v>
      </c>
      <c r="L363">
        <v>18</v>
      </c>
      <c r="M363">
        <v>44</v>
      </c>
      <c r="N363">
        <v>0</v>
      </c>
      <c r="O363">
        <v>0</v>
      </c>
      <c r="P363">
        <v>0</v>
      </c>
      <c r="Q363">
        <v>0</v>
      </c>
      <c r="R363">
        <v>13.097515</v>
      </c>
      <c r="S363">
        <v>11.918519999999999</v>
      </c>
      <c r="T363">
        <v>9.4178607000000003</v>
      </c>
      <c r="U363">
        <v>8.2633331000000005</v>
      </c>
      <c r="V363">
        <v>7.9188254000000002</v>
      </c>
      <c r="W363">
        <v>8.2074704999999994</v>
      </c>
      <c r="X363">
        <v>9.0871867999999996</v>
      </c>
      <c r="Y363">
        <v>9.8942943000000003</v>
      </c>
      <c r="Z363">
        <v>13.593453</v>
      </c>
      <c r="AA363">
        <v>15.539853000000001</v>
      </c>
      <c r="AB363">
        <v>15.279245</v>
      </c>
      <c r="AC363">
        <v>15.436935</v>
      </c>
      <c r="AD363">
        <v>14.212400000000001</v>
      </c>
      <c r="AE363">
        <v>14.536231000000001</v>
      </c>
      <c r="AF363">
        <v>15.079439000000001</v>
      </c>
      <c r="AG363">
        <v>13.48781</v>
      </c>
      <c r="AH363">
        <v>12.28806</v>
      </c>
      <c r="AI363">
        <v>12.995620000000001</v>
      </c>
      <c r="AJ363">
        <v>13.62349</v>
      </c>
      <c r="AK363">
        <v>13.64612</v>
      </c>
      <c r="AL363">
        <v>14.631320000000001</v>
      </c>
      <c r="AM363">
        <v>14.898949999999999</v>
      </c>
      <c r="AN363">
        <v>14.12194</v>
      </c>
      <c r="AO363">
        <v>13.83118</v>
      </c>
      <c r="AP363">
        <v>64.96875</v>
      </c>
      <c r="AQ363">
        <v>61.844790000000003</v>
      </c>
      <c r="AR363">
        <v>61.375</v>
      </c>
      <c r="AS363">
        <v>61.068750000000001</v>
      </c>
      <c r="AT363">
        <v>59.670830000000002</v>
      </c>
      <c r="AU363">
        <v>59.619790000000002</v>
      </c>
      <c r="AV363">
        <v>59.762500000000003</v>
      </c>
      <c r="AW363">
        <v>62.833329999999997</v>
      </c>
      <c r="AX363">
        <v>67.833340000000007</v>
      </c>
      <c r="AY363">
        <v>73.139579999999995</v>
      </c>
      <c r="AZ363">
        <v>77.180210000000002</v>
      </c>
      <c r="BA363">
        <v>81.262500000000003</v>
      </c>
      <c r="BB363">
        <v>85.027079999999998</v>
      </c>
      <c r="BC363">
        <v>86.558329999999998</v>
      </c>
      <c r="BD363">
        <v>88.742710000000002</v>
      </c>
      <c r="BE363">
        <v>89.876050000000006</v>
      </c>
      <c r="BF363">
        <v>88.828130000000002</v>
      </c>
      <c r="BG363">
        <v>87.348960000000005</v>
      </c>
      <c r="BH363">
        <v>85.17604</v>
      </c>
      <c r="BI363">
        <v>82.512500000000003</v>
      </c>
      <c r="BJ363">
        <v>77.848960000000005</v>
      </c>
      <c r="BK363">
        <v>73.134379999999993</v>
      </c>
      <c r="BL363">
        <v>69.513540000000006</v>
      </c>
      <c r="BM363">
        <v>68.052090000000007</v>
      </c>
      <c r="BN363">
        <v>5.9107699999999999E-2</v>
      </c>
      <c r="BO363">
        <v>0.1329893</v>
      </c>
      <c r="BP363">
        <v>0.12426470000000001</v>
      </c>
      <c r="BQ363">
        <v>0.1312132</v>
      </c>
      <c r="BR363">
        <v>0.15244779999999999</v>
      </c>
      <c r="BS363">
        <v>0.14794850000000001</v>
      </c>
      <c r="BT363">
        <v>0.2206407</v>
      </c>
      <c r="BU363">
        <v>0.42397439999999997</v>
      </c>
      <c r="BV363">
        <v>0.44030900000000001</v>
      </c>
      <c r="BW363">
        <v>0.27130389999999999</v>
      </c>
      <c r="BX363">
        <v>0.15564749999999999</v>
      </c>
      <c r="BY363">
        <v>-1.9422600000000002E-2</v>
      </c>
      <c r="BZ363">
        <v>-0.10095320000000001</v>
      </c>
      <c r="CA363">
        <v>-0.1562664</v>
      </c>
      <c r="CB363">
        <v>-8.4275000000000003E-2</v>
      </c>
      <c r="CC363">
        <v>-4.9149199999999997E-2</v>
      </c>
      <c r="CD363">
        <v>-2.78844E-2</v>
      </c>
      <c r="CE363">
        <v>1.9846599999999999E-2</v>
      </c>
      <c r="CF363">
        <v>-1.88048E-2</v>
      </c>
      <c r="CG363">
        <v>2.1326700000000001E-2</v>
      </c>
      <c r="CH363">
        <v>0.10849880000000001</v>
      </c>
      <c r="CI363">
        <v>0.1184553</v>
      </c>
      <c r="CJ363">
        <v>2.2819900000000001E-2</v>
      </c>
      <c r="CK363">
        <v>-2.4730200000000001E-2</v>
      </c>
      <c r="CL363">
        <v>1.35681E-2</v>
      </c>
      <c r="CM363">
        <v>1.5455399999999999E-2</v>
      </c>
      <c r="CN363">
        <v>1.53638E-2</v>
      </c>
      <c r="CO363">
        <v>1.50247E-2</v>
      </c>
      <c r="CP363">
        <v>1.4778899999999999E-2</v>
      </c>
      <c r="CQ363">
        <v>1.60527E-2</v>
      </c>
      <c r="CR363">
        <v>1.6848399999999999E-2</v>
      </c>
      <c r="CS363">
        <v>1.08556E-2</v>
      </c>
      <c r="CT363">
        <v>6.8842E-3</v>
      </c>
      <c r="CU363">
        <v>3.6690999999999998E-3</v>
      </c>
      <c r="CV363">
        <v>1.5474E-3</v>
      </c>
      <c r="CW363">
        <v>1.0066999999999999E-3</v>
      </c>
      <c r="CX363">
        <v>2.9843999999999999E-3</v>
      </c>
      <c r="CY363">
        <v>6.1381999999999999E-3</v>
      </c>
      <c r="CZ363">
        <v>1.10724E-2</v>
      </c>
      <c r="DA363">
        <v>1.29967E-2</v>
      </c>
      <c r="DB363">
        <v>1.34652E-2</v>
      </c>
      <c r="DC363">
        <v>1.22828E-2</v>
      </c>
      <c r="DD363">
        <v>1.05404E-2</v>
      </c>
      <c r="DE363">
        <v>9.0773E-3</v>
      </c>
      <c r="DF363">
        <v>7.2351999999999998E-3</v>
      </c>
      <c r="DG363">
        <v>6.3593E-3</v>
      </c>
      <c r="DH363">
        <v>5.3940999999999998E-3</v>
      </c>
      <c r="DI363">
        <v>5.8906999999999996E-3</v>
      </c>
    </row>
    <row r="364" spans="1:113" x14ac:dyDescent="0.25">
      <c r="A364" t="str">
        <f t="shared" si="5"/>
        <v>Humboldt_All_All_All_All_20 to 199.99 kW_43670</v>
      </c>
      <c r="B364" t="s">
        <v>177</v>
      </c>
      <c r="C364" t="s">
        <v>243</v>
      </c>
      <c r="D364" t="s">
        <v>192</v>
      </c>
      <c r="E364" t="s">
        <v>19</v>
      </c>
      <c r="F364" t="s">
        <v>19</v>
      </c>
      <c r="G364" t="s">
        <v>19</v>
      </c>
      <c r="H364" t="s">
        <v>19</v>
      </c>
      <c r="I364" t="s">
        <v>59</v>
      </c>
      <c r="J364" s="11">
        <v>43670</v>
      </c>
      <c r="K364">
        <v>15</v>
      </c>
      <c r="L364">
        <v>18</v>
      </c>
      <c r="M364">
        <v>44</v>
      </c>
      <c r="N364">
        <v>0</v>
      </c>
      <c r="O364">
        <v>0</v>
      </c>
      <c r="P364">
        <v>0</v>
      </c>
      <c r="Q364">
        <v>0</v>
      </c>
      <c r="R364">
        <v>9.6107545999999999</v>
      </c>
      <c r="S364">
        <v>9.4996790999999998</v>
      </c>
      <c r="T364">
        <v>9.3682371</v>
      </c>
      <c r="U364">
        <v>9.8701355999999993</v>
      </c>
      <c r="V364">
        <v>9.9001090999999999</v>
      </c>
      <c r="W364">
        <v>9.5955133000000004</v>
      </c>
      <c r="X364">
        <v>11.221019</v>
      </c>
      <c r="Y364">
        <v>12.955984000000001</v>
      </c>
      <c r="Z364">
        <v>14.450851999999999</v>
      </c>
      <c r="AA364">
        <v>14.378558</v>
      </c>
      <c r="AB364">
        <v>14.779623000000001</v>
      </c>
      <c r="AC364">
        <v>14.638866999999999</v>
      </c>
      <c r="AD364">
        <v>12.649661999999999</v>
      </c>
      <c r="AE364">
        <v>12.896514</v>
      </c>
      <c r="AF364">
        <v>12.828631</v>
      </c>
      <c r="AG364">
        <v>12.15185</v>
      </c>
      <c r="AH364">
        <v>11.7218</v>
      </c>
      <c r="AI364">
        <v>11.9681</v>
      </c>
      <c r="AJ364">
        <v>13.01665</v>
      </c>
      <c r="AK364">
        <v>14.661910000000001</v>
      </c>
      <c r="AL364">
        <v>15.19408</v>
      </c>
      <c r="AM364">
        <v>14.42427</v>
      </c>
      <c r="AN364">
        <v>13.926869999999999</v>
      </c>
      <c r="AO364">
        <v>13.58419</v>
      </c>
      <c r="AP364">
        <v>59.389580000000002</v>
      </c>
      <c r="AQ364">
        <v>58.867710000000002</v>
      </c>
      <c r="AR364">
        <v>58.263539999999999</v>
      </c>
      <c r="AS364">
        <v>57.456249999999997</v>
      </c>
      <c r="AT364">
        <v>57.058329999999998</v>
      </c>
      <c r="AU364">
        <v>55.743749999999999</v>
      </c>
      <c r="AV364">
        <v>54.796880000000002</v>
      </c>
      <c r="AW364">
        <v>56.013539999999999</v>
      </c>
      <c r="AX364">
        <v>58.764580000000002</v>
      </c>
      <c r="AY364">
        <v>61.816670000000002</v>
      </c>
      <c r="AZ364">
        <v>65.697909999999993</v>
      </c>
      <c r="BA364">
        <v>68.736459999999994</v>
      </c>
      <c r="BB364">
        <v>71.027079999999998</v>
      </c>
      <c r="BC364">
        <v>73.95729</v>
      </c>
      <c r="BD364">
        <v>76.495829999999998</v>
      </c>
      <c r="BE364">
        <v>77.377080000000007</v>
      </c>
      <c r="BF364">
        <v>77.282290000000003</v>
      </c>
      <c r="BG364">
        <v>75.022919999999999</v>
      </c>
      <c r="BH364">
        <v>73.270840000000007</v>
      </c>
      <c r="BI364">
        <v>71.683329999999998</v>
      </c>
      <c r="BJ364">
        <v>69.21875</v>
      </c>
      <c r="BK364">
        <v>65.365620000000007</v>
      </c>
      <c r="BL364">
        <v>62.669789999999999</v>
      </c>
      <c r="BM364">
        <v>59.837499999999999</v>
      </c>
      <c r="BN364">
        <v>-0.22143679999999999</v>
      </c>
      <c r="BO364">
        <v>-0.2424878</v>
      </c>
      <c r="BP364">
        <v>-0.20601120000000001</v>
      </c>
      <c r="BQ364">
        <v>-0.23832600000000001</v>
      </c>
      <c r="BR364">
        <v>-0.25214360000000002</v>
      </c>
      <c r="BS364">
        <v>-0.33389920000000001</v>
      </c>
      <c r="BT364">
        <v>-0.3017687</v>
      </c>
      <c r="BU364">
        <v>-0.17183309999999999</v>
      </c>
      <c r="BV364">
        <v>9.3007500000000007E-2</v>
      </c>
      <c r="BW364">
        <v>0.1428767</v>
      </c>
      <c r="BX364">
        <v>5.1202600000000001E-2</v>
      </c>
      <c r="BY364">
        <v>-1.8029300000000002E-2</v>
      </c>
      <c r="BZ364">
        <v>-1.4363600000000001E-2</v>
      </c>
      <c r="CA364">
        <v>-8.6820000000000005E-3</v>
      </c>
      <c r="CB364">
        <v>0.17828869999999999</v>
      </c>
      <c r="CC364">
        <v>0.1128234</v>
      </c>
      <c r="CD364">
        <v>9.0565599999999996E-2</v>
      </c>
      <c r="CE364">
        <v>3.9826899999999998E-2</v>
      </c>
      <c r="CF364">
        <v>-7.3548299999999997E-2</v>
      </c>
      <c r="CG364">
        <v>-0.140621</v>
      </c>
      <c r="CH364">
        <v>-0.13721929999999999</v>
      </c>
      <c r="CI364">
        <v>-0.18308559999999999</v>
      </c>
      <c r="CJ364">
        <v>-0.1961774</v>
      </c>
      <c r="CK364">
        <v>-0.2145997</v>
      </c>
      <c r="CL364">
        <v>7.9717E-3</v>
      </c>
      <c r="CM364">
        <v>8.8628999999999999E-3</v>
      </c>
      <c r="CN364">
        <v>8.8199999999999997E-3</v>
      </c>
      <c r="CO364">
        <v>9.2041999999999992E-3</v>
      </c>
      <c r="CP364">
        <v>9.8318999999999993E-3</v>
      </c>
      <c r="CQ364">
        <v>1.16469E-2</v>
      </c>
      <c r="CR364">
        <v>1.2763200000000001E-2</v>
      </c>
      <c r="CS364">
        <v>8.5734999999999995E-3</v>
      </c>
      <c r="CT364">
        <v>5.7504000000000001E-3</v>
      </c>
      <c r="CU364">
        <v>2.9998999999999998E-3</v>
      </c>
      <c r="CV364">
        <v>1.3611000000000001E-3</v>
      </c>
      <c r="CW364">
        <v>9.3610000000000004E-4</v>
      </c>
      <c r="CX364">
        <v>2.9710000000000001E-3</v>
      </c>
      <c r="CY364">
        <v>5.4213000000000004E-3</v>
      </c>
      <c r="CZ364">
        <v>8.8658999999999995E-3</v>
      </c>
      <c r="DA364">
        <v>1.0467300000000001E-2</v>
      </c>
      <c r="DB364">
        <v>1.01695E-2</v>
      </c>
      <c r="DC364">
        <v>9.2762999999999995E-3</v>
      </c>
      <c r="DD364">
        <v>7.5877000000000002E-3</v>
      </c>
      <c r="DE364">
        <v>6.6319999999999999E-3</v>
      </c>
      <c r="DF364">
        <v>5.0106999999999999E-3</v>
      </c>
      <c r="DG364">
        <v>4.4301000000000002E-3</v>
      </c>
      <c r="DH364">
        <v>4.5307999999999998E-3</v>
      </c>
      <c r="DI364">
        <v>4.633E-3</v>
      </c>
    </row>
    <row r="365" spans="1:113" x14ac:dyDescent="0.25">
      <c r="A365" t="str">
        <f t="shared" si="5"/>
        <v>Humboldt_All_All_All_All_20 to 199.99 kW_43672</v>
      </c>
      <c r="B365" t="s">
        <v>177</v>
      </c>
      <c r="C365" t="s">
        <v>243</v>
      </c>
      <c r="D365" t="s">
        <v>192</v>
      </c>
      <c r="E365" t="s">
        <v>19</v>
      </c>
      <c r="F365" t="s">
        <v>19</v>
      </c>
      <c r="G365" t="s">
        <v>19</v>
      </c>
      <c r="H365" t="s">
        <v>19</v>
      </c>
      <c r="I365" t="s">
        <v>59</v>
      </c>
      <c r="J365" s="11">
        <v>43672</v>
      </c>
      <c r="K365">
        <v>15</v>
      </c>
      <c r="L365">
        <v>18</v>
      </c>
      <c r="M365">
        <v>44</v>
      </c>
      <c r="N365">
        <v>0</v>
      </c>
      <c r="O365">
        <v>0</v>
      </c>
      <c r="P365">
        <v>0</v>
      </c>
      <c r="Q365">
        <v>0</v>
      </c>
      <c r="R365">
        <v>12.935758</v>
      </c>
      <c r="S365">
        <v>12.559343999999999</v>
      </c>
      <c r="T365">
        <v>10.728599000000001</v>
      </c>
      <c r="U365">
        <v>10.410176</v>
      </c>
      <c r="V365">
        <v>10.569710000000001</v>
      </c>
      <c r="W365">
        <v>10.536628</v>
      </c>
      <c r="X365">
        <v>10.149946</v>
      </c>
      <c r="Y365">
        <v>12.721294</v>
      </c>
      <c r="Z365">
        <v>14.236789</v>
      </c>
      <c r="AA365">
        <v>14.168673999999999</v>
      </c>
      <c r="AB365">
        <v>14.103165000000001</v>
      </c>
      <c r="AC365">
        <v>14.859026</v>
      </c>
      <c r="AD365">
        <v>13.558275</v>
      </c>
      <c r="AE365">
        <v>12.656177</v>
      </c>
      <c r="AF365">
        <v>12.426074</v>
      </c>
      <c r="AG365">
        <v>12.10754</v>
      </c>
      <c r="AH365">
        <v>11.58278</v>
      </c>
      <c r="AI365">
        <v>11.840870000000001</v>
      </c>
      <c r="AJ365">
        <v>12.428610000000001</v>
      </c>
      <c r="AK365">
        <v>13.25637</v>
      </c>
      <c r="AL365">
        <v>14.468249999999999</v>
      </c>
      <c r="AM365">
        <v>14.02108</v>
      </c>
      <c r="AN365">
        <v>13.65521</v>
      </c>
      <c r="AO365">
        <v>12.876519999999999</v>
      </c>
      <c r="AP365">
        <v>62.219790000000003</v>
      </c>
      <c r="AQ365">
        <v>61.530209999999997</v>
      </c>
      <c r="AR365">
        <v>60.806249999999999</v>
      </c>
      <c r="AS365">
        <v>59.21875</v>
      </c>
      <c r="AT365">
        <v>58.295830000000002</v>
      </c>
      <c r="AU365">
        <v>57.50938</v>
      </c>
      <c r="AV365">
        <v>57.173960000000001</v>
      </c>
      <c r="AW365">
        <v>57.835419999999999</v>
      </c>
      <c r="AX365">
        <v>59.20937</v>
      </c>
      <c r="AY365">
        <v>61.914580000000001</v>
      </c>
      <c r="AZ365">
        <v>64.733339999999998</v>
      </c>
      <c r="BA365">
        <v>70.216669999999993</v>
      </c>
      <c r="BB365">
        <v>73.734380000000002</v>
      </c>
      <c r="BC365">
        <v>74.195830000000001</v>
      </c>
      <c r="BD365">
        <v>74.433329999999998</v>
      </c>
      <c r="BE365">
        <v>75.020840000000007</v>
      </c>
      <c r="BF365">
        <v>72.708340000000007</v>
      </c>
      <c r="BG365">
        <v>71.043750000000003</v>
      </c>
      <c r="BH365">
        <v>69.953130000000002</v>
      </c>
      <c r="BI365">
        <v>69.254170000000002</v>
      </c>
      <c r="BJ365">
        <v>67.65625</v>
      </c>
      <c r="BK365">
        <v>65.285420000000002</v>
      </c>
      <c r="BL365">
        <v>64.233339999999998</v>
      </c>
      <c r="BM365">
        <v>62.405209999999997</v>
      </c>
      <c r="BN365">
        <v>-0.21834039999999999</v>
      </c>
      <c r="BO365">
        <v>-0.23928079999999999</v>
      </c>
      <c r="BP365">
        <v>-0.20339199999999999</v>
      </c>
      <c r="BQ365">
        <v>-0.2384406</v>
      </c>
      <c r="BR365">
        <v>-0.25103029999999998</v>
      </c>
      <c r="BS365">
        <v>-0.32549879999999998</v>
      </c>
      <c r="BT365">
        <v>-0.3116699</v>
      </c>
      <c r="BU365">
        <v>-0.16930110000000001</v>
      </c>
      <c r="BV365">
        <v>8.8214799999999996E-2</v>
      </c>
      <c r="BW365">
        <v>0.14543929999999999</v>
      </c>
      <c r="BX365">
        <v>5.34361E-2</v>
      </c>
      <c r="BY365">
        <v>-2.1722600000000002E-2</v>
      </c>
      <c r="BZ365">
        <v>-7.2031999999999999E-3</v>
      </c>
      <c r="CA365">
        <v>2.8915999999999998E-3</v>
      </c>
      <c r="CB365">
        <v>0.18503120000000001</v>
      </c>
      <c r="CC365">
        <v>0.12954860000000001</v>
      </c>
      <c r="CD365">
        <v>9.6358299999999994E-2</v>
      </c>
      <c r="CE365">
        <v>8.75142E-2</v>
      </c>
      <c r="CF365">
        <v>-5.5031299999999998E-2</v>
      </c>
      <c r="CG365">
        <v>-0.13466030000000001</v>
      </c>
      <c r="CH365">
        <v>-0.1443015</v>
      </c>
      <c r="CI365">
        <v>-0.188444</v>
      </c>
      <c r="CJ365">
        <v>-0.19911380000000001</v>
      </c>
      <c r="CK365">
        <v>-0.21208560000000001</v>
      </c>
      <c r="CL365">
        <v>8.6981999999999997E-3</v>
      </c>
      <c r="CM365">
        <v>9.3349999999999995E-3</v>
      </c>
      <c r="CN365">
        <v>9.3284000000000006E-3</v>
      </c>
      <c r="CO365">
        <v>9.6150999999999997E-3</v>
      </c>
      <c r="CP365">
        <v>9.9710000000000007E-3</v>
      </c>
      <c r="CQ365">
        <v>1.15884E-2</v>
      </c>
      <c r="CR365">
        <v>1.2650700000000001E-2</v>
      </c>
      <c r="CS365">
        <v>8.4113E-3</v>
      </c>
      <c r="CT365">
        <v>5.5976000000000003E-3</v>
      </c>
      <c r="CU365">
        <v>3.0216000000000002E-3</v>
      </c>
      <c r="CV365">
        <v>1.3246E-3</v>
      </c>
      <c r="CW365">
        <v>9.5189999999999999E-4</v>
      </c>
      <c r="CX365">
        <v>2.8108999999999999E-3</v>
      </c>
      <c r="CY365">
        <v>5.0777000000000001E-3</v>
      </c>
      <c r="CZ365">
        <v>8.2698000000000008E-3</v>
      </c>
      <c r="DA365">
        <v>9.4816999999999992E-3</v>
      </c>
      <c r="DB365">
        <v>9.0760000000000007E-3</v>
      </c>
      <c r="DC365">
        <v>8.0607999999999999E-3</v>
      </c>
      <c r="DD365">
        <v>6.8411000000000001E-3</v>
      </c>
      <c r="DE365">
        <v>6.6185999999999997E-3</v>
      </c>
      <c r="DF365">
        <v>5.7292999999999997E-3</v>
      </c>
      <c r="DG365">
        <v>5.3791000000000004E-3</v>
      </c>
      <c r="DH365">
        <v>5.1881999999999996E-3</v>
      </c>
      <c r="DI365">
        <v>5.4025000000000002E-3</v>
      </c>
    </row>
    <row r="366" spans="1:113" x14ac:dyDescent="0.25">
      <c r="A366" t="str">
        <f t="shared" si="5"/>
        <v>Humboldt_All_All_All_All_20 to 199.99 kW_43690</v>
      </c>
      <c r="B366" t="s">
        <v>177</v>
      </c>
      <c r="C366" t="s">
        <v>243</v>
      </c>
      <c r="D366" t="s">
        <v>192</v>
      </c>
      <c r="E366" t="s">
        <v>19</v>
      </c>
      <c r="F366" t="s">
        <v>19</v>
      </c>
      <c r="G366" t="s">
        <v>19</v>
      </c>
      <c r="H366" t="s">
        <v>19</v>
      </c>
      <c r="I366" t="s">
        <v>59</v>
      </c>
      <c r="J366" s="11">
        <v>43690</v>
      </c>
      <c r="K366">
        <v>15</v>
      </c>
      <c r="L366">
        <v>18</v>
      </c>
      <c r="M366">
        <v>44</v>
      </c>
      <c r="N366">
        <v>0</v>
      </c>
      <c r="O366">
        <v>0</v>
      </c>
      <c r="P366">
        <v>0</v>
      </c>
      <c r="Q366">
        <v>0</v>
      </c>
      <c r="R366">
        <v>10.408581999999999</v>
      </c>
      <c r="S366">
        <v>9.4254159000000008</v>
      </c>
      <c r="T366">
        <v>9.4651311000000007</v>
      </c>
      <c r="U366">
        <v>9.0573682000000009</v>
      </c>
      <c r="V366">
        <v>9.0543636000000003</v>
      </c>
      <c r="W366">
        <v>9.5827071999999998</v>
      </c>
      <c r="X366">
        <v>10.212342</v>
      </c>
      <c r="Y366">
        <v>12.169788</v>
      </c>
      <c r="Z366">
        <v>15.107015000000001</v>
      </c>
      <c r="AA366">
        <v>15.573206000000001</v>
      </c>
      <c r="AB366">
        <v>14.281482</v>
      </c>
      <c r="AC366">
        <v>14.025452</v>
      </c>
      <c r="AD366">
        <v>11.463644</v>
      </c>
      <c r="AE366">
        <v>11.974968000000001</v>
      </c>
      <c r="AF366">
        <v>12.236495</v>
      </c>
      <c r="AG366">
        <v>13.75306</v>
      </c>
      <c r="AH366">
        <v>13.67628</v>
      </c>
      <c r="AI366">
        <v>13.71149</v>
      </c>
      <c r="AJ366">
        <v>13.63536</v>
      </c>
      <c r="AK366">
        <v>12.14634</v>
      </c>
      <c r="AL366">
        <v>12.44244</v>
      </c>
      <c r="AM366">
        <v>12.494949999999999</v>
      </c>
      <c r="AN366">
        <v>12.12387</v>
      </c>
      <c r="AO366">
        <v>12.65532</v>
      </c>
      <c r="AP366">
        <v>62.489579999999997</v>
      </c>
      <c r="AQ366">
        <v>60.608330000000002</v>
      </c>
      <c r="AR366">
        <v>59</v>
      </c>
      <c r="AS366">
        <v>58.36354</v>
      </c>
      <c r="AT366">
        <v>57.405209999999997</v>
      </c>
      <c r="AU366">
        <v>56.954169999999998</v>
      </c>
      <c r="AV366">
        <v>57.482289999999999</v>
      </c>
      <c r="AW366">
        <v>59.007289999999998</v>
      </c>
      <c r="AX366">
        <v>61.174999999999997</v>
      </c>
      <c r="AY366">
        <v>64.412499999999994</v>
      </c>
      <c r="AZ366">
        <v>67.286460000000005</v>
      </c>
      <c r="BA366">
        <v>71.237499999999997</v>
      </c>
      <c r="BB366">
        <v>74.370829999999998</v>
      </c>
      <c r="BC366">
        <v>76.731250000000003</v>
      </c>
      <c r="BD366">
        <v>76.811459999999997</v>
      </c>
      <c r="BE366">
        <v>77.811459999999997</v>
      </c>
      <c r="BF366">
        <v>77.716669999999993</v>
      </c>
      <c r="BG366">
        <v>77.121870000000001</v>
      </c>
      <c r="BH366">
        <v>76.712500000000006</v>
      </c>
      <c r="BI366">
        <v>72.911460000000005</v>
      </c>
      <c r="BJ366">
        <v>70.810419999999993</v>
      </c>
      <c r="BK366">
        <v>67.936459999999997</v>
      </c>
      <c r="BL366">
        <v>67.223960000000005</v>
      </c>
      <c r="BM366">
        <v>64.958340000000007</v>
      </c>
      <c r="BN366">
        <v>-0.1333281</v>
      </c>
      <c r="BO366">
        <v>-0.1381194</v>
      </c>
      <c r="BP366">
        <v>-0.1220292</v>
      </c>
      <c r="BQ366">
        <v>-9.3120599999999998E-2</v>
      </c>
      <c r="BR366">
        <v>-0.1289093</v>
      </c>
      <c r="BS366">
        <v>-0.1297246</v>
      </c>
      <c r="BT366">
        <v>-0.1141322</v>
      </c>
      <c r="BU366">
        <v>-3.85811E-2</v>
      </c>
      <c r="BV366">
        <v>3.1491499999999999E-2</v>
      </c>
      <c r="BW366">
        <v>8.1461699999999998E-2</v>
      </c>
      <c r="BX366">
        <v>7.0704900000000001E-2</v>
      </c>
      <c r="BY366">
        <v>-2.8636999999999998E-3</v>
      </c>
      <c r="BZ366">
        <v>-2.0904900000000001E-2</v>
      </c>
      <c r="CA366">
        <v>-0.1023092</v>
      </c>
      <c r="CB366">
        <v>3.1085100000000001E-2</v>
      </c>
      <c r="CC366">
        <v>-2.1243399999999999E-2</v>
      </c>
      <c r="CD366">
        <v>7.0302000000000003E-3</v>
      </c>
      <c r="CE366">
        <v>7.7445200000000006E-2</v>
      </c>
      <c r="CF366">
        <v>-2.3015600000000001E-2</v>
      </c>
      <c r="CG366">
        <v>-9.4942700000000005E-2</v>
      </c>
      <c r="CH366">
        <v>-0.1111931</v>
      </c>
      <c r="CI366">
        <v>-1.7141400000000001E-2</v>
      </c>
      <c r="CJ366">
        <v>-4.05347E-2</v>
      </c>
      <c r="CK366">
        <v>-7.4550199999999997E-2</v>
      </c>
      <c r="CL366">
        <v>1.22416E-2</v>
      </c>
      <c r="CM366">
        <v>1.2686299999999999E-2</v>
      </c>
      <c r="CN366">
        <v>1.26911E-2</v>
      </c>
      <c r="CO366">
        <v>1.27919E-2</v>
      </c>
      <c r="CP366">
        <v>1.30133E-2</v>
      </c>
      <c r="CQ366">
        <v>1.3970099999999999E-2</v>
      </c>
      <c r="CR366">
        <v>1.4170200000000001E-2</v>
      </c>
      <c r="CS366">
        <v>1.04587E-2</v>
      </c>
      <c r="CT366">
        <v>7.8405000000000002E-3</v>
      </c>
      <c r="CU366">
        <v>4.0308999999999996E-3</v>
      </c>
      <c r="CV366">
        <v>1.6115999999999999E-3</v>
      </c>
      <c r="CW366">
        <v>8.8730000000000005E-4</v>
      </c>
      <c r="CX366">
        <v>2.9566000000000002E-3</v>
      </c>
      <c r="CY366">
        <v>5.8087E-3</v>
      </c>
      <c r="CZ366">
        <v>1.0303E-2</v>
      </c>
      <c r="DA366">
        <v>1.28959E-2</v>
      </c>
      <c r="DB366">
        <v>1.32713E-2</v>
      </c>
      <c r="DC366">
        <v>1.21837E-2</v>
      </c>
      <c r="DD366">
        <v>1.08448E-2</v>
      </c>
      <c r="DE366">
        <v>1.01335E-2</v>
      </c>
      <c r="DF366">
        <v>8.6313999999999991E-3</v>
      </c>
      <c r="DG366">
        <v>8.1595999999999995E-3</v>
      </c>
      <c r="DH366">
        <v>8.0540000000000004E-3</v>
      </c>
      <c r="DI366">
        <v>8.3216999999999996E-3</v>
      </c>
    </row>
    <row r="367" spans="1:113" x14ac:dyDescent="0.25">
      <c r="A367" t="str">
        <f t="shared" si="5"/>
        <v>Humboldt_All_All_All_All_20 to 199.99 kW_43691</v>
      </c>
      <c r="B367" t="s">
        <v>177</v>
      </c>
      <c r="C367" t="s">
        <v>243</v>
      </c>
      <c r="D367" t="s">
        <v>192</v>
      </c>
      <c r="E367" t="s">
        <v>19</v>
      </c>
      <c r="F367" t="s">
        <v>19</v>
      </c>
      <c r="G367" t="s">
        <v>19</v>
      </c>
      <c r="H367" t="s">
        <v>19</v>
      </c>
      <c r="I367" t="s">
        <v>59</v>
      </c>
      <c r="J367" s="11">
        <v>43691</v>
      </c>
      <c r="K367">
        <v>15</v>
      </c>
      <c r="L367">
        <v>18</v>
      </c>
      <c r="M367">
        <v>44</v>
      </c>
      <c r="N367">
        <v>0</v>
      </c>
      <c r="O367">
        <v>0</v>
      </c>
      <c r="P367">
        <v>0</v>
      </c>
      <c r="Q367">
        <v>0</v>
      </c>
      <c r="R367">
        <v>11.97705</v>
      </c>
      <c r="S367">
        <v>12.806743000000001</v>
      </c>
      <c r="T367">
        <v>12.201854000000001</v>
      </c>
      <c r="U367">
        <v>11.907702</v>
      </c>
      <c r="V367">
        <v>11.0016</v>
      </c>
      <c r="W367">
        <v>10.026161</v>
      </c>
      <c r="X367">
        <v>9.8860954000000003</v>
      </c>
      <c r="Y367">
        <v>11.0968</v>
      </c>
      <c r="Z367">
        <v>13.882504000000001</v>
      </c>
      <c r="AA367">
        <v>14.596278</v>
      </c>
      <c r="AB367">
        <v>14.230295</v>
      </c>
      <c r="AC367">
        <v>13.435377000000001</v>
      </c>
      <c r="AD367">
        <v>12.56739</v>
      </c>
      <c r="AE367">
        <v>12.011877</v>
      </c>
      <c r="AF367">
        <v>12.459125999999999</v>
      </c>
      <c r="AG367">
        <v>13.344379999999999</v>
      </c>
      <c r="AH367">
        <v>13.51862</v>
      </c>
      <c r="AI367">
        <v>12.859680000000001</v>
      </c>
      <c r="AJ367">
        <v>10.825760000000001</v>
      </c>
      <c r="AK367">
        <v>11.643879999999999</v>
      </c>
      <c r="AL367">
        <v>12.80147</v>
      </c>
      <c r="AM367">
        <v>12.68627</v>
      </c>
      <c r="AN367">
        <v>11.872909999999999</v>
      </c>
      <c r="AO367">
        <v>11.478569999999999</v>
      </c>
      <c r="AP367">
        <v>63.412500000000001</v>
      </c>
      <c r="AQ367">
        <v>61.538539999999998</v>
      </c>
      <c r="AR367">
        <v>61.61562</v>
      </c>
      <c r="AS367">
        <v>61.164580000000001</v>
      </c>
      <c r="AT367">
        <v>61.556249999999999</v>
      </c>
      <c r="AU367">
        <v>60.940620000000003</v>
      </c>
      <c r="AV367">
        <v>60.077080000000002</v>
      </c>
      <c r="AW367">
        <v>59.706249999999997</v>
      </c>
      <c r="AX367">
        <v>62.96875</v>
      </c>
      <c r="AY367">
        <v>67.734380000000002</v>
      </c>
      <c r="AZ367">
        <v>71.657290000000003</v>
      </c>
      <c r="BA367">
        <v>74.283330000000007</v>
      </c>
      <c r="BB367">
        <v>76.293750000000003</v>
      </c>
      <c r="BC367">
        <v>78.262500000000003</v>
      </c>
      <c r="BD367">
        <v>77.650000000000006</v>
      </c>
      <c r="BE367">
        <v>77.527079999999998</v>
      </c>
      <c r="BF367">
        <v>77.617710000000002</v>
      </c>
      <c r="BG367">
        <v>77.659379999999999</v>
      </c>
      <c r="BH367">
        <v>76.543750000000003</v>
      </c>
      <c r="BI367">
        <v>75.352080000000001</v>
      </c>
      <c r="BJ367">
        <v>72.572909999999993</v>
      </c>
      <c r="BK367">
        <v>69.178120000000007</v>
      </c>
      <c r="BL367">
        <v>67.618750000000006</v>
      </c>
      <c r="BM367">
        <v>65.856250000000003</v>
      </c>
      <c r="BN367">
        <v>-0.13080610000000001</v>
      </c>
      <c r="BO367">
        <v>-0.1426356</v>
      </c>
      <c r="BP367">
        <v>-0.12862019999999999</v>
      </c>
      <c r="BQ367">
        <v>-9.7871E-2</v>
      </c>
      <c r="BR367">
        <v>-0.1244837</v>
      </c>
      <c r="BS367">
        <v>-0.12855759999999999</v>
      </c>
      <c r="BT367">
        <v>-0.11137030000000001</v>
      </c>
      <c r="BU367">
        <v>-3.5899399999999998E-2</v>
      </c>
      <c r="BV367">
        <v>3.5438200000000003E-2</v>
      </c>
      <c r="BW367">
        <v>8.2331600000000005E-2</v>
      </c>
      <c r="BX367">
        <v>7.4621099999999996E-2</v>
      </c>
      <c r="BY367">
        <v>-3.5928000000000002E-3</v>
      </c>
      <c r="BZ367">
        <v>-2.6539199999999999E-2</v>
      </c>
      <c r="CA367">
        <v>-6.4895900000000006E-2</v>
      </c>
      <c r="CB367">
        <v>8.2149799999999995E-2</v>
      </c>
      <c r="CC367">
        <v>-2.4649999999999998E-2</v>
      </c>
      <c r="CD367">
        <v>-8.4329000000000001E-3</v>
      </c>
      <c r="CE367">
        <v>4.2274300000000001E-2</v>
      </c>
      <c r="CF367">
        <v>-6.9433099999999998E-2</v>
      </c>
      <c r="CG367">
        <v>-0.1206666</v>
      </c>
      <c r="CH367">
        <v>-9.8477200000000001E-2</v>
      </c>
      <c r="CI367">
        <v>-4.8060000000000004E-3</v>
      </c>
      <c r="CJ367">
        <v>-2.9886099999999999E-2</v>
      </c>
      <c r="CK367">
        <v>-6.6423899999999994E-2</v>
      </c>
      <c r="CL367">
        <v>1.36557E-2</v>
      </c>
      <c r="CM367">
        <v>1.4812000000000001E-2</v>
      </c>
      <c r="CN367">
        <v>1.48103E-2</v>
      </c>
      <c r="CO367">
        <v>1.49534E-2</v>
      </c>
      <c r="CP367">
        <v>1.5073599999999999E-2</v>
      </c>
      <c r="CQ367">
        <v>1.55166E-2</v>
      </c>
      <c r="CR367">
        <v>1.5574899999999999E-2</v>
      </c>
      <c r="CS367">
        <v>1.13749E-2</v>
      </c>
      <c r="CT367">
        <v>8.6213000000000001E-3</v>
      </c>
      <c r="CU367">
        <v>4.385E-3</v>
      </c>
      <c r="CV367">
        <v>1.6435E-3</v>
      </c>
      <c r="CW367">
        <v>9.188E-4</v>
      </c>
      <c r="CX367">
        <v>2.944E-3</v>
      </c>
      <c r="CY367">
        <v>6.1726000000000003E-3</v>
      </c>
      <c r="CZ367">
        <v>1.13242E-2</v>
      </c>
      <c r="DA367">
        <v>1.37979E-2</v>
      </c>
      <c r="DB367">
        <v>1.40857E-2</v>
      </c>
      <c r="DC367">
        <v>1.29011E-2</v>
      </c>
      <c r="DD367">
        <v>1.1805700000000001E-2</v>
      </c>
      <c r="DE367">
        <v>1.1086499999999999E-2</v>
      </c>
      <c r="DF367">
        <v>9.6092E-3</v>
      </c>
      <c r="DG367">
        <v>9.3515000000000004E-3</v>
      </c>
      <c r="DH367">
        <v>9.1827000000000002E-3</v>
      </c>
      <c r="DI367">
        <v>9.4699999999999993E-3</v>
      </c>
    </row>
    <row r="368" spans="1:113" x14ac:dyDescent="0.25">
      <c r="A368" t="str">
        <f t="shared" si="5"/>
        <v>Humboldt_All_All_All_All_20 to 199.99 kW_43693</v>
      </c>
      <c r="B368" t="s">
        <v>177</v>
      </c>
      <c r="C368" t="s">
        <v>243</v>
      </c>
      <c r="D368" t="s">
        <v>192</v>
      </c>
      <c r="E368" t="s">
        <v>19</v>
      </c>
      <c r="F368" t="s">
        <v>19</v>
      </c>
      <c r="G368" t="s">
        <v>19</v>
      </c>
      <c r="H368" t="s">
        <v>19</v>
      </c>
      <c r="I368" t="s">
        <v>59</v>
      </c>
      <c r="J368" s="11">
        <v>43693</v>
      </c>
      <c r="K368">
        <v>15</v>
      </c>
      <c r="L368">
        <v>18</v>
      </c>
      <c r="M368">
        <v>44</v>
      </c>
      <c r="N368">
        <v>0</v>
      </c>
      <c r="O368">
        <v>0</v>
      </c>
      <c r="P368">
        <v>0</v>
      </c>
      <c r="Q368">
        <v>0</v>
      </c>
      <c r="R368">
        <v>12.801466</v>
      </c>
      <c r="S368">
        <v>11.198502</v>
      </c>
      <c r="T368">
        <v>9.5295401000000002</v>
      </c>
      <c r="U368">
        <v>8.787706</v>
      </c>
      <c r="V368">
        <v>9.4540264999999994</v>
      </c>
      <c r="W368">
        <v>10.098475000000001</v>
      </c>
      <c r="X368">
        <v>10.585846999999999</v>
      </c>
      <c r="Y368">
        <v>10.522372000000001</v>
      </c>
      <c r="Z368">
        <v>13.884415000000001</v>
      </c>
      <c r="AA368">
        <v>15.059702</v>
      </c>
      <c r="AB368">
        <v>14.990235</v>
      </c>
      <c r="AC368">
        <v>14.093214</v>
      </c>
      <c r="AD368">
        <v>11.715824</v>
      </c>
      <c r="AE368">
        <v>11.8561</v>
      </c>
      <c r="AF368">
        <v>11.804183999999999</v>
      </c>
      <c r="AG368">
        <v>11.588850000000001</v>
      </c>
      <c r="AH368">
        <v>11.87654</v>
      </c>
      <c r="AI368">
        <v>11.81385</v>
      </c>
      <c r="AJ368">
        <v>12.19645</v>
      </c>
      <c r="AK368">
        <v>13.784520000000001</v>
      </c>
      <c r="AL368">
        <v>14.37505</v>
      </c>
      <c r="AM368">
        <v>14.26202</v>
      </c>
      <c r="AN368">
        <v>14.07319</v>
      </c>
      <c r="AO368">
        <v>12.243270000000001</v>
      </c>
      <c r="AP368">
        <v>62.012500000000003</v>
      </c>
      <c r="AQ368">
        <v>62.197920000000003</v>
      </c>
      <c r="AR368">
        <v>60.085419999999999</v>
      </c>
      <c r="AS368">
        <v>59.770829999999997</v>
      </c>
      <c r="AT368">
        <v>59.026040000000002</v>
      </c>
      <c r="AU368">
        <v>58.141669999999998</v>
      </c>
      <c r="AV368">
        <v>56.972920000000002</v>
      </c>
      <c r="AW368">
        <v>57.465629999999997</v>
      </c>
      <c r="AX368">
        <v>61.152079999999998</v>
      </c>
      <c r="AY368">
        <v>66.061459999999997</v>
      </c>
      <c r="AZ368">
        <v>70.681250000000006</v>
      </c>
      <c r="BA368">
        <v>74.405209999999997</v>
      </c>
      <c r="BB368">
        <v>76.146870000000007</v>
      </c>
      <c r="BC368">
        <v>75.835419999999999</v>
      </c>
      <c r="BD368">
        <v>77.881249999999994</v>
      </c>
      <c r="BE368">
        <v>78.080209999999994</v>
      </c>
      <c r="BF368">
        <v>77.601039999999998</v>
      </c>
      <c r="BG368">
        <v>76.712500000000006</v>
      </c>
      <c r="BH368">
        <v>74.981250000000003</v>
      </c>
      <c r="BI368">
        <v>72.327089999999998</v>
      </c>
      <c r="BJ368">
        <v>68.904169999999993</v>
      </c>
      <c r="BK368">
        <v>66.159379999999999</v>
      </c>
      <c r="BL368">
        <v>64.236459999999994</v>
      </c>
      <c r="BM368">
        <v>62.505209999999998</v>
      </c>
      <c r="BN368">
        <v>-0.12840770000000001</v>
      </c>
      <c r="BO368">
        <v>-0.13412769999999999</v>
      </c>
      <c r="BP368">
        <v>-0.1214331</v>
      </c>
      <c r="BQ368">
        <v>-9.3911099999999997E-2</v>
      </c>
      <c r="BR368">
        <v>-0.13043450000000001</v>
      </c>
      <c r="BS368">
        <v>-0.13082199999999999</v>
      </c>
      <c r="BT368">
        <v>-0.11312460000000001</v>
      </c>
      <c r="BU368">
        <v>-4.1073600000000002E-2</v>
      </c>
      <c r="BV368">
        <v>2.7659400000000001E-2</v>
      </c>
      <c r="BW368">
        <v>6.5382399999999993E-2</v>
      </c>
      <c r="BX368">
        <v>5.8746699999999999E-2</v>
      </c>
      <c r="BY368">
        <v>1.0841E-3</v>
      </c>
      <c r="BZ368">
        <v>-1.11608E-2</v>
      </c>
      <c r="CA368">
        <v>-5.2700700000000003E-2</v>
      </c>
      <c r="CB368">
        <v>9.2474799999999996E-2</v>
      </c>
      <c r="CC368">
        <v>-2.6269199999999999E-2</v>
      </c>
      <c r="CD368">
        <v>-1.2496E-2</v>
      </c>
      <c r="CE368">
        <v>4.2042499999999997E-2</v>
      </c>
      <c r="CF368">
        <v>-5.54831E-2</v>
      </c>
      <c r="CG368">
        <v>-8.3873400000000001E-2</v>
      </c>
      <c r="CH368">
        <v>-0.1033288</v>
      </c>
      <c r="CI368">
        <v>-9.7266000000000002E-3</v>
      </c>
      <c r="CJ368">
        <v>-3.7746300000000003E-2</v>
      </c>
      <c r="CK368">
        <v>-7.0829900000000001E-2</v>
      </c>
      <c r="CL368">
        <v>1.1522599999999999E-2</v>
      </c>
      <c r="CM368">
        <v>1.2033800000000001E-2</v>
      </c>
      <c r="CN368">
        <v>1.21286E-2</v>
      </c>
      <c r="CO368">
        <v>1.2116099999999999E-2</v>
      </c>
      <c r="CP368">
        <v>1.2294299999999999E-2</v>
      </c>
      <c r="CQ368">
        <v>1.3339E-2</v>
      </c>
      <c r="CR368">
        <v>1.3577799999999999E-2</v>
      </c>
      <c r="CS368">
        <v>9.7175999999999998E-3</v>
      </c>
      <c r="CT368">
        <v>7.1168000000000004E-3</v>
      </c>
      <c r="CU368">
        <v>3.8636999999999999E-3</v>
      </c>
      <c r="CV368" s="76">
        <v>1.4702999999999999E-3</v>
      </c>
      <c r="CW368" s="76">
        <v>8.8290000000000005E-4</v>
      </c>
      <c r="CX368">
        <v>2.7263999999999999E-3</v>
      </c>
      <c r="CY368">
        <v>5.4279999999999997E-3</v>
      </c>
      <c r="CZ368">
        <v>9.8604000000000001E-3</v>
      </c>
      <c r="DA368">
        <v>1.18653E-2</v>
      </c>
      <c r="DB368">
        <v>1.17365E-2</v>
      </c>
      <c r="DC368">
        <v>1.04768E-2</v>
      </c>
      <c r="DD368">
        <v>9.3235999999999996E-3</v>
      </c>
      <c r="DE368">
        <v>9.0069999999999994E-3</v>
      </c>
      <c r="DF368">
        <v>8.3996999999999995E-3</v>
      </c>
      <c r="DG368">
        <v>8.0716999999999994E-3</v>
      </c>
      <c r="DH368">
        <v>7.7361000000000001E-3</v>
      </c>
      <c r="DI368">
        <v>7.9483999999999996E-3</v>
      </c>
    </row>
    <row r="369" spans="1:113" x14ac:dyDescent="0.25">
      <c r="A369" t="str">
        <f t="shared" si="5"/>
        <v>Humboldt_All_All_All_All_20 to 199.99 kW_43703</v>
      </c>
      <c r="B369" t="s">
        <v>177</v>
      </c>
      <c r="C369" t="s">
        <v>243</v>
      </c>
      <c r="D369" t="s">
        <v>192</v>
      </c>
      <c r="E369" t="s">
        <v>19</v>
      </c>
      <c r="F369" t="s">
        <v>19</v>
      </c>
      <c r="G369" t="s">
        <v>19</v>
      </c>
      <c r="H369" t="s">
        <v>19</v>
      </c>
      <c r="I369" t="s">
        <v>59</v>
      </c>
      <c r="J369" s="11">
        <v>43703</v>
      </c>
      <c r="K369">
        <v>15</v>
      </c>
      <c r="L369">
        <v>18</v>
      </c>
      <c r="M369">
        <v>44</v>
      </c>
      <c r="N369">
        <v>0</v>
      </c>
      <c r="O369">
        <v>0</v>
      </c>
      <c r="P369">
        <v>0</v>
      </c>
      <c r="Q369">
        <v>0</v>
      </c>
      <c r="R369">
        <v>11.268216000000001</v>
      </c>
      <c r="S369">
        <v>11.290990000000001</v>
      </c>
      <c r="T369">
        <v>10.709308999999999</v>
      </c>
      <c r="U369">
        <v>9.1874787999999992</v>
      </c>
      <c r="V369">
        <v>8.6645275999999996</v>
      </c>
      <c r="W369">
        <v>9.5256253999999991</v>
      </c>
      <c r="X369">
        <v>10.238401</v>
      </c>
      <c r="Y369">
        <v>11.558487</v>
      </c>
      <c r="Z369">
        <v>14.072222999999999</v>
      </c>
      <c r="AA369">
        <v>15.597905000000001</v>
      </c>
      <c r="AB369">
        <v>15.590036</v>
      </c>
      <c r="AC369">
        <v>15.360294</v>
      </c>
      <c r="AD369">
        <v>12.09366</v>
      </c>
      <c r="AE369">
        <v>12.296214000000001</v>
      </c>
      <c r="AF369">
        <v>12.555104</v>
      </c>
      <c r="AG369">
        <v>12.613810000000001</v>
      </c>
      <c r="AH369">
        <v>12.389110000000001</v>
      </c>
      <c r="AI369">
        <v>12.25461</v>
      </c>
      <c r="AJ369">
        <v>13.81859</v>
      </c>
      <c r="AK369">
        <v>14.47982</v>
      </c>
      <c r="AL369">
        <v>14.55383</v>
      </c>
      <c r="AM369">
        <v>13.509499999999999</v>
      </c>
      <c r="AN369">
        <v>11.942130000000001</v>
      </c>
      <c r="AO369">
        <v>10.87425</v>
      </c>
      <c r="AP369">
        <v>59.956249999999997</v>
      </c>
      <c r="AQ369">
        <v>58.141669999999998</v>
      </c>
      <c r="AR369">
        <v>57.211460000000002</v>
      </c>
      <c r="AS369">
        <v>56.008330000000001</v>
      </c>
      <c r="AT369">
        <v>55.735419999999998</v>
      </c>
      <c r="AU369">
        <v>55.578130000000002</v>
      </c>
      <c r="AV369">
        <v>55.127079999999999</v>
      </c>
      <c r="AW369">
        <v>55.536459999999998</v>
      </c>
      <c r="AX369">
        <v>60.012500000000003</v>
      </c>
      <c r="AY369">
        <v>66.012500000000003</v>
      </c>
      <c r="AZ369">
        <v>71.285420000000002</v>
      </c>
      <c r="BA369">
        <v>74.068749999999994</v>
      </c>
      <c r="BB369">
        <v>77.516660000000002</v>
      </c>
      <c r="BC369">
        <v>81.92604</v>
      </c>
      <c r="BD369">
        <v>83.216669999999993</v>
      </c>
      <c r="BE369">
        <v>84.160420000000002</v>
      </c>
      <c r="BF369">
        <v>84.23021</v>
      </c>
      <c r="BG369">
        <v>82.086460000000002</v>
      </c>
      <c r="BH369">
        <v>79.623959999999997</v>
      </c>
      <c r="BI369">
        <v>74.822909999999993</v>
      </c>
      <c r="BJ369">
        <v>70.309370000000001</v>
      </c>
      <c r="BK369">
        <v>67.166659999999993</v>
      </c>
      <c r="BL369">
        <v>64.41771</v>
      </c>
      <c r="BM369">
        <v>63.180210000000002</v>
      </c>
      <c r="BN369">
        <v>-0.12866030000000001</v>
      </c>
      <c r="BO369">
        <v>-0.1309497</v>
      </c>
      <c r="BP369">
        <v>-0.1158478</v>
      </c>
      <c r="BQ369">
        <v>-8.6671399999999996E-2</v>
      </c>
      <c r="BR369">
        <v>-0.1223359</v>
      </c>
      <c r="BS369">
        <v>-0.12815199999999999</v>
      </c>
      <c r="BT369">
        <v>-0.1089112</v>
      </c>
      <c r="BU369">
        <v>-3.85478E-2</v>
      </c>
      <c r="BV369">
        <v>2.5961000000000001E-2</v>
      </c>
      <c r="BW369">
        <v>7.6540700000000003E-2</v>
      </c>
      <c r="BX369">
        <v>7.1626999999999996E-2</v>
      </c>
      <c r="BY369">
        <v>-3.0428999999999999E-3</v>
      </c>
      <c r="BZ369">
        <v>-2.2217000000000001E-2</v>
      </c>
      <c r="CA369">
        <v>-0.1000418</v>
      </c>
      <c r="CB369">
        <v>2.72524E-2</v>
      </c>
      <c r="CC369">
        <v>-3.8620500000000002E-2</v>
      </c>
      <c r="CD369">
        <v>-1.6924399999999999E-2</v>
      </c>
      <c r="CE369">
        <v>4.15576E-2</v>
      </c>
      <c r="CF369">
        <v>-4.9545699999999998E-2</v>
      </c>
      <c r="CG369">
        <v>-9.2866400000000002E-2</v>
      </c>
      <c r="CH369">
        <v>-0.10400470000000001</v>
      </c>
      <c r="CI369">
        <v>-1.00984E-2</v>
      </c>
      <c r="CJ369">
        <v>-4.0426299999999998E-2</v>
      </c>
      <c r="CK369">
        <v>-7.83856E-2</v>
      </c>
      <c r="CL369">
        <v>1.1539799999999999E-2</v>
      </c>
      <c r="CM369">
        <v>1.3255599999999999E-2</v>
      </c>
      <c r="CN369">
        <v>1.3228999999999999E-2</v>
      </c>
      <c r="CO369">
        <v>1.42703E-2</v>
      </c>
      <c r="CP369">
        <v>1.5804800000000001E-2</v>
      </c>
      <c r="CQ369">
        <v>1.8752399999999999E-2</v>
      </c>
      <c r="CR369">
        <v>2.0543700000000002E-2</v>
      </c>
      <c r="CS369">
        <v>1.2947200000000001E-2</v>
      </c>
      <c r="CT369">
        <v>8.4252000000000007E-3</v>
      </c>
      <c r="CU369">
        <v>3.7521E-3</v>
      </c>
      <c r="CV369" s="76">
        <v>1.4346000000000001E-3</v>
      </c>
      <c r="CW369" s="76">
        <v>8.9700000000000001E-4</v>
      </c>
      <c r="CX369" s="76">
        <v>2.8517999999999998E-3</v>
      </c>
      <c r="CY369">
        <v>5.1234000000000002E-3</v>
      </c>
      <c r="CZ369">
        <v>9.0872000000000001E-3</v>
      </c>
      <c r="DA369">
        <v>1.11886E-2</v>
      </c>
      <c r="DB369">
        <v>1.17404E-2</v>
      </c>
      <c r="DC369">
        <v>1.10162E-2</v>
      </c>
      <c r="DD369">
        <v>9.0484999999999993E-3</v>
      </c>
      <c r="DE369">
        <v>8.5241999999999991E-3</v>
      </c>
      <c r="DF369">
        <v>7.4622000000000004E-3</v>
      </c>
      <c r="DG369">
        <v>7.5563000000000002E-3</v>
      </c>
      <c r="DH369">
        <v>8.2363999999999996E-3</v>
      </c>
      <c r="DI369">
        <v>8.4264000000000006E-3</v>
      </c>
    </row>
    <row r="370" spans="1:113" x14ac:dyDescent="0.25">
      <c r="A370" t="str">
        <f t="shared" si="5"/>
        <v>Humboldt_All_All_All_All_20 to 199.99 kW_43704</v>
      </c>
      <c r="B370" t="s">
        <v>177</v>
      </c>
      <c r="C370" t="s">
        <v>243</v>
      </c>
      <c r="D370" t="s">
        <v>192</v>
      </c>
      <c r="E370" t="s">
        <v>19</v>
      </c>
      <c r="F370" t="s">
        <v>19</v>
      </c>
      <c r="G370" t="s">
        <v>19</v>
      </c>
      <c r="H370" t="s">
        <v>19</v>
      </c>
      <c r="I370" t="s">
        <v>59</v>
      </c>
      <c r="J370" s="11">
        <v>43704</v>
      </c>
      <c r="K370">
        <v>15</v>
      </c>
      <c r="L370">
        <v>18</v>
      </c>
      <c r="M370">
        <v>44</v>
      </c>
      <c r="N370">
        <v>0</v>
      </c>
      <c r="O370">
        <v>0</v>
      </c>
      <c r="P370">
        <v>0</v>
      </c>
      <c r="Q370">
        <v>0</v>
      </c>
      <c r="R370">
        <v>10.263134000000001</v>
      </c>
      <c r="S370">
        <v>9.7435487999999992</v>
      </c>
      <c r="T370">
        <v>9.3794070999999999</v>
      </c>
      <c r="U370">
        <v>8.8726962999999994</v>
      </c>
      <c r="V370">
        <v>8.9840806999999998</v>
      </c>
      <c r="W370">
        <v>10.197492</v>
      </c>
      <c r="X370">
        <v>12.660614000000001</v>
      </c>
      <c r="Y370">
        <v>13.677593</v>
      </c>
      <c r="Z370">
        <v>14.705450000000001</v>
      </c>
      <c r="AA370">
        <v>15.652336999999999</v>
      </c>
      <c r="AB370">
        <v>15.903995999999999</v>
      </c>
      <c r="AC370">
        <v>15.935293</v>
      </c>
      <c r="AD370">
        <v>12.371917</v>
      </c>
      <c r="AE370">
        <v>12.77622</v>
      </c>
      <c r="AF370">
        <v>12.766043</v>
      </c>
      <c r="AG370">
        <v>12.647410000000001</v>
      </c>
      <c r="AH370">
        <v>12.09465</v>
      </c>
      <c r="AI370">
        <v>12.35219</v>
      </c>
      <c r="AJ370">
        <v>14.460979999999999</v>
      </c>
      <c r="AK370">
        <v>15.30034</v>
      </c>
      <c r="AL370">
        <v>15.249560000000001</v>
      </c>
      <c r="AM370">
        <v>15.244210000000001</v>
      </c>
      <c r="AN370">
        <v>14.461790000000001</v>
      </c>
      <c r="AO370">
        <v>13.617000000000001</v>
      </c>
      <c r="AP370">
        <v>61.319789999999998</v>
      </c>
      <c r="AQ370">
        <v>60.575000000000003</v>
      </c>
      <c r="AR370">
        <v>59.809379999999997</v>
      </c>
      <c r="AS370">
        <v>58.726039999999998</v>
      </c>
      <c r="AT370">
        <v>57.705210000000001</v>
      </c>
      <c r="AU370">
        <v>57.274999999999999</v>
      </c>
      <c r="AV370">
        <v>56.712499999999999</v>
      </c>
      <c r="AW370">
        <v>57.369790000000002</v>
      </c>
      <c r="AX370">
        <v>61.27187</v>
      </c>
      <c r="AY370">
        <v>65.995829999999998</v>
      </c>
      <c r="AZ370">
        <v>69.856250000000003</v>
      </c>
      <c r="BA370">
        <v>72.181250000000006</v>
      </c>
      <c r="BB370">
        <v>76.289580000000001</v>
      </c>
      <c r="BC370">
        <v>79.038539999999998</v>
      </c>
      <c r="BD370">
        <v>79.916659999999993</v>
      </c>
      <c r="BE370">
        <v>79.703130000000002</v>
      </c>
      <c r="BF370">
        <v>79.430210000000002</v>
      </c>
      <c r="BG370">
        <v>77.678120000000007</v>
      </c>
      <c r="BH370">
        <v>73.736459999999994</v>
      </c>
      <c r="BI370">
        <v>70.442710000000005</v>
      </c>
      <c r="BJ370">
        <v>67.705209999999994</v>
      </c>
      <c r="BK370">
        <v>65.555210000000002</v>
      </c>
      <c r="BL370">
        <v>63.607289999999999</v>
      </c>
      <c r="BM370">
        <v>61.791670000000003</v>
      </c>
      <c r="BN370">
        <v>-9.1378399999999999E-2</v>
      </c>
      <c r="BO370">
        <v>-0.1561003</v>
      </c>
      <c r="BP370">
        <v>-0.1704155</v>
      </c>
      <c r="BQ370">
        <v>-0.1059577</v>
      </c>
      <c r="BR370">
        <v>-7.1795700000000004E-2</v>
      </c>
      <c r="BS370">
        <v>-7.8518199999999996E-2</v>
      </c>
      <c r="BT370">
        <v>-6.0428500000000003E-2</v>
      </c>
      <c r="BU370">
        <v>4.5883199999999999E-2</v>
      </c>
      <c r="BV370">
        <v>0.1417061</v>
      </c>
      <c r="BW370">
        <v>0.14823939999999999</v>
      </c>
      <c r="BX370">
        <v>0.1120872</v>
      </c>
      <c r="BY370">
        <v>-1.7857100000000001E-2</v>
      </c>
      <c r="BZ370">
        <v>-4.9173099999999997E-2</v>
      </c>
      <c r="CA370">
        <v>-9.3608800000000006E-2</v>
      </c>
      <c r="CB370">
        <v>2.9398500000000001E-2</v>
      </c>
      <c r="CC370">
        <v>-3.9075600000000002E-2</v>
      </c>
      <c r="CD370">
        <v>-2.58952E-2</v>
      </c>
      <c r="CE370">
        <v>3.3061899999999998E-2</v>
      </c>
      <c r="CF370">
        <v>-3.7126399999999997E-2</v>
      </c>
      <c r="CG370">
        <v>-0.1060849</v>
      </c>
      <c r="CH370">
        <v>-0.1113247</v>
      </c>
      <c r="CI370">
        <v>8.9212000000000007E-3</v>
      </c>
      <c r="CJ370">
        <v>-9.2332999999999998E-3</v>
      </c>
      <c r="CK370">
        <v>-1.93873E-2</v>
      </c>
      <c r="CL370">
        <v>1.18759E-2</v>
      </c>
      <c r="CM370">
        <v>1.2646599999999999E-2</v>
      </c>
      <c r="CN370">
        <v>1.25489E-2</v>
      </c>
      <c r="CO370">
        <v>1.3402499999999999E-2</v>
      </c>
      <c r="CP370">
        <v>1.4664399999999999E-2</v>
      </c>
      <c r="CQ370">
        <v>1.7280299999999998E-2</v>
      </c>
      <c r="CR370">
        <v>2.0493999999999998E-2</v>
      </c>
      <c r="CS370">
        <v>1.21511E-2</v>
      </c>
      <c r="CT370">
        <v>7.5284999999999996E-3</v>
      </c>
      <c r="CU370">
        <v>3.3425999999999998E-3</v>
      </c>
      <c r="CV370" s="76">
        <v>1.5300999999999999E-3</v>
      </c>
      <c r="CW370" s="76">
        <v>9.1609999999999999E-4</v>
      </c>
      <c r="CX370" s="76">
        <v>2.9589999999999998E-3</v>
      </c>
      <c r="CY370">
        <v>5.6498E-3</v>
      </c>
      <c r="CZ370">
        <v>9.2219999999999993E-3</v>
      </c>
      <c r="DA370">
        <v>1.1451100000000001E-2</v>
      </c>
      <c r="DB370">
        <v>1.1977099999999999E-2</v>
      </c>
      <c r="DC370">
        <v>1.0988299999999999E-2</v>
      </c>
      <c r="DD370">
        <v>9.4525000000000008E-3</v>
      </c>
      <c r="DE370">
        <v>9.1751000000000003E-3</v>
      </c>
      <c r="DF370">
        <v>7.3861999999999999E-3</v>
      </c>
      <c r="DG370">
        <v>6.3451999999999996E-3</v>
      </c>
      <c r="DH370">
        <v>5.9382000000000002E-3</v>
      </c>
      <c r="DI370">
        <v>6.4335E-3</v>
      </c>
    </row>
    <row r="371" spans="1:113" x14ac:dyDescent="0.25">
      <c r="A371" t="str">
        <f t="shared" si="5"/>
        <v>Humboldt_All_All_All_All_20 to 199.99 kW_43721</v>
      </c>
      <c r="B371" t="s">
        <v>177</v>
      </c>
      <c r="C371" t="s">
        <v>243</v>
      </c>
      <c r="D371" t="s">
        <v>192</v>
      </c>
      <c r="E371" t="s">
        <v>19</v>
      </c>
      <c r="F371" t="s">
        <v>19</v>
      </c>
      <c r="G371" t="s">
        <v>19</v>
      </c>
      <c r="H371" t="s">
        <v>19</v>
      </c>
      <c r="I371" t="s">
        <v>59</v>
      </c>
      <c r="J371" s="11">
        <v>43721</v>
      </c>
      <c r="K371">
        <v>15</v>
      </c>
      <c r="L371">
        <v>18</v>
      </c>
      <c r="M371">
        <v>44</v>
      </c>
      <c r="N371">
        <v>0</v>
      </c>
      <c r="O371">
        <v>0</v>
      </c>
      <c r="P371">
        <v>0</v>
      </c>
      <c r="Q371">
        <v>0</v>
      </c>
      <c r="R371">
        <v>9.0808178000000002</v>
      </c>
      <c r="S371">
        <v>8.8892459000000006</v>
      </c>
      <c r="T371">
        <v>9.3657646999999997</v>
      </c>
      <c r="U371">
        <v>9.6234356000000005</v>
      </c>
      <c r="V371">
        <v>9.5729457999999994</v>
      </c>
      <c r="W371">
        <v>9.6582688999999995</v>
      </c>
      <c r="X371">
        <v>11.252511</v>
      </c>
      <c r="Y371">
        <v>12.377005</v>
      </c>
      <c r="Z371">
        <v>15.523902</v>
      </c>
      <c r="AA371">
        <v>15.670123</v>
      </c>
      <c r="AB371">
        <v>15.385577</v>
      </c>
      <c r="AC371">
        <v>14.140338</v>
      </c>
      <c r="AD371">
        <v>11.285738</v>
      </c>
      <c r="AE371">
        <v>11.723713999999999</v>
      </c>
      <c r="AF371">
        <v>12.208297999999999</v>
      </c>
      <c r="AG371">
        <v>12.18228</v>
      </c>
      <c r="AH371">
        <v>12.24724</v>
      </c>
      <c r="AI371">
        <v>11.63002</v>
      </c>
      <c r="AJ371">
        <v>12.100479999999999</v>
      </c>
      <c r="AK371">
        <v>12.981540000000001</v>
      </c>
      <c r="AL371">
        <v>12.91661</v>
      </c>
      <c r="AM371">
        <v>12.539849999999999</v>
      </c>
      <c r="AN371">
        <v>12.03978</v>
      </c>
      <c r="AO371">
        <v>11.677020000000001</v>
      </c>
      <c r="AP371">
        <v>60.032290000000003</v>
      </c>
      <c r="AQ371">
        <v>57.846870000000003</v>
      </c>
      <c r="AR371">
        <v>57.594790000000003</v>
      </c>
      <c r="AS371">
        <v>56.094790000000003</v>
      </c>
      <c r="AT371">
        <v>55.622920000000001</v>
      </c>
      <c r="AU371">
        <v>56.357289999999999</v>
      </c>
      <c r="AV371">
        <v>56.70729</v>
      </c>
      <c r="AW371">
        <v>57.302079999999997</v>
      </c>
      <c r="AX371">
        <v>59.354170000000003</v>
      </c>
      <c r="AY371">
        <v>64.777079999999998</v>
      </c>
      <c r="AZ371">
        <v>68.857290000000006</v>
      </c>
      <c r="BA371">
        <v>72.627080000000007</v>
      </c>
      <c r="BB371">
        <v>76.540629999999993</v>
      </c>
      <c r="BC371">
        <v>76.543750000000003</v>
      </c>
      <c r="BD371">
        <v>77.896870000000007</v>
      </c>
      <c r="BE371">
        <v>78.224999999999994</v>
      </c>
      <c r="BF371">
        <v>79.04271</v>
      </c>
      <c r="BG371">
        <v>76.762500000000003</v>
      </c>
      <c r="BH371">
        <v>74.83229</v>
      </c>
      <c r="BI371">
        <v>71.587500000000006</v>
      </c>
      <c r="BJ371">
        <v>68.465620000000001</v>
      </c>
      <c r="BK371">
        <v>65.888540000000006</v>
      </c>
      <c r="BL371">
        <v>64.2</v>
      </c>
      <c r="BM371">
        <v>62.846870000000003</v>
      </c>
      <c r="BN371">
        <v>5.2236499999999998E-2</v>
      </c>
      <c r="BO371">
        <v>0.12802920000000001</v>
      </c>
      <c r="BP371">
        <v>0.11675720000000001</v>
      </c>
      <c r="BQ371">
        <v>0.125277</v>
      </c>
      <c r="BR371">
        <v>0.14221130000000001</v>
      </c>
      <c r="BS371">
        <v>0.12618550000000001</v>
      </c>
      <c r="BT371">
        <v>0.18773039999999999</v>
      </c>
      <c r="BU371">
        <v>0.40395350000000002</v>
      </c>
      <c r="BV371">
        <v>0.44174910000000001</v>
      </c>
      <c r="BW371">
        <v>0.31199290000000002</v>
      </c>
      <c r="BX371">
        <v>0.20748920000000001</v>
      </c>
      <c r="BY371">
        <v>-3.6768500000000003E-2</v>
      </c>
      <c r="BZ371">
        <v>-0.1023546</v>
      </c>
      <c r="CA371">
        <v>-0.14743249999999999</v>
      </c>
      <c r="CB371">
        <v>4.4917899999999997E-2</v>
      </c>
      <c r="CC371">
        <v>3.0711700000000001E-2</v>
      </c>
      <c r="CD371">
        <v>3.0780399999999999E-2</v>
      </c>
      <c r="CE371">
        <v>6.4247899999999997E-2</v>
      </c>
      <c r="CF371">
        <v>-1.2251E-2</v>
      </c>
      <c r="CG371">
        <v>1.82025E-2</v>
      </c>
      <c r="CH371">
        <v>9.3825900000000004E-2</v>
      </c>
      <c r="CI371">
        <v>0.1074083</v>
      </c>
      <c r="CJ371">
        <v>1.68589E-2</v>
      </c>
      <c r="CK371">
        <v>-2.52783E-2</v>
      </c>
      <c r="CL371">
        <v>9.8265000000000002E-3</v>
      </c>
      <c r="CM371">
        <v>1.08448E-2</v>
      </c>
      <c r="CN371">
        <v>1.07978E-2</v>
      </c>
      <c r="CO371">
        <v>1.14083E-2</v>
      </c>
      <c r="CP371">
        <v>1.2099800000000001E-2</v>
      </c>
      <c r="CQ371">
        <v>1.3431E-2</v>
      </c>
      <c r="CR371">
        <v>1.39667E-2</v>
      </c>
      <c r="CS371">
        <v>9.0688000000000001E-3</v>
      </c>
      <c r="CT371">
        <v>6.4793999999999997E-3</v>
      </c>
      <c r="CU371">
        <v>3.5360000000000001E-3</v>
      </c>
      <c r="CV371" s="76">
        <v>1.5253E-3</v>
      </c>
      <c r="CW371" s="76">
        <v>9.8679999999999992E-4</v>
      </c>
      <c r="CX371" s="76">
        <v>2.8781000000000002E-3</v>
      </c>
      <c r="CY371">
        <v>5.9452000000000003E-3</v>
      </c>
      <c r="CZ371">
        <v>9.1164999999999996E-3</v>
      </c>
      <c r="DA371">
        <v>1.07449E-2</v>
      </c>
      <c r="DB371">
        <v>1.05688E-2</v>
      </c>
      <c r="DC371">
        <v>1.07654E-2</v>
      </c>
      <c r="DD371">
        <v>1.0166E-2</v>
      </c>
      <c r="DE371">
        <v>1.0422600000000001E-2</v>
      </c>
      <c r="DF371">
        <v>8.4633E-3</v>
      </c>
      <c r="DG371">
        <v>7.6620000000000004E-3</v>
      </c>
      <c r="DH371">
        <v>6.7996000000000003E-3</v>
      </c>
      <c r="DI371">
        <v>6.5158000000000004E-3</v>
      </c>
    </row>
    <row r="372" spans="1:113" x14ac:dyDescent="0.25">
      <c r="A372" t="str">
        <f t="shared" si="5"/>
        <v>Humboldt_All_All_All_All_20 to 199.99 kW_2958465</v>
      </c>
      <c r="B372" t="s">
        <v>204</v>
      </c>
      <c r="C372" t="s">
        <v>243</v>
      </c>
      <c r="D372" t="s">
        <v>192</v>
      </c>
      <c r="E372" t="s">
        <v>19</v>
      </c>
      <c r="F372" t="s">
        <v>19</v>
      </c>
      <c r="G372" t="s">
        <v>19</v>
      </c>
      <c r="H372" t="s">
        <v>19</v>
      </c>
      <c r="I372" t="s">
        <v>59</v>
      </c>
      <c r="J372" s="11">
        <v>2958465</v>
      </c>
      <c r="K372">
        <v>15</v>
      </c>
      <c r="L372">
        <v>18</v>
      </c>
      <c r="M372">
        <v>44</v>
      </c>
      <c r="N372">
        <v>0</v>
      </c>
      <c r="O372">
        <v>0</v>
      </c>
      <c r="P372">
        <v>0</v>
      </c>
      <c r="Q372">
        <v>0</v>
      </c>
      <c r="R372">
        <v>11.271477000000001</v>
      </c>
      <c r="S372">
        <v>10.814665</v>
      </c>
      <c r="T372">
        <v>10.018411</v>
      </c>
      <c r="U372">
        <v>9.5533368999999997</v>
      </c>
      <c r="V372">
        <v>9.4577988000000008</v>
      </c>
      <c r="W372">
        <v>9.7142601000000006</v>
      </c>
      <c r="X372">
        <v>10.588217999999999</v>
      </c>
      <c r="Y372">
        <v>11.885956999999999</v>
      </c>
      <c r="Z372">
        <v>14.384067</v>
      </c>
      <c r="AA372">
        <v>15.137404</v>
      </c>
      <c r="AB372">
        <v>14.949294999999999</v>
      </c>
      <c r="AC372">
        <v>14.658310999999999</v>
      </c>
      <c r="AD372">
        <v>12.43539</v>
      </c>
      <c r="AE372">
        <v>12.525335</v>
      </c>
      <c r="AF372">
        <v>12.707044</v>
      </c>
      <c r="AG372">
        <v>12.653</v>
      </c>
      <c r="AH372">
        <v>12.377230000000001</v>
      </c>
      <c r="AI372">
        <v>12.380710000000001</v>
      </c>
      <c r="AJ372">
        <v>12.90071</v>
      </c>
      <c r="AK372">
        <v>13.54454</v>
      </c>
      <c r="AL372">
        <v>14.07029</v>
      </c>
      <c r="AM372">
        <v>13.78679</v>
      </c>
      <c r="AN372">
        <v>13.135300000000001</v>
      </c>
      <c r="AO372">
        <v>12.53748</v>
      </c>
      <c r="AP372">
        <v>61.755670000000002</v>
      </c>
      <c r="AQ372">
        <v>60.350119999999997</v>
      </c>
      <c r="AR372">
        <v>59.529049999999998</v>
      </c>
      <c r="AS372">
        <v>58.652430000000003</v>
      </c>
      <c r="AT372">
        <v>58.008450000000003</v>
      </c>
      <c r="AU372">
        <v>57.568869999999997</v>
      </c>
      <c r="AV372">
        <v>57.201390000000004</v>
      </c>
      <c r="AW372">
        <v>58.118870000000001</v>
      </c>
      <c r="AX372">
        <v>61.304630000000003</v>
      </c>
      <c r="AY372">
        <v>65.762730000000005</v>
      </c>
      <c r="AZ372">
        <v>69.692830000000001</v>
      </c>
      <c r="BA372">
        <v>73.224299999999999</v>
      </c>
      <c r="BB372">
        <v>76.327430000000007</v>
      </c>
      <c r="BC372">
        <v>78.116550000000004</v>
      </c>
      <c r="BD372">
        <v>79.227199999999996</v>
      </c>
      <c r="BE372">
        <v>79.753469999999993</v>
      </c>
      <c r="BF372">
        <v>79.384140000000002</v>
      </c>
      <c r="BG372">
        <v>77.937389999999994</v>
      </c>
      <c r="BH372">
        <v>76.092250000000007</v>
      </c>
      <c r="BI372">
        <v>73.432640000000006</v>
      </c>
      <c r="BJ372">
        <v>70.387960000000007</v>
      </c>
      <c r="BK372">
        <v>67.29665</v>
      </c>
      <c r="BL372">
        <v>65.302310000000006</v>
      </c>
      <c r="BM372">
        <v>63.49259</v>
      </c>
      <c r="BN372">
        <v>-0.1045571</v>
      </c>
      <c r="BO372">
        <v>-0.10252029999999999</v>
      </c>
      <c r="BP372">
        <v>-9.1858599999999999E-2</v>
      </c>
      <c r="BQ372">
        <v>-7.75343E-2</v>
      </c>
      <c r="BR372">
        <v>-8.7386000000000005E-2</v>
      </c>
      <c r="BS372">
        <v>-0.1090043</v>
      </c>
      <c r="BT372">
        <v>-7.9226000000000005E-2</v>
      </c>
      <c r="BU372">
        <v>4.2063900000000001E-2</v>
      </c>
      <c r="BV372">
        <v>0.14728189999999999</v>
      </c>
      <c r="BW372">
        <v>0.14728540000000001</v>
      </c>
      <c r="BX372">
        <v>9.5062499999999994E-2</v>
      </c>
      <c r="BY372">
        <v>-1.35795E-2</v>
      </c>
      <c r="BZ372">
        <v>-3.943E-2</v>
      </c>
      <c r="CA372">
        <v>-8.0338400000000004E-2</v>
      </c>
      <c r="CB372">
        <v>6.5146999999999997E-2</v>
      </c>
      <c r="CC372">
        <v>8.2305999999999994E-3</v>
      </c>
      <c r="CD372">
        <v>1.4789099999999999E-2</v>
      </c>
      <c r="CE372">
        <v>4.97574E-2</v>
      </c>
      <c r="CF372">
        <v>-4.38044E-2</v>
      </c>
      <c r="CG372">
        <v>-8.1576200000000001E-2</v>
      </c>
      <c r="CH372">
        <v>-6.7502699999999999E-2</v>
      </c>
      <c r="CI372">
        <v>-1.9835200000000001E-2</v>
      </c>
      <c r="CJ372">
        <v>-5.7048799999999997E-2</v>
      </c>
      <c r="CK372">
        <v>-8.7363399999999994E-2</v>
      </c>
      <c r="CL372">
        <v>1.2457E-3</v>
      </c>
      <c r="CM372">
        <v>1.3572E-3</v>
      </c>
      <c r="CN372">
        <v>1.3545E-3</v>
      </c>
      <c r="CO372">
        <v>1.3924E-3</v>
      </c>
      <c r="CP372">
        <v>1.451E-3</v>
      </c>
      <c r="CQ372">
        <v>1.6244E-3</v>
      </c>
      <c r="CR372">
        <v>1.7357E-3</v>
      </c>
      <c r="CS372">
        <v>1.155E-3</v>
      </c>
      <c r="CT372">
        <v>7.9310000000000003E-4</v>
      </c>
      <c r="CU372">
        <v>4.0250000000000003E-4</v>
      </c>
      <c r="CV372" s="76">
        <v>1.66E-4</v>
      </c>
      <c r="CW372" s="76">
        <v>1.0349999999999999E-4</v>
      </c>
      <c r="CX372" s="76">
        <v>3.2200000000000002E-4</v>
      </c>
      <c r="CY372">
        <v>6.267E-4</v>
      </c>
      <c r="CZ372">
        <v>1.0755999999999999E-3</v>
      </c>
      <c r="DA372">
        <v>1.2949000000000001E-3</v>
      </c>
      <c r="DB372">
        <v>1.3098000000000001E-3</v>
      </c>
      <c r="DC372">
        <v>1.2093E-3</v>
      </c>
      <c r="DD372">
        <v>1.0568999999999999E-3</v>
      </c>
      <c r="DE372">
        <v>9.9599999999999992E-4</v>
      </c>
      <c r="DF372">
        <v>8.386E-4</v>
      </c>
      <c r="DG372">
        <v>7.8169999999999997E-4</v>
      </c>
      <c r="DH372">
        <v>7.538E-4</v>
      </c>
      <c r="DI372">
        <v>7.783E-4</v>
      </c>
    </row>
    <row r="373" spans="1:113" x14ac:dyDescent="0.25">
      <c r="A373" t="str">
        <f t="shared" si="5"/>
        <v>Kern_All_All_All_All_20 to 199.99 kW_43627</v>
      </c>
      <c r="B373" t="s">
        <v>177</v>
      </c>
      <c r="C373" t="s">
        <v>244</v>
      </c>
      <c r="D373" t="s">
        <v>193</v>
      </c>
      <c r="E373" t="s">
        <v>19</v>
      </c>
      <c r="F373" t="s">
        <v>19</v>
      </c>
      <c r="G373" t="s">
        <v>19</v>
      </c>
      <c r="H373" t="s">
        <v>19</v>
      </c>
      <c r="I373" t="s">
        <v>59</v>
      </c>
      <c r="J373" s="11">
        <v>43627</v>
      </c>
      <c r="K373">
        <v>15</v>
      </c>
      <c r="L373">
        <v>18</v>
      </c>
      <c r="M373">
        <v>2378</v>
      </c>
      <c r="N373">
        <v>0</v>
      </c>
      <c r="O373">
        <v>0</v>
      </c>
      <c r="P373">
        <v>0</v>
      </c>
      <c r="Q373">
        <v>0</v>
      </c>
      <c r="R373">
        <v>12.895822000000001</v>
      </c>
      <c r="S373">
        <v>11.994574</v>
      </c>
      <c r="T373">
        <v>11.284392</v>
      </c>
      <c r="U373">
        <v>11.307185</v>
      </c>
      <c r="V373">
        <v>12.204814000000001</v>
      </c>
      <c r="W373">
        <v>13.366739000000001</v>
      </c>
      <c r="X373">
        <v>14.498685</v>
      </c>
      <c r="Y373">
        <v>16.942315000000001</v>
      </c>
      <c r="Z373">
        <v>19.809079000000001</v>
      </c>
      <c r="AA373">
        <v>21.995709999999999</v>
      </c>
      <c r="AB373">
        <v>23.433361999999999</v>
      </c>
      <c r="AC373">
        <v>24.516252999999999</v>
      </c>
      <c r="AD373">
        <v>24.867713999999999</v>
      </c>
      <c r="AE373">
        <v>25.534946000000001</v>
      </c>
      <c r="AF373">
        <v>25.408259000000001</v>
      </c>
      <c r="AG373">
        <v>25.043389999999999</v>
      </c>
      <c r="AH373">
        <v>24.062840000000001</v>
      </c>
      <c r="AI373">
        <v>21.988309999999998</v>
      </c>
      <c r="AJ373">
        <v>20.522819999999999</v>
      </c>
      <c r="AK373">
        <v>19.895669999999999</v>
      </c>
      <c r="AL373">
        <v>19.58296</v>
      </c>
      <c r="AM373">
        <v>17.841090000000001</v>
      </c>
      <c r="AN373">
        <v>15.714829999999999</v>
      </c>
      <c r="AO373">
        <v>14.30541</v>
      </c>
      <c r="AP373">
        <v>80.483680000000007</v>
      </c>
      <c r="AQ373">
        <v>76.567120000000003</v>
      </c>
      <c r="AR373">
        <v>74.40446</v>
      </c>
      <c r="AS373">
        <v>73.739459999999994</v>
      </c>
      <c r="AT373">
        <v>73.074470000000005</v>
      </c>
      <c r="AU373">
        <v>72.909949999999995</v>
      </c>
      <c r="AV373">
        <v>73.327449999999999</v>
      </c>
      <c r="AW373">
        <v>75.133349999999993</v>
      </c>
      <c r="AX373">
        <v>80.795529999999999</v>
      </c>
      <c r="AY373">
        <v>86.955839999999995</v>
      </c>
      <c r="AZ373">
        <v>90.862710000000007</v>
      </c>
      <c r="BA373">
        <v>94.108789999999999</v>
      </c>
      <c r="BB373">
        <v>96.925799999999995</v>
      </c>
      <c r="BC373">
        <v>99.752039999999994</v>
      </c>
      <c r="BD373">
        <v>101.4161</v>
      </c>
      <c r="BE373">
        <v>101.5189</v>
      </c>
      <c r="BF373">
        <v>103.0903</v>
      </c>
      <c r="BG373">
        <v>101.9286</v>
      </c>
      <c r="BH373">
        <v>100.0111</v>
      </c>
      <c r="BI373">
        <v>98.195499999999996</v>
      </c>
      <c r="BJ373">
        <v>95.379909999999995</v>
      </c>
      <c r="BK373">
        <v>91.888670000000005</v>
      </c>
      <c r="BL373">
        <v>86.555539999999993</v>
      </c>
      <c r="BM373">
        <v>83.811800000000005</v>
      </c>
      <c r="BN373">
        <v>8.1730700000000003E-2</v>
      </c>
      <c r="BO373">
        <v>0.14857919999999999</v>
      </c>
      <c r="BP373">
        <v>0.14664369999999999</v>
      </c>
      <c r="BQ373">
        <v>0.17210349999999999</v>
      </c>
      <c r="BR373">
        <v>0.20086229999999999</v>
      </c>
      <c r="BS373">
        <v>0.2319281</v>
      </c>
      <c r="BT373">
        <v>0.36390240000000001</v>
      </c>
      <c r="BU373">
        <v>0.49278889999999997</v>
      </c>
      <c r="BV373">
        <v>0.40591080000000002</v>
      </c>
      <c r="BW373">
        <v>0.2447587</v>
      </c>
      <c r="BX373">
        <v>0.13800570000000001</v>
      </c>
      <c r="BY373">
        <v>-1.7493399999999999E-2</v>
      </c>
      <c r="BZ373">
        <v>-7.8467999999999996E-2</v>
      </c>
      <c r="CA373">
        <v>-6.3414600000000002E-2</v>
      </c>
      <c r="CB373">
        <v>5.9508400000000003E-2</v>
      </c>
      <c r="CC373">
        <v>1.94351E-2</v>
      </c>
      <c r="CD373">
        <v>-2.4451000000000001E-2</v>
      </c>
      <c r="CE373">
        <v>-6.8987499999999993E-2</v>
      </c>
      <c r="CF373">
        <v>-0.13716390000000001</v>
      </c>
      <c r="CG373">
        <v>-0.1033148</v>
      </c>
      <c r="CH373">
        <v>-3.1844600000000001E-2</v>
      </c>
      <c r="CI373">
        <v>6.0601200000000001E-2</v>
      </c>
      <c r="CJ373">
        <v>8.3207600000000007E-2</v>
      </c>
      <c r="CK373">
        <v>1.64697E-2</v>
      </c>
      <c r="CL373">
        <v>4.6091999999999999E-3</v>
      </c>
      <c r="CM373">
        <v>4.8389000000000001E-3</v>
      </c>
      <c r="CN373">
        <v>4.8355999999999998E-3</v>
      </c>
      <c r="CO373">
        <v>4.9756000000000002E-3</v>
      </c>
      <c r="CP373">
        <v>5.5034000000000003E-3</v>
      </c>
      <c r="CQ373">
        <v>8.2539999999999992E-3</v>
      </c>
      <c r="CR373">
        <v>7.6920000000000001E-3</v>
      </c>
      <c r="CS373">
        <v>5.2220000000000001E-3</v>
      </c>
      <c r="CT373">
        <v>3.6235E-3</v>
      </c>
      <c r="CU373" s="76">
        <v>1.9702000000000001E-3</v>
      </c>
      <c r="CV373" s="76">
        <v>1.0172E-3</v>
      </c>
      <c r="CW373" s="76">
        <v>5.9239999999999998E-4</v>
      </c>
      <c r="CX373" s="76">
        <v>1.8618E-3</v>
      </c>
      <c r="CY373">
        <v>3.3519999999999999E-3</v>
      </c>
      <c r="CZ373">
        <v>5.0140000000000002E-3</v>
      </c>
      <c r="DA373">
        <v>5.3596E-3</v>
      </c>
      <c r="DB373">
        <v>5.6974E-3</v>
      </c>
      <c r="DC373">
        <v>5.5837999999999999E-3</v>
      </c>
      <c r="DD373">
        <v>4.9389000000000004E-3</v>
      </c>
      <c r="DE373">
        <v>4.4590000000000003E-3</v>
      </c>
      <c r="DF373">
        <v>3.5357000000000001E-3</v>
      </c>
      <c r="DG373">
        <v>2.8471E-3</v>
      </c>
      <c r="DH373">
        <v>2.6121E-3</v>
      </c>
      <c r="DI373">
        <v>2.9470999999999998E-3</v>
      </c>
    </row>
    <row r="374" spans="1:113" x14ac:dyDescent="0.25">
      <c r="A374" t="str">
        <f t="shared" si="5"/>
        <v>Kern_All_All_All_All_20 to 199.99 kW_43670</v>
      </c>
      <c r="B374" t="s">
        <v>177</v>
      </c>
      <c r="C374" t="s">
        <v>244</v>
      </c>
      <c r="D374" t="s">
        <v>193</v>
      </c>
      <c r="E374" t="s">
        <v>19</v>
      </c>
      <c r="F374" t="s">
        <v>19</v>
      </c>
      <c r="G374" t="s">
        <v>19</v>
      </c>
      <c r="H374" t="s">
        <v>19</v>
      </c>
      <c r="I374" t="s">
        <v>59</v>
      </c>
      <c r="J374" s="11">
        <v>43670</v>
      </c>
      <c r="K374">
        <v>15</v>
      </c>
      <c r="L374">
        <v>18</v>
      </c>
      <c r="M374">
        <v>2371</v>
      </c>
      <c r="N374">
        <v>0</v>
      </c>
      <c r="O374">
        <v>0</v>
      </c>
      <c r="P374">
        <v>0</v>
      </c>
      <c r="Q374">
        <v>0</v>
      </c>
      <c r="R374">
        <v>13.637530999999999</v>
      </c>
      <c r="S374">
        <v>12.829981999999999</v>
      </c>
      <c r="T374">
        <v>12.301380999999999</v>
      </c>
      <c r="U374">
        <v>12.358622</v>
      </c>
      <c r="V374">
        <v>13.205121999999999</v>
      </c>
      <c r="W374">
        <v>14.853158000000001</v>
      </c>
      <c r="X374">
        <v>15.744541</v>
      </c>
      <c r="Y374">
        <v>18.243645000000001</v>
      </c>
      <c r="Z374">
        <v>20.563936999999999</v>
      </c>
      <c r="AA374">
        <v>22.045269000000001</v>
      </c>
      <c r="AB374">
        <v>23.311060999999999</v>
      </c>
      <c r="AC374">
        <v>24.536722000000001</v>
      </c>
      <c r="AD374">
        <v>25.325793999999998</v>
      </c>
      <c r="AE374">
        <v>26.133896</v>
      </c>
      <c r="AF374">
        <v>26.574384999999999</v>
      </c>
      <c r="AG374">
        <v>25.727</v>
      </c>
      <c r="AH374">
        <v>24.318580000000001</v>
      </c>
      <c r="AI374">
        <v>22.997599999999998</v>
      </c>
      <c r="AJ374">
        <v>22.361319999999999</v>
      </c>
      <c r="AK374">
        <v>21.899840000000001</v>
      </c>
      <c r="AL374">
        <v>21.288309999999999</v>
      </c>
      <c r="AM374">
        <v>19.208379999999998</v>
      </c>
      <c r="AN374">
        <v>17.244540000000001</v>
      </c>
      <c r="AO374">
        <v>15.564310000000001</v>
      </c>
      <c r="AP374">
        <v>84.901179999999997</v>
      </c>
      <c r="AQ374">
        <v>82.817750000000004</v>
      </c>
      <c r="AR374">
        <v>81.152760000000001</v>
      </c>
      <c r="AS374">
        <v>79.316810000000004</v>
      </c>
      <c r="AT374">
        <v>77.317750000000004</v>
      </c>
      <c r="AU374">
        <v>76.399770000000004</v>
      </c>
      <c r="AV374">
        <v>75.89837</v>
      </c>
      <c r="AW374">
        <v>77.794589999999999</v>
      </c>
      <c r="AX374">
        <v>80.030510000000007</v>
      </c>
      <c r="AY374">
        <v>83.449889999999996</v>
      </c>
      <c r="AZ374">
        <v>87.358630000000005</v>
      </c>
      <c r="BA374">
        <v>90.094070000000002</v>
      </c>
      <c r="BB374">
        <v>94.244209999999995</v>
      </c>
      <c r="BC374">
        <v>97.652019999999993</v>
      </c>
      <c r="BD374">
        <v>100.3976</v>
      </c>
      <c r="BE374">
        <v>100.482</v>
      </c>
      <c r="BF374">
        <v>99.912480000000002</v>
      </c>
      <c r="BG374">
        <v>100.7692</v>
      </c>
      <c r="BH374">
        <v>100.6974</v>
      </c>
      <c r="BI374">
        <v>99.033330000000007</v>
      </c>
      <c r="BJ374">
        <v>95.380369999999999</v>
      </c>
      <c r="BK374">
        <v>93.134280000000004</v>
      </c>
      <c r="BL374">
        <v>90.808040000000005</v>
      </c>
      <c r="BM374">
        <v>89.064300000000003</v>
      </c>
      <c r="BN374">
        <v>-0.17948169999999999</v>
      </c>
      <c r="BO374">
        <v>-0.1641116</v>
      </c>
      <c r="BP374">
        <v>-0.16979060000000001</v>
      </c>
      <c r="BQ374">
        <v>-0.19185079999999999</v>
      </c>
      <c r="BR374">
        <v>-0.1758962</v>
      </c>
      <c r="BS374">
        <v>-0.22059809999999999</v>
      </c>
      <c r="BT374">
        <v>-0.16116800000000001</v>
      </c>
      <c r="BU374">
        <v>-6.4965599999999998E-2</v>
      </c>
      <c r="BV374">
        <v>4.6553999999999998E-2</v>
      </c>
      <c r="BW374">
        <v>7.1546600000000002E-2</v>
      </c>
      <c r="BX374">
        <v>7.5228999999999999E-3</v>
      </c>
      <c r="BY374">
        <v>6.5605000000000004E-3</v>
      </c>
      <c r="BZ374">
        <v>-2.0952499999999999E-2</v>
      </c>
      <c r="CA374">
        <v>1.8664799999999999E-2</v>
      </c>
      <c r="CB374">
        <v>0.18940360000000001</v>
      </c>
      <c r="CC374">
        <v>0.13831760000000001</v>
      </c>
      <c r="CD374">
        <v>7.8363600000000005E-2</v>
      </c>
      <c r="CE374">
        <v>-8.3523E-3</v>
      </c>
      <c r="CF374">
        <v>-0.14297260000000001</v>
      </c>
      <c r="CG374">
        <v>-0.21658350000000001</v>
      </c>
      <c r="CH374">
        <v>-0.17421130000000001</v>
      </c>
      <c r="CI374">
        <v>-9.4797800000000002E-2</v>
      </c>
      <c r="CJ374">
        <v>-0.1249678</v>
      </c>
      <c r="CK374">
        <v>-0.2049329</v>
      </c>
      <c r="CL374">
        <v>5.8338000000000001E-3</v>
      </c>
      <c r="CM374">
        <v>6.3284999999999999E-3</v>
      </c>
      <c r="CN374">
        <v>6.1631999999999998E-3</v>
      </c>
      <c r="CO374">
        <v>6.2148999999999998E-3</v>
      </c>
      <c r="CP374">
        <v>6.6430999999999999E-3</v>
      </c>
      <c r="CQ374">
        <v>8.8523000000000004E-3</v>
      </c>
      <c r="CR374">
        <v>8.2486999999999994E-3</v>
      </c>
      <c r="CS374">
        <v>6.0819999999999997E-3</v>
      </c>
      <c r="CT374">
        <v>4.1875999999999997E-3</v>
      </c>
      <c r="CU374" s="76">
        <v>1.8848999999999999E-3</v>
      </c>
      <c r="CV374" s="76">
        <v>9.5310000000000002E-4</v>
      </c>
      <c r="CW374" s="76">
        <v>5.7140000000000001E-4</v>
      </c>
      <c r="CX374" s="76">
        <v>1.8764999999999999E-3</v>
      </c>
      <c r="CY374">
        <v>3.4091999999999998E-3</v>
      </c>
      <c r="CZ374">
        <v>5.3537000000000003E-3</v>
      </c>
      <c r="DA374">
        <v>5.6036000000000002E-3</v>
      </c>
      <c r="DB374">
        <v>5.8439E-3</v>
      </c>
      <c r="DC374">
        <v>6.352E-3</v>
      </c>
      <c r="DD374">
        <v>5.7342000000000001E-3</v>
      </c>
      <c r="DE374">
        <v>5.0692000000000003E-3</v>
      </c>
      <c r="DF374">
        <v>3.6621000000000002E-3</v>
      </c>
      <c r="DG374">
        <v>3.3249999999999998E-3</v>
      </c>
      <c r="DH374">
        <v>3.1627999999999999E-3</v>
      </c>
      <c r="DI374">
        <v>3.6094E-3</v>
      </c>
    </row>
    <row r="375" spans="1:113" x14ac:dyDescent="0.25">
      <c r="A375" t="str">
        <f t="shared" si="5"/>
        <v>Kern_All_All_All_All_20 to 199.99 kW_43672</v>
      </c>
      <c r="B375" t="s">
        <v>177</v>
      </c>
      <c r="C375" t="s">
        <v>244</v>
      </c>
      <c r="D375" t="s">
        <v>193</v>
      </c>
      <c r="E375" t="s">
        <v>19</v>
      </c>
      <c r="F375" t="s">
        <v>19</v>
      </c>
      <c r="G375" t="s">
        <v>19</v>
      </c>
      <c r="H375" t="s">
        <v>19</v>
      </c>
      <c r="I375" t="s">
        <v>59</v>
      </c>
      <c r="J375" s="11">
        <v>43672</v>
      </c>
      <c r="K375">
        <v>15</v>
      </c>
      <c r="L375">
        <v>18</v>
      </c>
      <c r="M375">
        <v>2371</v>
      </c>
      <c r="N375">
        <v>0</v>
      </c>
      <c r="O375">
        <v>0</v>
      </c>
      <c r="P375">
        <v>0</v>
      </c>
      <c r="Q375">
        <v>0</v>
      </c>
      <c r="R375">
        <v>13.716754999999999</v>
      </c>
      <c r="S375">
        <v>12.954583</v>
      </c>
      <c r="T375">
        <v>12.397361999999999</v>
      </c>
      <c r="U375">
        <v>12.487125000000001</v>
      </c>
      <c r="V375">
        <v>13.276463</v>
      </c>
      <c r="W375">
        <v>14.664552</v>
      </c>
      <c r="X375">
        <v>15.651509000000001</v>
      </c>
      <c r="Y375">
        <v>17.829353000000001</v>
      </c>
      <c r="Z375">
        <v>20.193368</v>
      </c>
      <c r="AA375">
        <v>21.722111999999999</v>
      </c>
      <c r="AB375">
        <v>23.335691000000001</v>
      </c>
      <c r="AC375">
        <v>24.53304</v>
      </c>
      <c r="AD375">
        <v>25.072133000000001</v>
      </c>
      <c r="AE375">
        <v>25.779115999999998</v>
      </c>
      <c r="AF375">
        <v>25.814748999999999</v>
      </c>
      <c r="AG375">
        <v>25.68374</v>
      </c>
      <c r="AH375">
        <v>24.643609999999999</v>
      </c>
      <c r="AI375">
        <v>22.922799999999999</v>
      </c>
      <c r="AJ375">
        <v>21.793189999999999</v>
      </c>
      <c r="AK375">
        <v>21.231110000000001</v>
      </c>
      <c r="AL375">
        <v>20.94359</v>
      </c>
      <c r="AM375">
        <v>19.31878</v>
      </c>
      <c r="AN375">
        <v>17.03302</v>
      </c>
      <c r="AO375">
        <v>15.221080000000001</v>
      </c>
      <c r="AP375">
        <v>83.829800000000006</v>
      </c>
      <c r="AQ375">
        <v>81.658839999999998</v>
      </c>
      <c r="AR375">
        <v>80.913700000000006</v>
      </c>
      <c r="AS375">
        <v>78.995729999999995</v>
      </c>
      <c r="AT375">
        <v>77.414630000000002</v>
      </c>
      <c r="AU375">
        <v>76.831199999999995</v>
      </c>
      <c r="AV375">
        <v>76.248230000000007</v>
      </c>
      <c r="AW375">
        <v>78.899770000000004</v>
      </c>
      <c r="AX375">
        <v>81.807580000000002</v>
      </c>
      <c r="AY375">
        <v>85.725549999999998</v>
      </c>
      <c r="AZ375">
        <v>89.71678</v>
      </c>
      <c r="BA375">
        <v>93.196439999999996</v>
      </c>
      <c r="BB375">
        <v>97.011570000000006</v>
      </c>
      <c r="BC375">
        <v>99.195040000000006</v>
      </c>
      <c r="BD375">
        <v>100.9504</v>
      </c>
      <c r="BE375">
        <v>102.2877</v>
      </c>
      <c r="BF375">
        <v>103.2163</v>
      </c>
      <c r="BG375">
        <v>102.9813</v>
      </c>
      <c r="BH375">
        <v>101.3289</v>
      </c>
      <c r="BI375">
        <v>99.674970000000002</v>
      </c>
      <c r="BJ375">
        <v>96.430760000000006</v>
      </c>
      <c r="BK375">
        <v>93.26764</v>
      </c>
      <c r="BL375">
        <v>90.26764</v>
      </c>
      <c r="BM375">
        <v>87.512309999999999</v>
      </c>
      <c r="BN375">
        <v>-0.1803505</v>
      </c>
      <c r="BO375">
        <v>-0.16743810000000001</v>
      </c>
      <c r="BP375">
        <v>-0.16995959999999999</v>
      </c>
      <c r="BQ375">
        <v>-0.1921245</v>
      </c>
      <c r="BR375">
        <v>-0.17675070000000001</v>
      </c>
      <c r="BS375">
        <v>-0.21798770000000001</v>
      </c>
      <c r="BT375">
        <v>-0.15624150000000001</v>
      </c>
      <c r="BU375">
        <v>-6.7699999999999996E-2</v>
      </c>
      <c r="BV375">
        <v>2.6370399999999999E-2</v>
      </c>
      <c r="BW375">
        <v>6.0099699999999999E-2</v>
      </c>
      <c r="BX375">
        <v>6.6023999999999996E-3</v>
      </c>
      <c r="BY375">
        <v>2.5008000000000001E-3</v>
      </c>
      <c r="BZ375">
        <v>-3.0440000000000003E-4</v>
      </c>
      <c r="CA375">
        <v>4.9427400000000003E-2</v>
      </c>
      <c r="CB375">
        <v>0.2087213</v>
      </c>
      <c r="CC375">
        <v>0.16575570000000001</v>
      </c>
      <c r="CD375">
        <v>0.11146689999999999</v>
      </c>
      <c r="CE375">
        <v>-8.2076000000000007E-3</v>
      </c>
      <c r="CF375">
        <v>-0.16859850000000001</v>
      </c>
      <c r="CG375">
        <v>-0.2678915</v>
      </c>
      <c r="CH375">
        <v>-0.21565899999999999</v>
      </c>
      <c r="CI375">
        <v>-0.1209551</v>
      </c>
      <c r="CJ375">
        <v>-0.1701289</v>
      </c>
      <c r="CK375">
        <v>-0.20685500000000001</v>
      </c>
      <c r="CL375">
        <v>5.7194999999999998E-3</v>
      </c>
      <c r="CM375">
        <v>6.0288E-3</v>
      </c>
      <c r="CN375">
        <v>6.0238000000000002E-3</v>
      </c>
      <c r="CO375">
        <v>5.9007E-3</v>
      </c>
      <c r="CP375">
        <v>6.2509000000000002E-3</v>
      </c>
      <c r="CQ375">
        <v>8.6721999999999997E-3</v>
      </c>
      <c r="CR375">
        <v>7.9328999999999997E-3</v>
      </c>
      <c r="CS375">
        <v>6.4422000000000004E-3</v>
      </c>
      <c r="CT375">
        <v>4.6674999999999998E-3</v>
      </c>
      <c r="CU375">
        <v>2.2133999999999999E-3</v>
      </c>
      <c r="CV375" s="76">
        <v>1.0744000000000001E-3</v>
      </c>
      <c r="CW375" s="76">
        <v>5.7839999999999996E-4</v>
      </c>
      <c r="CX375" s="76">
        <v>1.964E-3</v>
      </c>
      <c r="CY375">
        <v>3.5224000000000002E-3</v>
      </c>
      <c r="CZ375">
        <v>5.4488000000000002E-3</v>
      </c>
      <c r="DA375">
        <v>5.9595000000000004E-3</v>
      </c>
      <c r="DB375">
        <v>6.3914999999999996E-3</v>
      </c>
      <c r="DC375">
        <v>6.6181E-3</v>
      </c>
      <c r="DD375">
        <v>5.9208000000000004E-3</v>
      </c>
      <c r="DE375">
        <v>5.4768999999999998E-3</v>
      </c>
      <c r="DF375">
        <v>4.1555999999999997E-3</v>
      </c>
      <c r="DG375">
        <v>3.5991999999999999E-3</v>
      </c>
      <c r="DH375">
        <v>3.7946E-3</v>
      </c>
      <c r="DI375">
        <v>3.9271999999999996E-3</v>
      </c>
    </row>
    <row r="376" spans="1:113" x14ac:dyDescent="0.25">
      <c r="A376" t="str">
        <f t="shared" si="5"/>
        <v>Kern_All_All_All_All_20 to 199.99 kW_43690</v>
      </c>
      <c r="B376" t="s">
        <v>177</v>
      </c>
      <c r="C376" t="s">
        <v>244</v>
      </c>
      <c r="D376" t="s">
        <v>193</v>
      </c>
      <c r="E376" t="s">
        <v>19</v>
      </c>
      <c r="F376" t="s">
        <v>19</v>
      </c>
      <c r="G376" t="s">
        <v>19</v>
      </c>
      <c r="H376" t="s">
        <v>19</v>
      </c>
      <c r="I376" t="s">
        <v>59</v>
      </c>
      <c r="J376" s="11">
        <v>43690</v>
      </c>
      <c r="K376">
        <v>15</v>
      </c>
      <c r="L376">
        <v>18</v>
      </c>
      <c r="M376">
        <v>2351</v>
      </c>
      <c r="N376">
        <v>0</v>
      </c>
      <c r="O376">
        <v>0</v>
      </c>
      <c r="P376">
        <v>0</v>
      </c>
      <c r="Q376">
        <v>0</v>
      </c>
      <c r="R376">
        <v>12.700295000000001</v>
      </c>
      <c r="S376">
        <v>12.034303</v>
      </c>
      <c r="T376">
        <v>11.538523</v>
      </c>
      <c r="U376">
        <v>11.471149</v>
      </c>
      <c r="V376">
        <v>12.371755</v>
      </c>
      <c r="W376">
        <v>14.019596</v>
      </c>
      <c r="X376">
        <v>15.233705</v>
      </c>
      <c r="Y376">
        <v>17.055581</v>
      </c>
      <c r="Z376">
        <v>19.361868000000001</v>
      </c>
      <c r="AA376">
        <v>20.845839999999999</v>
      </c>
      <c r="AB376">
        <v>22.608350999999999</v>
      </c>
      <c r="AC376">
        <v>23.840425</v>
      </c>
      <c r="AD376">
        <v>24.355969000000002</v>
      </c>
      <c r="AE376">
        <v>25.324947999999999</v>
      </c>
      <c r="AF376">
        <v>25.379909000000001</v>
      </c>
      <c r="AG376">
        <v>25.082280000000001</v>
      </c>
      <c r="AH376">
        <v>23.797329999999999</v>
      </c>
      <c r="AI376">
        <v>21.780159999999999</v>
      </c>
      <c r="AJ376">
        <v>20.740680000000001</v>
      </c>
      <c r="AK376">
        <v>20.143940000000001</v>
      </c>
      <c r="AL376">
        <v>19.627700000000001</v>
      </c>
      <c r="AM376">
        <v>17.614049999999999</v>
      </c>
      <c r="AN376">
        <v>15.406140000000001</v>
      </c>
      <c r="AO376">
        <v>13.852</v>
      </c>
      <c r="AP376">
        <v>78.358450000000005</v>
      </c>
      <c r="AQ376">
        <v>76.357510000000005</v>
      </c>
      <c r="AR376">
        <v>74.77431</v>
      </c>
      <c r="AS376">
        <v>73.190640000000002</v>
      </c>
      <c r="AT376">
        <v>72.607439999999997</v>
      </c>
      <c r="AU376">
        <v>70.107910000000004</v>
      </c>
      <c r="AV376">
        <v>68.772909999999996</v>
      </c>
      <c r="AW376">
        <v>69.432119999999998</v>
      </c>
      <c r="AX376">
        <v>73.928520000000006</v>
      </c>
      <c r="AY376">
        <v>79.678449999999998</v>
      </c>
      <c r="AZ376">
        <v>83.674850000000006</v>
      </c>
      <c r="BA376">
        <v>88.585400000000007</v>
      </c>
      <c r="BB376">
        <v>91.831410000000005</v>
      </c>
      <c r="BC376">
        <v>94.665940000000006</v>
      </c>
      <c r="BD376">
        <v>96.332340000000002</v>
      </c>
      <c r="BE376">
        <v>97.085080000000005</v>
      </c>
      <c r="BF376">
        <v>98.34</v>
      </c>
      <c r="BG376">
        <v>98.009060000000005</v>
      </c>
      <c r="BH376">
        <v>97.346729999999994</v>
      </c>
      <c r="BI376">
        <v>95.349850000000004</v>
      </c>
      <c r="BJ376">
        <v>91.853920000000002</v>
      </c>
      <c r="BK376">
        <v>89.188450000000003</v>
      </c>
      <c r="BL376">
        <v>85.441180000000003</v>
      </c>
      <c r="BM376">
        <v>81.858919999999998</v>
      </c>
      <c r="BN376">
        <v>-6.7781499999999995E-2</v>
      </c>
      <c r="BO376">
        <v>-5.8504500000000001E-2</v>
      </c>
      <c r="BP376">
        <v>-4.2018E-2</v>
      </c>
      <c r="BQ376">
        <v>-1.24431E-2</v>
      </c>
      <c r="BR376">
        <v>-2.0763E-2</v>
      </c>
      <c r="BS376">
        <v>-3.4946000000000001E-3</v>
      </c>
      <c r="BT376">
        <v>3.4348799999999999E-2</v>
      </c>
      <c r="BU376">
        <v>0.10796219999999999</v>
      </c>
      <c r="BV376">
        <v>0.116134</v>
      </c>
      <c r="BW376">
        <v>7.2002700000000003E-2</v>
      </c>
      <c r="BX376">
        <v>4.54122E-2</v>
      </c>
      <c r="BY376">
        <v>1.39211E-2</v>
      </c>
      <c r="BZ376">
        <v>-5.1940300000000002E-2</v>
      </c>
      <c r="CA376">
        <v>-9.2934900000000001E-2</v>
      </c>
      <c r="CB376">
        <v>7.4859999999999998E-4</v>
      </c>
      <c r="CC376">
        <v>-3.0224000000000001E-2</v>
      </c>
      <c r="CD376">
        <v>-1.77994E-2</v>
      </c>
      <c r="CE376">
        <v>-1.8183600000000001E-2</v>
      </c>
      <c r="CF376">
        <v>-8.0367499999999994E-2</v>
      </c>
      <c r="CG376">
        <v>-0.122832</v>
      </c>
      <c r="CH376">
        <v>-7.0640599999999998E-2</v>
      </c>
      <c r="CI376">
        <v>5.0403000000000003E-2</v>
      </c>
      <c r="CJ376">
        <v>8.3452299999999993E-2</v>
      </c>
      <c r="CK376">
        <v>5.3420000000000004E-3</v>
      </c>
      <c r="CL376">
        <v>3.6415000000000002E-3</v>
      </c>
      <c r="CM376">
        <v>3.9233999999999996E-3</v>
      </c>
      <c r="CN376">
        <v>3.8479999999999999E-3</v>
      </c>
      <c r="CO376">
        <v>3.9096000000000001E-3</v>
      </c>
      <c r="CP376">
        <v>4.2884000000000004E-3</v>
      </c>
      <c r="CQ376">
        <v>7.0549999999999996E-3</v>
      </c>
      <c r="CR376">
        <v>6.1066999999999996E-3</v>
      </c>
      <c r="CS376">
        <v>4.2249999999999996E-3</v>
      </c>
      <c r="CT376">
        <v>2.8625E-3</v>
      </c>
      <c r="CU376">
        <v>1.4090000000000001E-3</v>
      </c>
      <c r="CV376" s="76">
        <v>7.1940000000000003E-4</v>
      </c>
      <c r="CW376" s="76">
        <v>4.549E-4</v>
      </c>
      <c r="CX376" s="76">
        <v>1.6180000000000001E-3</v>
      </c>
      <c r="CY376">
        <v>2.7894999999999999E-3</v>
      </c>
      <c r="CZ376">
        <v>4.0571000000000001E-3</v>
      </c>
      <c r="DA376">
        <v>4.3448000000000002E-3</v>
      </c>
      <c r="DB376">
        <v>4.6369000000000002E-3</v>
      </c>
      <c r="DC376">
        <v>4.6883999999999997E-3</v>
      </c>
      <c r="DD376">
        <v>4.1732999999999996E-3</v>
      </c>
      <c r="DE376">
        <v>3.6397999999999999E-3</v>
      </c>
      <c r="DF376">
        <v>2.8444999999999998E-3</v>
      </c>
      <c r="DG376">
        <v>2.3481000000000001E-3</v>
      </c>
      <c r="DH376">
        <v>2.1369000000000002E-3</v>
      </c>
      <c r="DI376">
        <v>2.2479000000000002E-3</v>
      </c>
    </row>
    <row r="377" spans="1:113" x14ac:dyDescent="0.25">
      <c r="A377" t="str">
        <f t="shared" si="5"/>
        <v>Kern_All_All_All_All_20 to 199.99 kW_43691</v>
      </c>
      <c r="B377" t="s">
        <v>177</v>
      </c>
      <c r="C377" t="s">
        <v>244</v>
      </c>
      <c r="D377" t="s">
        <v>193</v>
      </c>
      <c r="E377" t="s">
        <v>19</v>
      </c>
      <c r="F377" t="s">
        <v>19</v>
      </c>
      <c r="G377" t="s">
        <v>19</v>
      </c>
      <c r="H377" t="s">
        <v>19</v>
      </c>
      <c r="I377" t="s">
        <v>59</v>
      </c>
      <c r="J377" s="11">
        <v>43691</v>
      </c>
      <c r="K377">
        <v>15</v>
      </c>
      <c r="L377">
        <v>18</v>
      </c>
      <c r="M377">
        <v>2348</v>
      </c>
      <c r="N377">
        <v>0</v>
      </c>
      <c r="O377">
        <v>0</v>
      </c>
      <c r="P377">
        <v>0</v>
      </c>
      <c r="Q377">
        <v>0</v>
      </c>
      <c r="R377">
        <v>12.845363000000001</v>
      </c>
      <c r="S377">
        <v>12.173696</v>
      </c>
      <c r="T377">
        <v>11.659552</v>
      </c>
      <c r="U377">
        <v>11.614464</v>
      </c>
      <c r="V377">
        <v>12.564183</v>
      </c>
      <c r="W377">
        <v>14.207236</v>
      </c>
      <c r="X377">
        <v>15.443502000000001</v>
      </c>
      <c r="Y377">
        <v>17.448267999999999</v>
      </c>
      <c r="Z377">
        <v>20.223904999999998</v>
      </c>
      <c r="AA377">
        <v>21.875677</v>
      </c>
      <c r="AB377">
        <v>23.640910999999999</v>
      </c>
      <c r="AC377">
        <v>24.890815</v>
      </c>
      <c r="AD377">
        <v>25.840852000000002</v>
      </c>
      <c r="AE377">
        <v>26.753022999999999</v>
      </c>
      <c r="AF377">
        <v>27.057154000000001</v>
      </c>
      <c r="AG377">
        <v>26.824010000000001</v>
      </c>
      <c r="AH377">
        <v>25.362970000000001</v>
      </c>
      <c r="AI377">
        <v>23.328849999999999</v>
      </c>
      <c r="AJ377">
        <v>22.250830000000001</v>
      </c>
      <c r="AK377">
        <v>21.529689999999999</v>
      </c>
      <c r="AL377">
        <v>20.60285</v>
      </c>
      <c r="AM377">
        <v>18.277329999999999</v>
      </c>
      <c r="AN377">
        <v>15.96998</v>
      </c>
      <c r="AO377">
        <v>14.504049999999999</v>
      </c>
      <c r="AP377">
        <v>81.027519999999996</v>
      </c>
      <c r="AQ377">
        <v>77.692049999999995</v>
      </c>
      <c r="AR377">
        <v>76.943370000000002</v>
      </c>
      <c r="AS377">
        <v>75.693309999999997</v>
      </c>
      <c r="AT377">
        <v>73.776039999999995</v>
      </c>
      <c r="AU377">
        <v>71.442909999999998</v>
      </c>
      <c r="AV377">
        <v>69.692509999999999</v>
      </c>
      <c r="AW377">
        <v>71.270250000000004</v>
      </c>
      <c r="AX377">
        <v>75.429460000000006</v>
      </c>
      <c r="AY377">
        <v>79.677189999999996</v>
      </c>
      <c r="AZ377">
        <v>84.425389999999993</v>
      </c>
      <c r="BA377">
        <v>89.670469999999995</v>
      </c>
      <c r="BB377">
        <v>93.750079999999997</v>
      </c>
      <c r="BC377">
        <v>97.16422</v>
      </c>
      <c r="BD377">
        <v>99.581469999999996</v>
      </c>
      <c r="BE377">
        <v>100.1709</v>
      </c>
      <c r="BF377">
        <v>100.7604</v>
      </c>
      <c r="BG377">
        <v>100.93259999999999</v>
      </c>
      <c r="BH377">
        <v>99.767589999999998</v>
      </c>
      <c r="BI377">
        <v>97.93665</v>
      </c>
      <c r="BJ377">
        <v>95.105249999999998</v>
      </c>
      <c r="BK377">
        <v>91.605720000000005</v>
      </c>
      <c r="BL377">
        <v>87.524379999999994</v>
      </c>
      <c r="BM377">
        <v>84.276179999999997</v>
      </c>
      <c r="BN377">
        <v>-6.6329299999999994E-2</v>
      </c>
      <c r="BO377">
        <v>-5.3751199999999999E-2</v>
      </c>
      <c r="BP377">
        <v>-3.9430199999999999E-2</v>
      </c>
      <c r="BQ377">
        <v>-9.7684E-3</v>
      </c>
      <c r="BR377">
        <v>-2.1054300000000001E-2</v>
      </c>
      <c r="BS377">
        <v>-5.084E-4</v>
      </c>
      <c r="BT377">
        <v>4.2348499999999997E-2</v>
      </c>
      <c r="BU377">
        <v>0.1055084</v>
      </c>
      <c r="BV377">
        <v>0.1055189</v>
      </c>
      <c r="BW377">
        <v>7.2179400000000005E-2</v>
      </c>
      <c r="BX377">
        <v>4.4808899999999999E-2</v>
      </c>
      <c r="BY377">
        <v>1.6013599999999999E-2</v>
      </c>
      <c r="BZ377">
        <v>-4.0297800000000002E-2</v>
      </c>
      <c r="CA377">
        <v>-5.4116499999999998E-2</v>
      </c>
      <c r="CB377">
        <v>6.6779000000000005E-2</v>
      </c>
      <c r="CC377">
        <v>2.4041000000000002E-3</v>
      </c>
      <c r="CD377">
        <v>2.6293000000000002E-3</v>
      </c>
      <c r="CE377">
        <v>-2.3876100000000001E-2</v>
      </c>
      <c r="CF377">
        <v>-0.1093452</v>
      </c>
      <c r="CG377">
        <v>-0.16229089999999999</v>
      </c>
      <c r="CH377">
        <v>-0.1045315</v>
      </c>
      <c r="CI377">
        <v>3.2312300000000002E-2</v>
      </c>
      <c r="CJ377">
        <v>8.1327200000000002E-2</v>
      </c>
      <c r="CK377">
        <v>1.38639E-2</v>
      </c>
      <c r="CL377">
        <v>4.2929999999999999E-3</v>
      </c>
      <c r="CM377">
        <v>4.6030000000000003E-3</v>
      </c>
      <c r="CN377">
        <v>4.4548000000000001E-3</v>
      </c>
      <c r="CO377">
        <v>4.4628000000000003E-3</v>
      </c>
      <c r="CP377">
        <v>4.8853999999999998E-3</v>
      </c>
      <c r="CQ377">
        <v>7.5342999999999999E-3</v>
      </c>
      <c r="CR377">
        <v>6.5386999999999997E-3</v>
      </c>
      <c r="CS377">
        <v>4.2716999999999998E-3</v>
      </c>
      <c r="CT377">
        <v>3.1871E-3</v>
      </c>
      <c r="CU377">
        <v>1.5218E-3</v>
      </c>
      <c r="CV377" s="76">
        <v>7.5710000000000003E-4</v>
      </c>
      <c r="CW377" s="76">
        <v>4.685E-4</v>
      </c>
      <c r="CX377" s="76">
        <v>1.6754000000000001E-3</v>
      </c>
      <c r="CY377">
        <v>2.9713999999999999E-3</v>
      </c>
      <c r="CZ377">
        <v>4.4850999999999997E-3</v>
      </c>
      <c r="DA377">
        <v>5.0445000000000004E-3</v>
      </c>
      <c r="DB377">
        <v>5.5256000000000003E-3</v>
      </c>
      <c r="DC377">
        <v>5.7352000000000002E-3</v>
      </c>
      <c r="DD377">
        <v>4.9294999999999999E-3</v>
      </c>
      <c r="DE377">
        <v>4.3736000000000001E-3</v>
      </c>
      <c r="DF377">
        <v>3.506E-3</v>
      </c>
      <c r="DG377">
        <v>2.6272000000000001E-3</v>
      </c>
      <c r="DH377">
        <v>2.3811000000000001E-3</v>
      </c>
      <c r="DI377">
        <v>2.5163E-3</v>
      </c>
    </row>
    <row r="378" spans="1:113" x14ac:dyDescent="0.25">
      <c r="A378" t="str">
        <f t="shared" si="5"/>
        <v>Kern_All_All_All_All_20 to 199.99 kW_43693</v>
      </c>
      <c r="B378" t="s">
        <v>177</v>
      </c>
      <c r="C378" t="s">
        <v>244</v>
      </c>
      <c r="D378" t="s">
        <v>193</v>
      </c>
      <c r="E378" t="s">
        <v>19</v>
      </c>
      <c r="F378" t="s">
        <v>19</v>
      </c>
      <c r="G378" t="s">
        <v>19</v>
      </c>
      <c r="H378" t="s">
        <v>19</v>
      </c>
      <c r="I378" t="s">
        <v>59</v>
      </c>
      <c r="J378" s="11">
        <v>43693</v>
      </c>
      <c r="K378">
        <v>15</v>
      </c>
      <c r="L378">
        <v>18</v>
      </c>
      <c r="M378">
        <v>2342</v>
      </c>
      <c r="N378">
        <v>0</v>
      </c>
      <c r="O378">
        <v>0</v>
      </c>
      <c r="P378">
        <v>0</v>
      </c>
      <c r="Q378">
        <v>0</v>
      </c>
      <c r="R378">
        <v>13.589323</v>
      </c>
      <c r="S378">
        <v>12.747094000000001</v>
      </c>
      <c r="T378">
        <v>12.242229</v>
      </c>
      <c r="U378">
        <v>12.051193</v>
      </c>
      <c r="V378">
        <v>13.011649999999999</v>
      </c>
      <c r="W378">
        <v>14.666118000000001</v>
      </c>
      <c r="X378">
        <v>15.91339</v>
      </c>
      <c r="Y378">
        <v>18.256879999999999</v>
      </c>
      <c r="Z378">
        <v>21.524809000000001</v>
      </c>
      <c r="AA378">
        <v>23.411797</v>
      </c>
      <c r="AB378">
        <v>25.279264999999999</v>
      </c>
      <c r="AC378">
        <v>26.385325999999999</v>
      </c>
      <c r="AD378">
        <v>27.054537</v>
      </c>
      <c r="AE378">
        <v>27.654730000000001</v>
      </c>
      <c r="AF378">
        <v>27.442896999999999</v>
      </c>
      <c r="AG378">
        <v>26.931789999999999</v>
      </c>
      <c r="AH378">
        <v>25.336749999999999</v>
      </c>
      <c r="AI378">
        <v>23.12228</v>
      </c>
      <c r="AJ378">
        <v>22.023790000000002</v>
      </c>
      <c r="AK378">
        <v>21.4209</v>
      </c>
      <c r="AL378">
        <v>20.869119999999999</v>
      </c>
      <c r="AM378">
        <v>18.612819999999999</v>
      </c>
      <c r="AN378">
        <v>16.42662</v>
      </c>
      <c r="AO378">
        <v>14.757949999999999</v>
      </c>
      <c r="AP378">
        <v>81.444029999999998</v>
      </c>
      <c r="AQ378">
        <v>80.109279999999998</v>
      </c>
      <c r="AR378">
        <v>79.025350000000003</v>
      </c>
      <c r="AS378">
        <v>77.0261</v>
      </c>
      <c r="AT378">
        <v>75.525729999999996</v>
      </c>
      <c r="AU378">
        <v>74.108909999999995</v>
      </c>
      <c r="AV378">
        <v>73.107420000000005</v>
      </c>
      <c r="AW378">
        <v>75.684139999999999</v>
      </c>
      <c r="AX378">
        <v>80.2607</v>
      </c>
      <c r="AY378">
        <v>86.925579999999997</v>
      </c>
      <c r="AZ378">
        <v>92.587720000000004</v>
      </c>
      <c r="BA378">
        <v>96.250960000000006</v>
      </c>
      <c r="BB378">
        <v>98.007130000000004</v>
      </c>
      <c r="BC378">
        <v>99.429310000000001</v>
      </c>
      <c r="BD378">
        <v>101.60120000000001</v>
      </c>
      <c r="BE378">
        <v>102.105</v>
      </c>
      <c r="BF378">
        <v>102.4425</v>
      </c>
      <c r="BG378">
        <v>102.4453</v>
      </c>
      <c r="BH378">
        <v>100.86320000000001</v>
      </c>
      <c r="BI378">
        <v>98.697590000000005</v>
      </c>
      <c r="BJ378">
        <v>94.449529999999996</v>
      </c>
      <c r="BK378">
        <v>90.615520000000004</v>
      </c>
      <c r="BL378">
        <v>87.446039999999996</v>
      </c>
      <c r="BM378">
        <v>83.945660000000004</v>
      </c>
      <c r="BN378">
        <v>-6.3634200000000002E-2</v>
      </c>
      <c r="BO378">
        <v>-3.8105699999999999E-2</v>
      </c>
      <c r="BP378">
        <v>-2.9221899999999999E-2</v>
      </c>
      <c r="BQ378">
        <v>-3.2396999999999999E-3</v>
      </c>
      <c r="BR378">
        <v>-1.94492E-2</v>
      </c>
      <c r="BS378">
        <v>9.2432999999999994E-3</v>
      </c>
      <c r="BT378">
        <v>6.4338500000000007E-2</v>
      </c>
      <c r="BU378">
        <v>9.9790199999999996E-2</v>
      </c>
      <c r="BV378">
        <v>5.9393500000000002E-2</v>
      </c>
      <c r="BW378">
        <v>3.56958E-2</v>
      </c>
      <c r="BX378">
        <v>3.2203599999999999E-2</v>
      </c>
      <c r="BY378">
        <v>9.6929000000000008E-3</v>
      </c>
      <c r="BZ378">
        <v>-7.2640999999999999E-3</v>
      </c>
      <c r="CA378">
        <v>-3.9293000000000002E-3</v>
      </c>
      <c r="CB378">
        <v>0.14632220000000001</v>
      </c>
      <c r="CC378">
        <v>4.7834300000000003E-2</v>
      </c>
      <c r="CD378">
        <v>2.9932400000000001E-2</v>
      </c>
      <c r="CE378">
        <v>-2.4459700000000001E-2</v>
      </c>
      <c r="CF378">
        <v>-0.1480525</v>
      </c>
      <c r="CG378">
        <v>-0.20615810000000001</v>
      </c>
      <c r="CH378">
        <v>-0.1270357</v>
      </c>
      <c r="CI378">
        <v>1.8183399999999999E-2</v>
      </c>
      <c r="CJ378">
        <v>4.0671600000000002E-2</v>
      </c>
      <c r="CK378">
        <v>1.63997E-2</v>
      </c>
      <c r="CL378">
        <v>5.4337999999999999E-3</v>
      </c>
      <c r="CM378">
        <v>5.8066999999999997E-3</v>
      </c>
      <c r="CN378">
        <v>5.7362999999999997E-3</v>
      </c>
      <c r="CO378">
        <v>5.6483000000000002E-3</v>
      </c>
      <c r="CP378">
        <v>6.0699999999999999E-3</v>
      </c>
      <c r="CQ378">
        <v>8.5272999999999998E-3</v>
      </c>
      <c r="CR378">
        <v>7.6642000000000004E-3</v>
      </c>
      <c r="CS378">
        <v>5.8373000000000001E-3</v>
      </c>
      <c r="CT378">
        <v>4.3178000000000001E-3</v>
      </c>
      <c r="CU378">
        <v>2.2171000000000001E-3</v>
      </c>
      <c r="CV378" s="76">
        <v>1.2596E-3</v>
      </c>
      <c r="CW378" s="76">
        <v>5.8430000000000005E-4</v>
      </c>
      <c r="CX378" s="76">
        <v>1.9647000000000002E-3</v>
      </c>
      <c r="CY378">
        <v>3.4827999999999999E-3</v>
      </c>
      <c r="CZ378">
        <v>5.8237999999999996E-3</v>
      </c>
      <c r="DA378">
        <v>7.0425000000000001E-3</v>
      </c>
      <c r="DB378">
        <v>7.9284999999999998E-3</v>
      </c>
      <c r="DC378">
        <v>8.1142999999999996E-3</v>
      </c>
      <c r="DD378">
        <v>6.5334E-3</v>
      </c>
      <c r="DE378">
        <v>5.5807000000000001E-3</v>
      </c>
      <c r="DF378">
        <v>4.3045000000000002E-3</v>
      </c>
      <c r="DG378">
        <v>3.3942999999999998E-3</v>
      </c>
      <c r="DH378">
        <v>3.2537999999999998E-3</v>
      </c>
      <c r="DI378">
        <v>3.5527000000000002E-3</v>
      </c>
    </row>
    <row r="379" spans="1:113" x14ac:dyDescent="0.25">
      <c r="A379" t="str">
        <f t="shared" si="5"/>
        <v>Kern_All_All_All_All_20 to 199.99 kW_43703</v>
      </c>
      <c r="B379" t="s">
        <v>177</v>
      </c>
      <c r="C379" t="s">
        <v>244</v>
      </c>
      <c r="D379" t="s">
        <v>193</v>
      </c>
      <c r="E379" t="s">
        <v>19</v>
      </c>
      <c r="F379" t="s">
        <v>19</v>
      </c>
      <c r="G379" t="s">
        <v>19</v>
      </c>
      <c r="H379" t="s">
        <v>19</v>
      </c>
      <c r="I379" t="s">
        <v>59</v>
      </c>
      <c r="J379" s="11">
        <v>43703</v>
      </c>
      <c r="K379">
        <v>15</v>
      </c>
      <c r="L379">
        <v>18</v>
      </c>
      <c r="M379">
        <v>2330</v>
      </c>
      <c r="N379">
        <v>0</v>
      </c>
      <c r="O379">
        <v>0</v>
      </c>
      <c r="P379">
        <v>0</v>
      </c>
      <c r="Q379">
        <v>0</v>
      </c>
      <c r="R379">
        <v>12.970758999999999</v>
      </c>
      <c r="S379">
        <v>12.394970000000001</v>
      </c>
      <c r="T379">
        <v>12.071446</v>
      </c>
      <c r="U379">
        <v>12.155923</v>
      </c>
      <c r="V379">
        <v>12.980650000000001</v>
      </c>
      <c r="W379">
        <v>14.827282</v>
      </c>
      <c r="X379">
        <v>16.658308000000002</v>
      </c>
      <c r="Y379">
        <v>18.773382000000002</v>
      </c>
      <c r="Z379">
        <v>21.595838000000001</v>
      </c>
      <c r="AA379">
        <v>22.920594000000001</v>
      </c>
      <c r="AB379">
        <v>24.217855</v>
      </c>
      <c r="AC379">
        <v>25.385861999999999</v>
      </c>
      <c r="AD379">
        <v>25.905843000000001</v>
      </c>
      <c r="AE379">
        <v>26.798646000000002</v>
      </c>
      <c r="AF379">
        <v>26.887936</v>
      </c>
      <c r="AG379">
        <v>26.454329999999999</v>
      </c>
      <c r="AH379">
        <v>24.714569999999998</v>
      </c>
      <c r="AI379">
        <v>22.641349999999999</v>
      </c>
      <c r="AJ379">
        <v>21.146560000000001</v>
      </c>
      <c r="AK379">
        <v>20.868379999999998</v>
      </c>
      <c r="AL379">
        <v>20.125589999999999</v>
      </c>
      <c r="AM379">
        <v>18.015229999999999</v>
      </c>
      <c r="AN379">
        <v>16.02092</v>
      </c>
      <c r="AO379">
        <v>14.468030000000001</v>
      </c>
      <c r="AP379">
        <v>81.599459999999993</v>
      </c>
      <c r="AQ379">
        <v>80.847980000000007</v>
      </c>
      <c r="AR379">
        <v>79.682820000000007</v>
      </c>
      <c r="AS379">
        <v>79.09948</v>
      </c>
      <c r="AT379">
        <v>77.015389999999996</v>
      </c>
      <c r="AU379">
        <v>75.515389999999996</v>
      </c>
      <c r="AV379">
        <v>74.932429999999997</v>
      </c>
      <c r="AW379">
        <v>74.1798</v>
      </c>
      <c r="AX379">
        <v>79.25976</v>
      </c>
      <c r="AY379">
        <v>83.92456</v>
      </c>
      <c r="AZ379">
        <v>86.006749999999997</v>
      </c>
      <c r="BA379">
        <v>89.587459999999993</v>
      </c>
      <c r="BB379">
        <v>93.41704</v>
      </c>
      <c r="BC379">
        <v>95.998859999999993</v>
      </c>
      <c r="BD379">
        <v>98.081829999999997</v>
      </c>
      <c r="BE379">
        <v>99.08408</v>
      </c>
      <c r="BF379">
        <v>98.75712</v>
      </c>
      <c r="BG379">
        <v>99.839330000000004</v>
      </c>
      <c r="BH379">
        <v>98.84196</v>
      </c>
      <c r="BI379">
        <v>96.261989999999997</v>
      </c>
      <c r="BJ379">
        <v>93.68092</v>
      </c>
      <c r="BK379">
        <v>90.766490000000005</v>
      </c>
      <c r="BL379">
        <v>88.017250000000004</v>
      </c>
      <c r="BM379">
        <v>84.683539999999994</v>
      </c>
      <c r="BN379">
        <v>-6.2870499999999996E-2</v>
      </c>
      <c r="BO379">
        <v>-3.6910800000000001E-2</v>
      </c>
      <c r="BP379">
        <v>-2.9330599999999998E-2</v>
      </c>
      <c r="BQ379">
        <v>-2.3027999999999998E-3</v>
      </c>
      <c r="BR379">
        <v>-1.88626E-2</v>
      </c>
      <c r="BS379">
        <v>1.38342E-2</v>
      </c>
      <c r="BT379">
        <v>7.48804E-2</v>
      </c>
      <c r="BU379">
        <v>0.1044919</v>
      </c>
      <c r="BV379">
        <v>6.8191000000000002E-2</v>
      </c>
      <c r="BW379">
        <v>4.86995E-2</v>
      </c>
      <c r="BX379">
        <v>3.7778100000000002E-2</v>
      </c>
      <c r="BY379">
        <v>1.54077E-2</v>
      </c>
      <c r="BZ379">
        <v>-4.1201700000000001E-2</v>
      </c>
      <c r="CA379">
        <v>-7.2005799999999995E-2</v>
      </c>
      <c r="CB379">
        <v>4.1059499999999999E-2</v>
      </c>
      <c r="CC379">
        <v>-9.5542999999999999E-3</v>
      </c>
      <c r="CD379">
        <v>-1.8840599999999999E-2</v>
      </c>
      <c r="CE379">
        <v>-2.5550900000000001E-2</v>
      </c>
      <c r="CF379">
        <v>-9.3572600000000006E-2</v>
      </c>
      <c r="CG379">
        <v>-0.1302286</v>
      </c>
      <c r="CH379">
        <v>-9.0844599999999998E-2</v>
      </c>
      <c r="CI379">
        <v>3.21064E-2</v>
      </c>
      <c r="CJ379">
        <v>5.2235299999999998E-2</v>
      </c>
      <c r="CK379">
        <v>1.3503299999999999E-2</v>
      </c>
      <c r="CL379">
        <v>6.1206999999999998E-3</v>
      </c>
      <c r="CM379">
        <v>6.5504999999999999E-3</v>
      </c>
      <c r="CN379">
        <v>6.5750000000000001E-3</v>
      </c>
      <c r="CO379">
        <v>6.9306999999999997E-3</v>
      </c>
      <c r="CP379">
        <v>7.1270999999999999E-3</v>
      </c>
      <c r="CQ379">
        <v>9.0857000000000004E-3</v>
      </c>
      <c r="CR379">
        <v>7.7647999999999997E-3</v>
      </c>
      <c r="CS379">
        <v>6.0958999999999996E-3</v>
      </c>
      <c r="CT379">
        <v>4.0749000000000002E-3</v>
      </c>
      <c r="CU379" s="76">
        <v>1.9924000000000001E-3</v>
      </c>
      <c r="CV379" s="76">
        <v>8.5950000000000002E-4</v>
      </c>
      <c r="CW379" s="76">
        <v>5.0589999999999999E-4</v>
      </c>
      <c r="CX379" s="76">
        <v>1.7405000000000001E-3</v>
      </c>
      <c r="CY379">
        <v>3.1594000000000001E-3</v>
      </c>
      <c r="CZ379">
        <v>5.0076000000000001E-3</v>
      </c>
      <c r="DA379">
        <v>6.2027999999999996E-3</v>
      </c>
      <c r="DB379">
        <v>6.9398999999999997E-3</v>
      </c>
      <c r="DC379">
        <v>7.1075000000000001E-3</v>
      </c>
      <c r="DD379">
        <v>5.6147000000000002E-3</v>
      </c>
      <c r="DE379">
        <v>4.7464999999999999E-3</v>
      </c>
      <c r="DF379">
        <v>3.7913999999999999E-3</v>
      </c>
      <c r="DG379">
        <v>3.0251000000000002E-3</v>
      </c>
      <c r="DH379">
        <v>2.8712E-3</v>
      </c>
      <c r="DI379">
        <v>3.0866999999999999E-3</v>
      </c>
    </row>
    <row r="380" spans="1:113" x14ac:dyDescent="0.25">
      <c r="A380" t="str">
        <f t="shared" si="5"/>
        <v>Kern_All_All_All_All_20 to 199.99 kW_43704</v>
      </c>
      <c r="B380" t="s">
        <v>177</v>
      </c>
      <c r="C380" t="s">
        <v>244</v>
      </c>
      <c r="D380" t="s">
        <v>193</v>
      </c>
      <c r="E380" t="s">
        <v>19</v>
      </c>
      <c r="F380" t="s">
        <v>19</v>
      </c>
      <c r="G380" t="s">
        <v>19</v>
      </c>
      <c r="H380" t="s">
        <v>19</v>
      </c>
      <c r="I380" t="s">
        <v>59</v>
      </c>
      <c r="J380" s="11">
        <v>43704</v>
      </c>
      <c r="K380">
        <v>15</v>
      </c>
      <c r="L380">
        <v>18</v>
      </c>
      <c r="M380">
        <v>2328</v>
      </c>
      <c r="N380">
        <v>0</v>
      </c>
      <c r="O380">
        <v>0</v>
      </c>
      <c r="P380">
        <v>0</v>
      </c>
      <c r="Q380">
        <v>0</v>
      </c>
      <c r="R380">
        <v>13.426633000000001</v>
      </c>
      <c r="S380">
        <v>12.731142999999999</v>
      </c>
      <c r="T380">
        <v>12.385671</v>
      </c>
      <c r="U380">
        <v>12.370754</v>
      </c>
      <c r="V380">
        <v>13.308021</v>
      </c>
      <c r="W380">
        <v>14.845451000000001</v>
      </c>
      <c r="X380">
        <v>16.576405000000001</v>
      </c>
      <c r="Y380">
        <v>18.642700999999999</v>
      </c>
      <c r="Z380">
        <v>21.499694000000002</v>
      </c>
      <c r="AA380">
        <v>22.958995000000002</v>
      </c>
      <c r="AB380">
        <v>24.605291000000001</v>
      </c>
      <c r="AC380">
        <v>25.756962000000001</v>
      </c>
      <c r="AD380">
        <v>26.386628000000002</v>
      </c>
      <c r="AE380">
        <v>27.297222000000001</v>
      </c>
      <c r="AF380">
        <v>27.497240000000001</v>
      </c>
      <c r="AG380">
        <v>26.972110000000001</v>
      </c>
      <c r="AH380">
        <v>25.16818</v>
      </c>
      <c r="AI380">
        <v>23.030349999999999</v>
      </c>
      <c r="AJ380">
        <v>21.473549999999999</v>
      </c>
      <c r="AK380">
        <v>21.218979999999998</v>
      </c>
      <c r="AL380">
        <v>20.314869999999999</v>
      </c>
      <c r="AM380">
        <v>18.355180000000001</v>
      </c>
      <c r="AN380">
        <v>16.26416</v>
      </c>
      <c r="AO380">
        <v>14.708270000000001</v>
      </c>
      <c r="AP380">
        <v>83.762990000000002</v>
      </c>
      <c r="AQ380">
        <v>81.262420000000006</v>
      </c>
      <c r="AR380">
        <v>80.595200000000006</v>
      </c>
      <c r="AS380">
        <v>79.011780000000002</v>
      </c>
      <c r="AT380">
        <v>77.094830000000002</v>
      </c>
      <c r="AU380">
        <v>76.594089999999994</v>
      </c>
      <c r="AV380">
        <v>75.094459999999998</v>
      </c>
      <c r="AW380">
        <v>75.258880000000005</v>
      </c>
      <c r="AX380">
        <v>79.172839999999994</v>
      </c>
      <c r="AY380">
        <v>82.838939999999994</v>
      </c>
      <c r="AZ380">
        <v>86.589219999999997</v>
      </c>
      <c r="BA380">
        <v>90.670590000000004</v>
      </c>
      <c r="BB380">
        <v>94.418430000000001</v>
      </c>
      <c r="BC380">
        <v>97.417500000000004</v>
      </c>
      <c r="BD380">
        <v>98.754390000000001</v>
      </c>
      <c r="BE380">
        <v>99.508589999999998</v>
      </c>
      <c r="BF380">
        <v>99.427589999999995</v>
      </c>
      <c r="BG380">
        <v>99.928529999999995</v>
      </c>
      <c r="BH380">
        <v>99.761679999999998</v>
      </c>
      <c r="BI380">
        <v>97.679940000000002</v>
      </c>
      <c r="BJ380">
        <v>94.264669999999995</v>
      </c>
      <c r="BK380">
        <v>92.097449999999995</v>
      </c>
      <c r="BL380">
        <v>89.597819999999999</v>
      </c>
      <c r="BM380">
        <v>86.846980000000002</v>
      </c>
      <c r="BN380">
        <v>-7.4548299999999998E-2</v>
      </c>
      <c r="BO380">
        <v>-7.3782799999999996E-2</v>
      </c>
      <c r="BP380">
        <v>-8.0034099999999997E-2</v>
      </c>
      <c r="BQ380">
        <v>-3.1956199999999997E-2</v>
      </c>
      <c r="BR380">
        <v>-3.3785000000000003E-2</v>
      </c>
      <c r="BS380">
        <v>1.6226299999999999E-2</v>
      </c>
      <c r="BT380">
        <v>6.6711000000000006E-2</v>
      </c>
      <c r="BU380">
        <v>0.1201372</v>
      </c>
      <c r="BV380">
        <v>0.1156845</v>
      </c>
      <c r="BW380">
        <v>8.6880100000000002E-2</v>
      </c>
      <c r="BX380">
        <v>4.2764099999999999E-2</v>
      </c>
      <c r="BY380">
        <v>6.7780999999999996E-3</v>
      </c>
      <c r="BZ380">
        <v>-3.3175200000000002E-2</v>
      </c>
      <c r="CA380">
        <v>-4.41258E-2</v>
      </c>
      <c r="CB380">
        <v>2.4230000000000002E-2</v>
      </c>
      <c r="CC380">
        <v>-5.2269999999999997E-4</v>
      </c>
      <c r="CD380">
        <v>2.0894300000000001E-2</v>
      </c>
      <c r="CE380">
        <v>-2.9003000000000002E-3</v>
      </c>
      <c r="CF380">
        <v>-0.1222206</v>
      </c>
      <c r="CG380">
        <v>-0.20736289999999999</v>
      </c>
      <c r="CH380">
        <v>-0.11781229999999999</v>
      </c>
      <c r="CI380">
        <v>2.08262E-2</v>
      </c>
      <c r="CJ380">
        <v>-4.516E-3</v>
      </c>
      <c r="CK380">
        <v>-3.1761200000000003E-2</v>
      </c>
      <c r="CL380">
        <v>5.8348999999999996E-3</v>
      </c>
      <c r="CM380">
        <v>6.3562999999999996E-3</v>
      </c>
      <c r="CN380">
        <v>6.3883999999999998E-3</v>
      </c>
      <c r="CO380">
        <v>6.3860999999999996E-3</v>
      </c>
      <c r="CP380">
        <v>7.0096999999999998E-3</v>
      </c>
      <c r="CQ380">
        <v>9.0924999999999999E-3</v>
      </c>
      <c r="CR380">
        <v>8.0616000000000004E-3</v>
      </c>
      <c r="CS380">
        <v>5.9727000000000001E-3</v>
      </c>
      <c r="CT380">
        <v>4.1140999999999999E-3</v>
      </c>
      <c r="CU380">
        <v>2.0530000000000001E-3</v>
      </c>
      <c r="CV380" s="76">
        <v>8.9749999999999997E-4</v>
      </c>
      <c r="CW380" s="76">
        <v>5.3569999999999996E-4</v>
      </c>
      <c r="CX380" s="76">
        <v>1.7998999999999999E-3</v>
      </c>
      <c r="CY380">
        <v>3.2575999999999998E-3</v>
      </c>
      <c r="CZ380">
        <v>5.2353E-3</v>
      </c>
      <c r="DA380">
        <v>6.6010000000000001E-3</v>
      </c>
      <c r="DB380">
        <v>7.3228E-3</v>
      </c>
      <c r="DC380">
        <v>7.4817E-3</v>
      </c>
      <c r="DD380">
        <v>6.1758999999999998E-3</v>
      </c>
      <c r="DE380">
        <v>5.4916000000000001E-3</v>
      </c>
      <c r="DF380">
        <v>4.2356E-3</v>
      </c>
      <c r="DG380">
        <v>3.7230000000000002E-3</v>
      </c>
      <c r="DH380">
        <v>3.4830999999999998E-3</v>
      </c>
      <c r="DI380">
        <v>3.6015999999999999E-3</v>
      </c>
    </row>
    <row r="381" spans="1:113" x14ac:dyDescent="0.25">
      <c r="A381" t="str">
        <f t="shared" ref="A381:A444" si="6">D381&amp;"_"&amp;E381&amp;"_"&amp;F381&amp;"_"&amp;G381&amp;"_"&amp;H381&amp;"_"&amp;I381&amp;"_"&amp;J381</f>
        <v>Kern_All_All_All_All_20 to 199.99 kW_43721</v>
      </c>
      <c r="B381" t="s">
        <v>177</v>
      </c>
      <c r="C381" t="s">
        <v>244</v>
      </c>
      <c r="D381" t="s">
        <v>193</v>
      </c>
      <c r="E381" t="s">
        <v>19</v>
      </c>
      <c r="F381" t="s">
        <v>19</v>
      </c>
      <c r="G381" t="s">
        <v>19</v>
      </c>
      <c r="H381" t="s">
        <v>19</v>
      </c>
      <c r="I381" t="s">
        <v>59</v>
      </c>
      <c r="J381" s="11">
        <v>43721</v>
      </c>
      <c r="K381">
        <v>15</v>
      </c>
      <c r="L381">
        <v>18</v>
      </c>
      <c r="M381">
        <v>2312</v>
      </c>
      <c r="N381">
        <v>0</v>
      </c>
      <c r="O381">
        <v>0</v>
      </c>
      <c r="P381">
        <v>0</v>
      </c>
      <c r="Q381">
        <v>0</v>
      </c>
      <c r="R381">
        <v>11.904588</v>
      </c>
      <c r="S381">
        <v>11.206063</v>
      </c>
      <c r="T381">
        <v>10.808267000000001</v>
      </c>
      <c r="U381">
        <v>10.742098</v>
      </c>
      <c r="V381">
        <v>11.459947</v>
      </c>
      <c r="W381">
        <v>12.980577</v>
      </c>
      <c r="X381">
        <v>14.174689000000001</v>
      </c>
      <c r="Y381">
        <v>15.313159000000001</v>
      </c>
      <c r="Z381">
        <v>17.721388000000001</v>
      </c>
      <c r="AA381">
        <v>19.402477999999999</v>
      </c>
      <c r="AB381">
        <v>21.223993</v>
      </c>
      <c r="AC381">
        <v>22.553197999999998</v>
      </c>
      <c r="AD381">
        <v>23.439069</v>
      </c>
      <c r="AE381">
        <v>24.338011999999999</v>
      </c>
      <c r="AF381">
        <v>24.520299000000001</v>
      </c>
      <c r="AG381">
        <v>24.184550000000002</v>
      </c>
      <c r="AH381">
        <v>22.82499</v>
      </c>
      <c r="AI381">
        <v>21.021270000000001</v>
      </c>
      <c r="AJ381">
        <v>19.653670000000002</v>
      </c>
      <c r="AK381">
        <v>19.650220000000001</v>
      </c>
      <c r="AL381">
        <v>18.27317</v>
      </c>
      <c r="AM381">
        <v>16.445239999999998</v>
      </c>
      <c r="AN381">
        <v>14.60003</v>
      </c>
      <c r="AO381">
        <v>13.205</v>
      </c>
      <c r="AP381">
        <v>74.918719999999993</v>
      </c>
      <c r="AQ381">
        <v>73.16807</v>
      </c>
      <c r="AR381">
        <v>71.916669999999996</v>
      </c>
      <c r="AS381">
        <v>69.583650000000006</v>
      </c>
      <c r="AT381">
        <v>69.748949999999994</v>
      </c>
      <c r="AU381">
        <v>68.248199999999997</v>
      </c>
      <c r="AV381">
        <v>65.916669999999996</v>
      </c>
      <c r="AW381">
        <v>65.334299999999999</v>
      </c>
      <c r="AX381">
        <v>68.833389999999994</v>
      </c>
      <c r="AY381">
        <v>74.498869999999997</v>
      </c>
      <c r="AZ381">
        <v>80.165859999999995</v>
      </c>
      <c r="BA381">
        <v>85.665300000000002</v>
      </c>
      <c r="BB381">
        <v>89.832089999999994</v>
      </c>
      <c r="BC381">
        <v>93.249350000000007</v>
      </c>
      <c r="BD381">
        <v>95.333399999999997</v>
      </c>
      <c r="BE381">
        <v>97.167169999999999</v>
      </c>
      <c r="BF381">
        <v>97.584239999999994</v>
      </c>
      <c r="BG381">
        <v>97.001490000000004</v>
      </c>
      <c r="BH381">
        <v>95.917630000000003</v>
      </c>
      <c r="BI381">
        <v>92.834879999999998</v>
      </c>
      <c r="BJ381">
        <v>89.001289999999997</v>
      </c>
      <c r="BK381">
        <v>84.752880000000005</v>
      </c>
      <c r="BL381">
        <v>81.42004</v>
      </c>
      <c r="BM381">
        <v>77.337479999999999</v>
      </c>
      <c r="BN381">
        <v>7.8925999999999996E-2</v>
      </c>
      <c r="BO381">
        <v>0.1394521</v>
      </c>
      <c r="BP381">
        <v>0.14670820000000001</v>
      </c>
      <c r="BQ381">
        <v>0.1691395</v>
      </c>
      <c r="BR381">
        <v>0.2012631</v>
      </c>
      <c r="BS381">
        <v>0.2150715</v>
      </c>
      <c r="BT381">
        <v>0.32295839999999998</v>
      </c>
      <c r="BU381">
        <v>0.49780049999999998</v>
      </c>
      <c r="BV381">
        <v>0.50007889999999999</v>
      </c>
      <c r="BW381">
        <v>0.29906929999999998</v>
      </c>
      <c r="BX381">
        <v>0.16287850000000001</v>
      </c>
      <c r="BY381">
        <v>-1.7563499999999999E-2</v>
      </c>
      <c r="BZ381">
        <v>-0.1257103</v>
      </c>
      <c r="CA381">
        <v>-0.1760777</v>
      </c>
      <c r="CB381">
        <v>-7.0639499999999994E-2</v>
      </c>
      <c r="CC381">
        <v>-3.10315E-2</v>
      </c>
      <c r="CD381">
        <v>-7.0188100000000003E-2</v>
      </c>
      <c r="CE381">
        <v>-6.2486899999999998E-2</v>
      </c>
      <c r="CF381">
        <v>-8.8924000000000003E-2</v>
      </c>
      <c r="CG381">
        <v>-2.37536E-2</v>
      </c>
      <c r="CH381">
        <v>4.0948900000000003E-2</v>
      </c>
      <c r="CI381">
        <v>8.1309099999999995E-2</v>
      </c>
      <c r="CJ381">
        <v>4.8391299999999998E-2</v>
      </c>
      <c r="CK381">
        <v>-8.8900000000000003E-3</v>
      </c>
      <c r="CL381">
        <v>3.8671999999999999E-3</v>
      </c>
      <c r="CM381">
        <v>3.8917999999999999E-3</v>
      </c>
      <c r="CN381">
        <v>3.8612E-3</v>
      </c>
      <c r="CO381">
        <v>4.0121000000000002E-3</v>
      </c>
      <c r="CP381">
        <v>4.5291999999999997E-3</v>
      </c>
      <c r="CQ381">
        <v>6.0612000000000001E-3</v>
      </c>
      <c r="CR381">
        <v>5.3810999999999998E-3</v>
      </c>
      <c r="CS381">
        <v>4.0984999999999997E-3</v>
      </c>
      <c r="CT381">
        <v>3.2786E-3</v>
      </c>
      <c r="CU381">
        <v>1.7445E-3</v>
      </c>
      <c r="CV381" s="76">
        <v>8.1400000000000005E-4</v>
      </c>
      <c r="CW381" s="76">
        <v>5.4949999999999997E-4</v>
      </c>
      <c r="CX381">
        <v>1.6894E-3</v>
      </c>
      <c r="CY381">
        <v>2.885E-3</v>
      </c>
      <c r="CZ381">
        <v>4.0071000000000004E-3</v>
      </c>
      <c r="DA381">
        <v>4.2963999999999997E-3</v>
      </c>
      <c r="DB381">
        <v>4.5861000000000001E-3</v>
      </c>
      <c r="DC381">
        <v>4.8961999999999999E-3</v>
      </c>
      <c r="DD381">
        <v>4.3170999999999999E-3</v>
      </c>
      <c r="DE381">
        <v>3.8658999999999998E-3</v>
      </c>
      <c r="DF381">
        <v>2.5259000000000002E-3</v>
      </c>
      <c r="DG381">
        <v>1.8104E-3</v>
      </c>
      <c r="DH381">
        <v>1.7899000000000001E-3</v>
      </c>
      <c r="DI381">
        <v>2.1511999999999998E-3</v>
      </c>
    </row>
    <row r="382" spans="1:113" x14ac:dyDescent="0.25">
      <c r="A382" t="str">
        <f t="shared" si="6"/>
        <v>Kern_All_All_All_All_20 to 199.99 kW_2958465</v>
      </c>
      <c r="B382" t="s">
        <v>204</v>
      </c>
      <c r="C382" t="s">
        <v>244</v>
      </c>
      <c r="D382" t="s">
        <v>193</v>
      </c>
      <c r="E382" t="s">
        <v>19</v>
      </c>
      <c r="F382" t="s">
        <v>19</v>
      </c>
      <c r="G382" t="s">
        <v>19</v>
      </c>
      <c r="H382" t="s">
        <v>19</v>
      </c>
      <c r="I382" t="s">
        <v>59</v>
      </c>
      <c r="J382" s="11">
        <v>2958465</v>
      </c>
      <c r="K382">
        <v>15</v>
      </c>
      <c r="L382">
        <v>18</v>
      </c>
      <c r="M382">
        <v>2347.8890000000001</v>
      </c>
      <c r="N382">
        <v>0</v>
      </c>
      <c r="O382">
        <v>0</v>
      </c>
      <c r="P382">
        <v>0</v>
      </c>
      <c r="Q382">
        <v>0</v>
      </c>
      <c r="R382">
        <v>13.078948</v>
      </c>
      <c r="S382">
        <v>12.342779999999999</v>
      </c>
      <c r="T382">
        <v>11.855521</v>
      </c>
      <c r="U382">
        <v>11.841334</v>
      </c>
      <c r="V382">
        <v>12.710815999999999</v>
      </c>
      <c r="W382">
        <v>14.27089</v>
      </c>
      <c r="X382">
        <v>15.542968</v>
      </c>
      <c r="Y382">
        <v>17.613361000000001</v>
      </c>
      <c r="Z382">
        <v>20.278244000000001</v>
      </c>
      <c r="AA382">
        <v>21.910623999999999</v>
      </c>
      <c r="AB382">
        <v>23.518419000000002</v>
      </c>
      <c r="AC382">
        <v>24.711808000000001</v>
      </c>
      <c r="AD382">
        <v>25.361111999999999</v>
      </c>
      <c r="AE382">
        <v>26.179003999999999</v>
      </c>
      <c r="AF382">
        <v>26.286428000000001</v>
      </c>
      <c r="AG382">
        <v>25.877520000000001</v>
      </c>
      <c r="AH382">
        <v>24.471019999999999</v>
      </c>
      <c r="AI382">
        <v>22.538889999999999</v>
      </c>
      <c r="AJ382">
        <v>21.33268</v>
      </c>
      <c r="AK382">
        <v>20.87481</v>
      </c>
      <c r="AL382">
        <v>20.184989999999999</v>
      </c>
      <c r="AM382">
        <v>18.192170000000001</v>
      </c>
      <c r="AN382">
        <v>16.07957</v>
      </c>
      <c r="AO382">
        <v>14.5131</v>
      </c>
      <c r="AP382">
        <v>81.147319999999993</v>
      </c>
      <c r="AQ382">
        <v>78.942340000000002</v>
      </c>
      <c r="AR382">
        <v>77.712069999999997</v>
      </c>
      <c r="AS382">
        <v>76.184100000000001</v>
      </c>
      <c r="AT382">
        <v>74.84169</v>
      </c>
      <c r="AU382">
        <v>73.573149999999998</v>
      </c>
      <c r="AV382">
        <v>72.554500000000004</v>
      </c>
      <c r="AW382">
        <v>73.66525</v>
      </c>
      <c r="AX382">
        <v>77.724249999999998</v>
      </c>
      <c r="AY382">
        <v>82.630539999999996</v>
      </c>
      <c r="AZ382">
        <v>86.820880000000002</v>
      </c>
      <c r="BA382">
        <v>90.86994</v>
      </c>
      <c r="BB382">
        <v>94.381969999999995</v>
      </c>
      <c r="BC382">
        <v>97.169359999999998</v>
      </c>
      <c r="BD382">
        <v>99.160960000000003</v>
      </c>
      <c r="BE382">
        <v>99.934389999999993</v>
      </c>
      <c r="BF382">
        <v>100.39230000000001</v>
      </c>
      <c r="BG382">
        <v>100.42619999999999</v>
      </c>
      <c r="BH382">
        <v>99.392910000000001</v>
      </c>
      <c r="BI382">
        <v>97.296080000000003</v>
      </c>
      <c r="BJ382">
        <v>93.949619999999996</v>
      </c>
      <c r="BK382">
        <v>90.813010000000006</v>
      </c>
      <c r="BL382">
        <v>87.453100000000006</v>
      </c>
      <c r="BM382">
        <v>84.370800000000003</v>
      </c>
      <c r="BN382">
        <v>-5.96514E-2</v>
      </c>
      <c r="BO382">
        <v>-3.4126799999999999E-2</v>
      </c>
      <c r="BP382">
        <v>-2.9913599999999999E-2</v>
      </c>
      <c r="BQ382">
        <v>-1.18134E-2</v>
      </c>
      <c r="BR382">
        <v>-7.5507999999999999E-3</v>
      </c>
      <c r="BS382">
        <v>4.3125999999999998E-3</v>
      </c>
      <c r="BT382">
        <v>7.1937200000000007E-2</v>
      </c>
      <c r="BU382">
        <v>0.15458920000000001</v>
      </c>
      <c r="BV382">
        <v>0.16006960000000001</v>
      </c>
      <c r="BW382">
        <v>0.10996640000000001</v>
      </c>
      <c r="BX382">
        <v>5.7414100000000003E-2</v>
      </c>
      <c r="BY382">
        <v>3.9746E-3</v>
      </c>
      <c r="BZ382">
        <v>-4.4229499999999998E-2</v>
      </c>
      <c r="CA382">
        <v>-4.8350799999999999E-2</v>
      </c>
      <c r="CB382">
        <v>7.4557100000000001E-2</v>
      </c>
      <c r="CC382">
        <v>3.4005399999999998E-2</v>
      </c>
      <c r="CD382">
        <v>1.2722600000000001E-2</v>
      </c>
      <c r="CE382">
        <v>-2.69825E-2</v>
      </c>
      <c r="CF382">
        <v>-0.1214085</v>
      </c>
      <c r="CG382">
        <v>-0.16033900000000001</v>
      </c>
      <c r="CH382">
        <v>-9.9399199999999993E-2</v>
      </c>
      <c r="CI382">
        <v>8.5556999999999994E-3</v>
      </c>
      <c r="CJ382">
        <v>9.6387E-3</v>
      </c>
      <c r="CK382">
        <v>-4.3381599999999999E-2</v>
      </c>
      <c r="CL382">
        <v>5.6019999999999996E-4</v>
      </c>
      <c r="CM382">
        <v>5.9699999999999998E-4</v>
      </c>
      <c r="CN382">
        <v>5.9150000000000001E-4</v>
      </c>
      <c r="CO382">
        <v>5.9820000000000001E-4</v>
      </c>
      <c r="CP382">
        <v>6.4590000000000003E-4</v>
      </c>
      <c r="CQ382">
        <v>9.0370000000000001E-4</v>
      </c>
      <c r="CR382">
        <v>8.0829999999999997E-4</v>
      </c>
      <c r="CS382">
        <v>5.9619999999999996E-4</v>
      </c>
      <c r="CT382">
        <v>4.239E-4</v>
      </c>
      <c r="CU382">
        <v>2.1000000000000001E-4</v>
      </c>
      <c r="CV382" s="76">
        <v>1.032E-4</v>
      </c>
      <c r="CW382" s="76">
        <v>5.9799999999999997E-5</v>
      </c>
      <c r="CX382">
        <v>2.0000000000000001E-4</v>
      </c>
      <c r="CY382">
        <v>3.5619999999999998E-4</v>
      </c>
      <c r="CZ382">
        <v>5.4900000000000001E-4</v>
      </c>
      <c r="DA382">
        <v>6.2299999999999996E-4</v>
      </c>
      <c r="DB382">
        <v>6.7739999999999999E-4</v>
      </c>
      <c r="DC382">
        <v>6.9839999999999995E-4</v>
      </c>
      <c r="DD382">
        <v>5.9699999999999998E-4</v>
      </c>
      <c r="DE382">
        <v>5.2749999999999997E-4</v>
      </c>
      <c r="DF382">
        <v>4.0230000000000002E-4</v>
      </c>
      <c r="DG382">
        <v>3.301E-4</v>
      </c>
      <c r="DH382">
        <v>3.1510000000000002E-4</v>
      </c>
      <c r="DI382">
        <v>3.4170000000000001E-4</v>
      </c>
    </row>
    <row r="383" spans="1:113" x14ac:dyDescent="0.25">
      <c r="A383" t="str">
        <f t="shared" si="6"/>
        <v>Northern Coast_All_All_All_All_20 to 199.99 kW_43627</v>
      </c>
      <c r="B383" t="s">
        <v>177</v>
      </c>
      <c r="C383" t="s">
        <v>245</v>
      </c>
      <c r="D383" t="s">
        <v>221</v>
      </c>
      <c r="E383" t="s">
        <v>19</v>
      </c>
      <c r="F383" t="s">
        <v>19</v>
      </c>
      <c r="G383" t="s">
        <v>19</v>
      </c>
      <c r="H383" t="s">
        <v>19</v>
      </c>
      <c r="I383" t="s">
        <v>59</v>
      </c>
      <c r="J383" s="11">
        <v>43627</v>
      </c>
      <c r="K383">
        <v>15</v>
      </c>
      <c r="L383">
        <v>18</v>
      </c>
      <c r="M383">
        <v>1964</v>
      </c>
      <c r="N383">
        <v>0</v>
      </c>
      <c r="O383">
        <v>0</v>
      </c>
      <c r="P383">
        <v>0</v>
      </c>
      <c r="Q383">
        <v>0</v>
      </c>
      <c r="R383">
        <v>12.972239</v>
      </c>
      <c r="S383">
        <v>12.314596</v>
      </c>
      <c r="T383">
        <v>11.938205</v>
      </c>
      <c r="U383">
        <v>11.6409</v>
      </c>
      <c r="V383">
        <v>12.110586</v>
      </c>
      <c r="W383">
        <v>13.312457</v>
      </c>
      <c r="X383">
        <v>15.147665999999999</v>
      </c>
      <c r="Y383">
        <v>17.098637</v>
      </c>
      <c r="Z383">
        <v>19.459890000000001</v>
      </c>
      <c r="AA383">
        <v>21.018325999999998</v>
      </c>
      <c r="AB383">
        <v>22.870473</v>
      </c>
      <c r="AC383">
        <v>23.927002000000002</v>
      </c>
      <c r="AD383">
        <v>24.698771000000001</v>
      </c>
      <c r="AE383">
        <v>25.404723000000001</v>
      </c>
      <c r="AF383">
        <v>25.524117</v>
      </c>
      <c r="AG383">
        <v>24.937889999999999</v>
      </c>
      <c r="AH383">
        <v>23.902139999999999</v>
      </c>
      <c r="AI383">
        <v>22.22833</v>
      </c>
      <c r="AJ383">
        <v>21.28575</v>
      </c>
      <c r="AK383">
        <v>20.480119999999999</v>
      </c>
      <c r="AL383">
        <v>19.190999999999999</v>
      </c>
      <c r="AM383">
        <v>17.805330000000001</v>
      </c>
      <c r="AN383">
        <v>15.79921</v>
      </c>
      <c r="AO383">
        <v>14.32258</v>
      </c>
      <c r="AP383">
        <v>77.197460000000007</v>
      </c>
      <c r="AQ383">
        <v>73.576620000000005</v>
      </c>
      <c r="AR383">
        <v>71.232910000000004</v>
      </c>
      <c r="AS383">
        <v>69.772440000000003</v>
      </c>
      <c r="AT383">
        <v>67.416240000000002</v>
      </c>
      <c r="AU383">
        <v>66.83475</v>
      </c>
      <c r="AV383">
        <v>66.270269999999996</v>
      </c>
      <c r="AW383">
        <v>69.543850000000006</v>
      </c>
      <c r="AX383">
        <v>74.573809999999995</v>
      </c>
      <c r="AY383">
        <v>79.822890000000001</v>
      </c>
      <c r="AZ383">
        <v>84.434139999999999</v>
      </c>
      <c r="BA383">
        <v>89.592119999999994</v>
      </c>
      <c r="BB383">
        <v>93.672120000000007</v>
      </c>
      <c r="BC383">
        <v>96.613519999999994</v>
      </c>
      <c r="BD383">
        <v>99.199839999999995</v>
      </c>
      <c r="BE383">
        <v>100.79600000000001</v>
      </c>
      <c r="BF383">
        <v>101.8616</v>
      </c>
      <c r="BG383">
        <v>101.40600000000001</v>
      </c>
      <c r="BH383">
        <v>100.5278</v>
      </c>
      <c r="BI383">
        <v>98.463449999999995</v>
      </c>
      <c r="BJ383">
        <v>94.706500000000005</v>
      </c>
      <c r="BK383">
        <v>87.640929999999997</v>
      </c>
      <c r="BL383">
        <v>84.086770000000001</v>
      </c>
      <c r="BM383">
        <v>80.875230000000002</v>
      </c>
      <c r="BN383">
        <v>8.8426699999999997E-2</v>
      </c>
      <c r="BO383">
        <v>0.12581149999999999</v>
      </c>
      <c r="BP383">
        <v>0.1337238</v>
      </c>
      <c r="BQ383">
        <v>0.1514218</v>
      </c>
      <c r="BR383">
        <v>0.1783102</v>
      </c>
      <c r="BS383">
        <v>0.1840406</v>
      </c>
      <c r="BT383">
        <v>0.27609149999999999</v>
      </c>
      <c r="BU383">
        <v>0.4557813</v>
      </c>
      <c r="BV383">
        <v>0.44446479999999999</v>
      </c>
      <c r="BW383">
        <v>0.28518329999999997</v>
      </c>
      <c r="BX383">
        <v>0.14698420000000001</v>
      </c>
      <c r="BY383">
        <v>-1.16597E-2</v>
      </c>
      <c r="BZ383">
        <v>-9.2932799999999996E-2</v>
      </c>
      <c r="CA383">
        <v>-9.7305900000000001E-2</v>
      </c>
      <c r="CB383">
        <v>7.8238000000000005E-3</v>
      </c>
      <c r="CC383">
        <v>-4.437E-2</v>
      </c>
      <c r="CD383">
        <v>-8.9082700000000001E-2</v>
      </c>
      <c r="CE383">
        <v>-0.122015</v>
      </c>
      <c r="CF383">
        <v>-0.18990000000000001</v>
      </c>
      <c r="CG383">
        <v>-0.1246065</v>
      </c>
      <c r="CH383">
        <v>-1.3192799999999999E-2</v>
      </c>
      <c r="CI383">
        <v>5.47208E-2</v>
      </c>
      <c r="CJ383">
        <v>1.17713E-2</v>
      </c>
      <c r="CK383">
        <v>-2.0541400000000001E-2</v>
      </c>
      <c r="CL383">
        <v>2.6651999999999999E-3</v>
      </c>
      <c r="CM383">
        <v>2.6088000000000001E-3</v>
      </c>
      <c r="CN383">
        <v>2.7182E-3</v>
      </c>
      <c r="CO383">
        <v>2.8874E-3</v>
      </c>
      <c r="CP383">
        <v>3.5084000000000001E-3</v>
      </c>
      <c r="CQ383">
        <v>5.8101999999999997E-3</v>
      </c>
      <c r="CR383">
        <v>4.4619999999999998E-3</v>
      </c>
      <c r="CS383">
        <v>3.5928000000000002E-3</v>
      </c>
      <c r="CT383">
        <v>2.8601999999999998E-3</v>
      </c>
      <c r="CU383">
        <v>1.5625000000000001E-3</v>
      </c>
      <c r="CV383">
        <v>5.4960000000000002E-4</v>
      </c>
      <c r="CW383">
        <v>2.8360000000000001E-4</v>
      </c>
      <c r="CX383">
        <v>8.7319999999999997E-4</v>
      </c>
      <c r="CY383">
        <v>1.946E-3</v>
      </c>
      <c r="CZ383">
        <v>3.1348999999999999E-3</v>
      </c>
      <c r="DA383">
        <v>4.6981000000000002E-3</v>
      </c>
      <c r="DB383">
        <v>5.6942E-3</v>
      </c>
      <c r="DC383">
        <v>5.8682999999999999E-3</v>
      </c>
      <c r="DD383">
        <v>5.2496000000000001E-3</v>
      </c>
      <c r="DE383">
        <v>4.5040000000000002E-3</v>
      </c>
      <c r="DF383">
        <v>3.2043000000000002E-3</v>
      </c>
      <c r="DG383">
        <v>2.4784E-3</v>
      </c>
      <c r="DH383">
        <v>1.9824999999999999E-3</v>
      </c>
      <c r="DI383">
        <v>2.2109999999999999E-3</v>
      </c>
    </row>
    <row r="384" spans="1:113" x14ac:dyDescent="0.25">
      <c r="A384" t="str">
        <f t="shared" si="6"/>
        <v>Northern Coast_All_All_All_All_20 to 199.99 kW_43670</v>
      </c>
      <c r="B384" t="s">
        <v>177</v>
      </c>
      <c r="C384" t="s">
        <v>245</v>
      </c>
      <c r="D384" t="s">
        <v>221</v>
      </c>
      <c r="E384" t="s">
        <v>19</v>
      </c>
      <c r="F384" t="s">
        <v>19</v>
      </c>
      <c r="G384" t="s">
        <v>19</v>
      </c>
      <c r="H384" t="s">
        <v>19</v>
      </c>
      <c r="I384" t="s">
        <v>59</v>
      </c>
      <c r="J384" s="11">
        <v>43670</v>
      </c>
      <c r="K384">
        <v>15</v>
      </c>
      <c r="L384">
        <v>18</v>
      </c>
      <c r="M384">
        <v>1957</v>
      </c>
      <c r="N384">
        <v>0</v>
      </c>
      <c r="O384">
        <v>0</v>
      </c>
      <c r="P384">
        <v>0</v>
      </c>
      <c r="Q384">
        <v>0</v>
      </c>
      <c r="R384">
        <v>11.050997000000001</v>
      </c>
      <c r="S384">
        <v>10.636331999999999</v>
      </c>
      <c r="T384">
        <v>10.335018</v>
      </c>
      <c r="U384">
        <v>10.331543</v>
      </c>
      <c r="V384">
        <v>10.730661</v>
      </c>
      <c r="W384">
        <v>11.728040999999999</v>
      </c>
      <c r="X384">
        <v>12.765689999999999</v>
      </c>
      <c r="Y384">
        <v>14.104666999999999</v>
      </c>
      <c r="Z384">
        <v>15.625935</v>
      </c>
      <c r="AA384">
        <v>17.210182</v>
      </c>
      <c r="AB384">
        <v>18.453879000000001</v>
      </c>
      <c r="AC384">
        <v>19.694455000000001</v>
      </c>
      <c r="AD384">
        <v>20.602139999999999</v>
      </c>
      <c r="AE384">
        <v>21.752808000000002</v>
      </c>
      <c r="AF384">
        <v>22.196000999999999</v>
      </c>
      <c r="AG384">
        <v>22.183700000000002</v>
      </c>
      <c r="AH384">
        <v>21.379619999999999</v>
      </c>
      <c r="AI384">
        <v>20.282489999999999</v>
      </c>
      <c r="AJ384">
        <v>19.237120000000001</v>
      </c>
      <c r="AK384">
        <v>18.179110000000001</v>
      </c>
      <c r="AL384">
        <v>16.892849999999999</v>
      </c>
      <c r="AM384">
        <v>15.45505</v>
      </c>
      <c r="AN384">
        <v>13.78678</v>
      </c>
      <c r="AO384">
        <v>12.46804</v>
      </c>
      <c r="AP384">
        <v>70.094639999999998</v>
      </c>
      <c r="AQ384">
        <v>66.455470000000005</v>
      </c>
      <c r="AR384">
        <v>64.7072</v>
      </c>
      <c r="AS384">
        <v>63.014270000000003</v>
      </c>
      <c r="AT384">
        <v>62.207369999999997</v>
      </c>
      <c r="AU384">
        <v>60.787730000000003</v>
      </c>
      <c r="AV384">
        <v>60.37988</v>
      </c>
      <c r="AW384">
        <v>61.988030000000002</v>
      </c>
      <c r="AX384">
        <v>66.751589999999993</v>
      </c>
      <c r="AY384">
        <v>72.681269999999998</v>
      </c>
      <c r="AZ384">
        <v>77.489050000000006</v>
      </c>
      <c r="BA384">
        <v>82.107990000000001</v>
      </c>
      <c r="BB384">
        <v>87.041370000000001</v>
      </c>
      <c r="BC384">
        <v>91.741010000000003</v>
      </c>
      <c r="BD384">
        <v>94.859309999999994</v>
      </c>
      <c r="BE384">
        <v>97.113</v>
      </c>
      <c r="BF384">
        <v>97.68083</v>
      </c>
      <c r="BG384">
        <v>97.512699999999995</v>
      </c>
      <c r="BH384">
        <v>96.847219999999993</v>
      </c>
      <c r="BI384">
        <v>93.755129999999994</v>
      </c>
      <c r="BJ384">
        <v>88.688550000000006</v>
      </c>
      <c r="BK384">
        <v>82.101560000000006</v>
      </c>
      <c r="BL384">
        <v>77.618409999999997</v>
      </c>
      <c r="BM384">
        <v>74.053820000000002</v>
      </c>
      <c r="BN384">
        <v>-0.18459229999999999</v>
      </c>
      <c r="BO384">
        <v>-0.20698030000000001</v>
      </c>
      <c r="BP384">
        <v>-0.1872431</v>
      </c>
      <c r="BQ384">
        <v>-0.20264670000000001</v>
      </c>
      <c r="BR384">
        <v>-0.1779473</v>
      </c>
      <c r="BS384">
        <v>-0.2517201</v>
      </c>
      <c r="BT384">
        <v>-0.24656539999999999</v>
      </c>
      <c r="BU384">
        <v>-8.9221300000000003E-2</v>
      </c>
      <c r="BV384">
        <v>0.14116870000000001</v>
      </c>
      <c r="BW384">
        <v>0.1455159</v>
      </c>
      <c r="BX384">
        <v>5.1997099999999997E-2</v>
      </c>
      <c r="BY384">
        <v>-5.1444000000000004E-3</v>
      </c>
      <c r="BZ384">
        <v>-5.5061100000000002E-2</v>
      </c>
      <c r="CA384">
        <v>-0.1149263</v>
      </c>
      <c r="CB384">
        <v>8.0850999999999996E-3</v>
      </c>
      <c r="CC384">
        <v>4.67739E-2</v>
      </c>
      <c r="CD384">
        <v>3.2086999999999997E-2</v>
      </c>
      <c r="CE384">
        <v>-2.7881599999999999E-2</v>
      </c>
      <c r="CF384">
        <v>-0.11395719999999999</v>
      </c>
      <c r="CG384">
        <v>-0.1223679</v>
      </c>
      <c r="CH384">
        <v>-0.13956089999999999</v>
      </c>
      <c r="CI384">
        <v>-9.5245700000000003E-2</v>
      </c>
      <c r="CJ384">
        <v>-0.10688590000000001</v>
      </c>
      <c r="CK384">
        <v>-0.13534959999999999</v>
      </c>
      <c r="CL384">
        <v>1.7995999999999999E-3</v>
      </c>
      <c r="CM384">
        <v>1.6992000000000001E-3</v>
      </c>
      <c r="CN384">
        <v>1.6696E-3</v>
      </c>
      <c r="CO384">
        <v>1.6071E-3</v>
      </c>
      <c r="CP384">
        <v>1.7420999999999999E-3</v>
      </c>
      <c r="CQ384">
        <v>3.6102999999999999E-3</v>
      </c>
      <c r="CR384">
        <v>2.6848000000000002E-3</v>
      </c>
      <c r="CS384">
        <v>1.9542000000000001E-3</v>
      </c>
      <c r="CT384">
        <v>1.7156999999999999E-3</v>
      </c>
      <c r="CU384">
        <v>9.3990000000000002E-4</v>
      </c>
      <c r="CV384">
        <v>4.5780000000000001E-4</v>
      </c>
      <c r="CW384">
        <v>2.429E-4</v>
      </c>
      <c r="CX384">
        <v>7.4439999999999999E-4</v>
      </c>
      <c r="CY384">
        <v>1.4637000000000001E-3</v>
      </c>
      <c r="CZ384">
        <v>1.9884999999999998E-3</v>
      </c>
      <c r="DA384">
        <v>2.5117999999999998E-3</v>
      </c>
      <c r="DB384">
        <v>2.9358000000000001E-3</v>
      </c>
      <c r="DC384">
        <v>3.2835999999999998E-3</v>
      </c>
      <c r="DD384">
        <v>3.3186000000000001E-3</v>
      </c>
      <c r="DE384">
        <v>3.1724000000000001E-3</v>
      </c>
      <c r="DF384">
        <v>2.1358000000000002E-3</v>
      </c>
      <c r="DG384">
        <v>1.8129999999999999E-3</v>
      </c>
      <c r="DH384">
        <v>1.4718000000000001E-3</v>
      </c>
      <c r="DI384">
        <v>1.3358000000000001E-3</v>
      </c>
    </row>
    <row r="385" spans="1:113" x14ac:dyDescent="0.25">
      <c r="A385" t="str">
        <f t="shared" si="6"/>
        <v>Northern Coast_All_All_All_All_20 to 199.99 kW_43672</v>
      </c>
      <c r="B385" t="s">
        <v>177</v>
      </c>
      <c r="C385" t="s">
        <v>245</v>
      </c>
      <c r="D385" t="s">
        <v>221</v>
      </c>
      <c r="E385" t="s">
        <v>19</v>
      </c>
      <c r="F385" t="s">
        <v>19</v>
      </c>
      <c r="G385" t="s">
        <v>19</v>
      </c>
      <c r="H385" t="s">
        <v>19</v>
      </c>
      <c r="I385" t="s">
        <v>59</v>
      </c>
      <c r="J385" s="11">
        <v>43672</v>
      </c>
      <c r="K385">
        <v>15</v>
      </c>
      <c r="L385">
        <v>18</v>
      </c>
      <c r="M385">
        <v>1956</v>
      </c>
      <c r="N385">
        <v>0</v>
      </c>
      <c r="O385">
        <v>0</v>
      </c>
      <c r="P385">
        <v>0</v>
      </c>
      <c r="Q385">
        <v>0</v>
      </c>
      <c r="R385">
        <v>11.386039</v>
      </c>
      <c r="S385">
        <v>10.937703000000001</v>
      </c>
      <c r="T385">
        <v>10.739839</v>
      </c>
      <c r="U385">
        <v>10.598226</v>
      </c>
      <c r="V385">
        <v>11.097277999999999</v>
      </c>
      <c r="W385">
        <v>12.092091</v>
      </c>
      <c r="X385">
        <v>13.010286000000001</v>
      </c>
      <c r="Y385">
        <v>13.976086</v>
      </c>
      <c r="Z385">
        <v>15.111772999999999</v>
      </c>
      <c r="AA385">
        <v>15.979950000000001</v>
      </c>
      <c r="AB385">
        <v>16.876481999999999</v>
      </c>
      <c r="AC385">
        <v>17.664687000000001</v>
      </c>
      <c r="AD385">
        <v>18.225517</v>
      </c>
      <c r="AE385">
        <v>18.895064000000001</v>
      </c>
      <c r="AF385">
        <v>19.421979</v>
      </c>
      <c r="AG385">
        <v>19.08709</v>
      </c>
      <c r="AH385">
        <v>18.740780000000001</v>
      </c>
      <c r="AI385">
        <v>17.828949999999999</v>
      </c>
      <c r="AJ385">
        <v>16.88794</v>
      </c>
      <c r="AK385">
        <v>16.175470000000001</v>
      </c>
      <c r="AL385">
        <v>15.343450000000001</v>
      </c>
      <c r="AM385">
        <v>14.47958</v>
      </c>
      <c r="AN385">
        <v>13.168010000000001</v>
      </c>
      <c r="AO385">
        <v>12.070209999999999</v>
      </c>
      <c r="AP385">
        <v>68.243520000000004</v>
      </c>
      <c r="AQ385">
        <v>68.626850000000005</v>
      </c>
      <c r="AR385">
        <v>66.364000000000004</v>
      </c>
      <c r="AS385">
        <v>64.613150000000005</v>
      </c>
      <c r="AT385">
        <v>62.96199</v>
      </c>
      <c r="AU385">
        <v>61.8202</v>
      </c>
      <c r="AV385">
        <v>61.656849999999999</v>
      </c>
      <c r="AW385">
        <v>62.453249999999997</v>
      </c>
      <c r="AX385">
        <v>65.013779999999997</v>
      </c>
      <c r="AY385">
        <v>68.547210000000007</v>
      </c>
      <c r="AZ385">
        <v>73.025390000000002</v>
      </c>
      <c r="BA385">
        <v>77.630600000000001</v>
      </c>
      <c r="BB385">
        <v>82.020610000000005</v>
      </c>
      <c r="BC385">
        <v>85.547489999999996</v>
      </c>
      <c r="BD385">
        <v>88.638329999999996</v>
      </c>
      <c r="BE385">
        <v>90.820859999999996</v>
      </c>
      <c r="BF385">
        <v>90.093459999999993</v>
      </c>
      <c r="BG385">
        <v>89.452349999999996</v>
      </c>
      <c r="BH385">
        <v>89.204809999999995</v>
      </c>
      <c r="BI385">
        <v>86.456360000000004</v>
      </c>
      <c r="BJ385">
        <v>80.981859999999998</v>
      </c>
      <c r="BK385">
        <v>74.940899999999999</v>
      </c>
      <c r="BL385">
        <v>70.889570000000006</v>
      </c>
      <c r="BM385">
        <v>68.367890000000003</v>
      </c>
      <c r="BN385">
        <v>-0.18867059999999999</v>
      </c>
      <c r="BO385">
        <v>-0.2000122</v>
      </c>
      <c r="BP385">
        <v>-0.18555650000000001</v>
      </c>
      <c r="BQ385">
        <v>-0.20288210000000001</v>
      </c>
      <c r="BR385">
        <v>-0.1818891</v>
      </c>
      <c r="BS385">
        <v>-0.25340439999999997</v>
      </c>
      <c r="BT385">
        <v>-0.24768419999999999</v>
      </c>
      <c r="BU385">
        <v>-9.2362E-2</v>
      </c>
      <c r="BV385">
        <v>0.14024310000000001</v>
      </c>
      <c r="BW385">
        <v>0.1497696</v>
      </c>
      <c r="BX385">
        <v>6.8082699999999996E-2</v>
      </c>
      <c r="BY385">
        <v>-1.31352E-2</v>
      </c>
      <c r="BZ385">
        <v>-4.8216500000000002E-2</v>
      </c>
      <c r="CA385">
        <v>-9.9737400000000004E-2</v>
      </c>
      <c r="CB385">
        <v>-9.8289999999999992E-3</v>
      </c>
      <c r="CC385">
        <v>3.6918699999999999E-2</v>
      </c>
      <c r="CD385">
        <v>4.15202E-2</v>
      </c>
      <c r="CE385">
        <v>2.37939E-2</v>
      </c>
      <c r="CF385">
        <v>-5.2413000000000001E-2</v>
      </c>
      <c r="CG385">
        <v>-0.10114380000000001</v>
      </c>
      <c r="CH385">
        <v>-0.12928580000000001</v>
      </c>
      <c r="CI385">
        <v>-0.118163</v>
      </c>
      <c r="CJ385">
        <v>-0.1401057</v>
      </c>
      <c r="CK385">
        <v>-0.15185309999999999</v>
      </c>
      <c r="CL385">
        <v>2.2791E-3</v>
      </c>
      <c r="CM385">
        <v>2.1884000000000001E-3</v>
      </c>
      <c r="CN385">
        <v>2.1242000000000001E-3</v>
      </c>
      <c r="CO385">
        <v>2.1226999999999999E-3</v>
      </c>
      <c r="CP385">
        <v>2.2258999999999998E-3</v>
      </c>
      <c r="CQ385">
        <v>4.0156999999999997E-3</v>
      </c>
      <c r="CR385">
        <v>2.9266000000000001E-3</v>
      </c>
      <c r="CS385">
        <v>2.0964999999999998E-3</v>
      </c>
      <c r="CT385">
        <v>1.758E-3</v>
      </c>
      <c r="CU385">
        <v>9.5719999999999996E-4</v>
      </c>
      <c r="CV385">
        <v>4.8309999999999998E-4</v>
      </c>
      <c r="CW385">
        <v>2.6449999999999998E-4</v>
      </c>
      <c r="CX385">
        <v>7.7450000000000001E-4</v>
      </c>
      <c r="CY385">
        <v>1.4636E-3</v>
      </c>
      <c r="CZ385">
        <v>1.9816999999999999E-3</v>
      </c>
      <c r="DA385">
        <v>2.4466000000000002E-3</v>
      </c>
      <c r="DB385">
        <v>3.0631E-3</v>
      </c>
      <c r="DC385">
        <v>3.3116999999999999E-3</v>
      </c>
      <c r="DD385">
        <v>3.3676999999999999E-3</v>
      </c>
      <c r="DE385">
        <v>3.1694000000000002E-3</v>
      </c>
      <c r="DF385">
        <v>2.0322000000000001E-3</v>
      </c>
      <c r="DG385">
        <v>1.7976999999999999E-3</v>
      </c>
      <c r="DH385">
        <v>1.4882999999999999E-3</v>
      </c>
      <c r="DI385">
        <v>1.6927000000000001E-3</v>
      </c>
    </row>
    <row r="386" spans="1:113" x14ac:dyDescent="0.25">
      <c r="A386" t="str">
        <f t="shared" si="6"/>
        <v>Northern Coast_All_All_All_All_20 to 199.99 kW_43690</v>
      </c>
      <c r="B386" t="s">
        <v>177</v>
      </c>
      <c r="C386" t="s">
        <v>245</v>
      </c>
      <c r="D386" t="s">
        <v>221</v>
      </c>
      <c r="E386" t="s">
        <v>19</v>
      </c>
      <c r="F386" t="s">
        <v>19</v>
      </c>
      <c r="G386" t="s">
        <v>19</v>
      </c>
      <c r="H386" t="s">
        <v>19</v>
      </c>
      <c r="I386" t="s">
        <v>59</v>
      </c>
      <c r="J386" s="11">
        <v>43690</v>
      </c>
      <c r="K386">
        <v>15</v>
      </c>
      <c r="L386">
        <v>18</v>
      </c>
      <c r="M386">
        <v>1945</v>
      </c>
      <c r="N386">
        <v>0</v>
      </c>
      <c r="O386">
        <v>0</v>
      </c>
      <c r="P386">
        <v>0</v>
      </c>
      <c r="Q386">
        <v>0</v>
      </c>
      <c r="R386">
        <v>11.784416</v>
      </c>
      <c r="S386">
        <v>11.491111999999999</v>
      </c>
      <c r="T386">
        <v>11.002651</v>
      </c>
      <c r="U386">
        <v>11.050106</v>
      </c>
      <c r="V386">
        <v>11.537658</v>
      </c>
      <c r="W386">
        <v>12.721042000000001</v>
      </c>
      <c r="X386">
        <v>13.859733</v>
      </c>
      <c r="Y386">
        <v>15.200203999999999</v>
      </c>
      <c r="Z386">
        <v>17.002904000000001</v>
      </c>
      <c r="AA386">
        <v>18.215125</v>
      </c>
      <c r="AB386">
        <v>19.510076000000002</v>
      </c>
      <c r="AC386">
        <v>20.962136999999998</v>
      </c>
      <c r="AD386">
        <v>21.957265</v>
      </c>
      <c r="AE386">
        <v>23.164511999999998</v>
      </c>
      <c r="AF386">
        <v>23.566210999999999</v>
      </c>
      <c r="AG386">
        <v>23.634720000000002</v>
      </c>
      <c r="AH386">
        <v>22.61824</v>
      </c>
      <c r="AI386">
        <v>20.965769999999999</v>
      </c>
      <c r="AJ386">
        <v>19.914670000000001</v>
      </c>
      <c r="AK386">
        <v>18.753250000000001</v>
      </c>
      <c r="AL386">
        <v>17.74567</v>
      </c>
      <c r="AM386">
        <v>16.04297</v>
      </c>
      <c r="AN386">
        <v>14.23803</v>
      </c>
      <c r="AO386">
        <v>12.87519</v>
      </c>
      <c r="AP386">
        <v>71.116910000000004</v>
      </c>
      <c r="AQ386">
        <v>68.062110000000004</v>
      </c>
      <c r="AR386">
        <v>66.349530000000001</v>
      </c>
      <c r="AS386">
        <v>65.12679</v>
      </c>
      <c r="AT386">
        <v>63.861519999999999</v>
      </c>
      <c r="AU386">
        <v>63.072240000000001</v>
      </c>
      <c r="AV386">
        <v>62.379550000000002</v>
      </c>
      <c r="AW386">
        <v>62.741390000000003</v>
      </c>
      <c r="AX386">
        <v>67.615859999999998</v>
      </c>
      <c r="AY386">
        <v>73.319270000000003</v>
      </c>
      <c r="AZ386">
        <v>78.373660000000001</v>
      </c>
      <c r="BA386">
        <v>83.295460000000006</v>
      </c>
      <c r="BB386">
        <v>87.799260000000004</v>
      </c>
      <c r="BC386">
        <v>91.873050000000006</v>
      </c>
      <c r="BD386">
        <v>94.435029999999998</v>
      </c>
      <c r="BE386">
        <v>95.753749999999997</v>
      </c>
      <c r="BF386">
        <v>96.255399999999995</v>
      </c>
      <c r="BG386">
        <v>96.442009999999996</v>
      </c>
      <c r="BH386">
        <v>95.353859999999997</v>
      </c>
      <c r="BI386">
        <v>92.430210000000002</v>
      </c>
      <c r="BJ386">
        <v>87.234520000000003</v>
      </c>
      <c r="BK386">
        <v>82.47475</v>
      </c>
      <c r="BL386">
        <v>78.495840000000001</v>
      </c>
      <c r="BM386">
        <v>75.322419999999994</v>
      </c>
      <c r="BN386">
        <v>-8.0369700000000002E-2</v>
      </c>
      <c r="BO386">
        <v>-8.6799799999999996E-2</v>
      </c>
      <c r="BP386">
        <v>-5.2562499999999998E-2</v>
      </c>
      <c r="BQ386">
        <v>-2.1574800000000002E-2</v>
      </c>
      <c r="BR386">
        <v>-2.3311700000000001E-2</v>
      </c>
      <c r="BS386">
        <v>-2.46182E-2</v>
      </c>
      <c r="BT386">
        <v>8.7600000000000004E-4</v>
      </c>
      <c r="BU386">
        <v>8.7373099999999995E-2</v>
      </c>
      <c r="BV386">
        <v>0.1148004</v>
      </c>
      <c r="BW386">
        <v>0.10022150000000001</v>
      </c>
      <c r="BX386">
        <v>6.4085500000000004E-2</v>
      </c>
      <c r="BY386">
        <v>3.4867000000000001E-3</v>
      </c>
      <c r="BZ386">
        <v>-5.6582599999999997E-2</v>
      </c>
      <c r="CA386">
        <v>-0.1865724</v>
      </c>
      <c r="CB386">
        <v>-0.10095179999999999</v>
      </c>
      <c r="CC386">
        <v>-7.8964000000000006E-2</v>
      </c>
      <c r="CD386">
        <v>-4.2899199999999998E-2</v>
      </c>
      <c r="CE386">
        <v>-1.428E-4</v>
      </c>
      <c r="CF386">
        <v>-3.1539299999999999E-2</v>
      </c>
      <c r="CG386">
        <v>-2.3047499999999999E-2</v>
      </c>
      <c r="CH386">
        <v>-4.3267600000000003E-2</v>
      </c>
      <c r="CI386">
        <v>4.0192699999999998E-2</v>
      </c>
      <c r="CJ386">
        <v>2.39978E-2</v>
      </c>
      <c r="CK386">
        <v>-3.3486299999999997E-2</v>
      </c>
      <c r="CL386">
        <v>1.5118E-3</v>
      </c>
      <c r="CM386">
        <v>1.3259000000000001E-3</v>
      </c>
      <c r="CN386">
        <v>1.2703E-3</v>
      </c>
      <c r="CO386">
        <v>1.2128E-3</v>
      </c>
      <c r="CP386">
        <v>1.4616E-3</v>
      </c>
      <c r="CQ386">
        <v>3.4161E-3</v>
      </c>
      <c r="CR386">
        <v>2.5983E-3</v>
      </c>
      <c r="CS386">
        <v>1.9292999999999999E-3</v>
      </c>
      <c r="CT386">
        <v>1.5998E-3</v>
      </c>
      <c r="CU386">
        <v>8.7449999999999995E-4</v>
      </c>
      <c r="CV386">
        <v>4.0929999999999997E-4</v>
      </c>
      <c r="CW386">
        <v>1.961E-4</v>
      </c>
      <c r="CX386">
        <v>6.6160000000000004E-4</v>
      </c>
      <c r="CY386">
        <v>1.3785E-3</v>
      </c>
      <c r="CZ386">
        <v>1.9634000000000001E-3</v>
      </c>
      <c r="DA386">
        <v>2.5184999999999999E-3</v>
      </c>
      <c r="DB386">
        <v>2.9369999999999999E-3</v>
      </c>
      <c r="DC386">
        <v>3.2212999999999999E-3</v>
      </c>
      <c r="DD386">
        <v>3.1270999999999998E-3</v>
      </c>
      <c r="DE386">
        <v>2.7778999999999998E-3</v>
      </c>
      <c r="DF386">
        <v>1.8473000000000001E-3</v>
      </c>
      <c r="DG386">
        <v>1.2181E-3</v>
      </c>
      <c r="DH386">
        <v>1.0444E-3</v>
      </c>
      <c r="DI386">
        <v>1.0076E-3</v>
      </c>
    </row>
    <row r="387" spans="1:113" x14ac:dyDescent="0.25">
      <c r="A387" t="str">
        <f t="shared" si="6"/>
        <v>Northern Coast_All_All_All_All_20 to 199.99 kW_43691</v>
      </c>
      <c r="B387" t="s">
        <v>177</v>
      </c>
      <c r="C387" t="s">
        <v>245</v>
      </c>
      <c r="D387" t="s">
        <v>221</v>
      </c>
      <c r="E387" t="s">
        <v>19</v>
      </c>
      <c r="F387" t="s">
        <v>19</v>
      </c>
      <c r="G387" t="s">
        <v>19</v>
      </c>
      <c r="H387" t="s">
        <v>19</v>
      </c>
      <c r="I387" t="s">
        <v>59</v>
      </c>
      <c r="J387" s="11">
        <v>43691</v>
      </c>
      <c r="K387">
        <v>15</v>
      </c>
      <c r="L387">
        <v>18</v>
      </c>
      <c r="M387">
        <v>1942</v>
      </c>
      <c r="N387">
        <v>0</v>
      </c>
      <c r="O387">
        <v>0</v>
      </c>
      <c r="P387">
        <v>0</v>
      </c>
      <c r="Q387">
        <v>0</v>
      </c>
      <c r="R387">
        <v>12.121916000000001</v>
      </c>
      <c r="S387">
        <v>11.521559</v>
      </c>
      <c r="T387">
        <v>11.355180000000001</v>
      </c>
      <c r="U387">
        <v>11.353472999999999</v>
      </c>
      <c r="V387">
        <v>11.874560000000001</v>
      </c>
      <c r="W387">
        <v>13.085421999999999</v>
      </c>
      <c r="X387">
        <v>14.595176</v>
      </c>
      <c r="Y387">
        <v>16.307321999999999</v>
      </c>
      <c r="Z387">
        <v>18.483784</v>
      </c>
      <c r="AA387">
        <v>19.943138999999999</v>
      </c>
      <c r="AB387">
        <v>21.645620999999998</v>
      </c>
      <c r="AC387">
        <v>23.020591</v>
      </c>
      <c r="AD387">
        <v>23.945250999999999</v>
      </c>
      <c r="AE387">
        <v>25.223945000000001</v>
      </c>
      <c r="AF387">
        <v>25.627182999999999</v>
      </c>
      <c r="AG387">
        <v>25.603349999999999</v>
      </c>
      <c r="AH387">
        <v>24.54693</v>
      </c>
      <c r="AI387">
        <v>22.785419999999998</v>
      </c>
      <c r="AJ387">
        <v>21.379090000000001</v>
      </c>
      <c r="AK387">
        <v>20.187819999999999</v>
      </c>
      <c r="AL387">
        <v>18.822690000000001</v>
      </c>
      <c r="AM387">
        <v>17.02346</v>
      </c>
      <c r="AN387">
        <v>15.256539999999999</v>
      </c>
      <c r="AO387">
        <v>14.002000000000001</v>
      </c>
      <c r="AP387">
        <v>74.031189999999995</v>
      </c>
      <c r="AQ387">
        <v>70.525829999999999</v>
      </c>
      <c r="AR387">
        <v>68.183570000000003</v>
      </c>
      <c r="AS387">
        <v>66.219269999999995</v>
      </c>
      <c r="AT387">
        <v>65.474090000000004</v>
      </c>
      <c r="AU387">
        <v>64.802120000000002</v>
      </c>
      <c r="AV387">
        <v>63.720010000000002</v>
      </c>
      <c r="AW387">
        <v>64.777339999999995</v>
      </c>
      <c r="AX387">
        <v>70.340680000000006</v>
      </c>
      <c r="AY387">
        <v>75.806179999999998</v>
      </c>
      <c r="AZ387">
        <v>81.313630000000003</v>
      </c>
      <c r="BA387">
        <v>86.800290000000004</v>
      </c>
      <c r="BB387">
        <v>91.253540000000001</v>
      </c>
      <c r="BC387">
        <v>95.969239999999999</v>
      </c>
      <c r="BD387">
        <v>98.944770000000005</v>
      </c>
      <c r="BE387">
        <v>101.2072</v>
      </c>
      <c r="BF387">
        <v>101.4325</v>
      </c>
      <c r="BG387">
        <v>100.8082</v>
      </c>
      <c r="BH387">
        <v>99.557959999999994</v>
      </c>
      <c r="BI387">
        <v>97.435839999999999</v>
      </c>
      <c r="BJ387">
        <v>91.750010000000003</v>
      </c>
      <c r="BK387">
        <v>86.087130000000002</v>
      </c>
      <c r="BL387">
        <v>81.496449999999996</v>
      </c>
      <c r="BM387">
        <v>78.112989999999996</v>
      </c>
      <c r="BN387">
        <v>-7.9201499999999994E-2</v>
      </c>
      <c r="BO387">
        <v>-8.0690600000000001E-2</v>
      </c>
      <c r="BP387">
        <v>-5.0856199999999997E-2</v>
      </c>
      <c r="BQ387">
        <v>-2.0161200000000001E-2</v>
      </c>
      <c r="BR387">
        <v>-2.35391E-2</v>
      </c>
      <c r="BS387">
        <v>-2.4777500000000001E-2</v>
      </c>
      <c r="BT387">
        <v>5.6740000000000002E-4</v>
      </c>
      <c r="BU387">
        <v>8.6800299999999997E-2</v>
      </c>
      <c r="BV387">
        <v>0.1025261</v>
      </c>
      <c r="BW387">
        <v>8.6989399999999995E-2</v>
      </c>
      <c r="BX387">
        <v>5.0074E-2</v>
      </c>
      <c r="BY387">
        <v>1.01005E-2</v>
      </c>
      <c r="BZ387">
        <v>-4.7447099999999999E-2</v>
      </c>
      <c r="CA387">
        <v>-7.7416799999999994E-2</v>
      </c>
      <c r="CB387">
        <v>4.1350199999999997E-2</v>
      </c>
      <c r="CC387">
        <v>-3.8649099999999999E-2</v>
      </c>
      <c r="CD387">
        <v>-4.5564100000000003E-2</v>
      </c>
      <c r="CE387">
        <v>-4.7822299999999998E-2</v>
      </c>
      <c r="CF387">
        <v>-0.1109831</v>
      </c>
      <c r="CG387">
        <v>-0.1299592</v>
      </c>
      <c r="CH387">
        <v>-4.1155999999999998E-2</v>
      </c>
      <c r="CI387">
        <v>5.4364299999999997E-2</v>
      </c>
      <c r="CJ387">
        <v>5.2002399999999997E-2</v>
      </c>
      <c r="CK387">
        <v>-1.93043E-2</v>
      </c>
      <c r="CL387">
        <v>1.6588E-3</v>
      </c>
      <c r="CM387">
        <v>1.5333E-3</v>
      </c>
      <c r="CN387">
        <v>1.4276E-3</v>
      </c>
      <c r="CO387">
        <v>1.5292000000000001E-3</v>
      </c>
      <c r="CP387">
        <v>1.8925999999999999E-3</v>
      </c>
      <c r="CQ387">
        <v>4.0667999999999998E-3</v>
      </c>
      <c r="CR387">
        <v>3.2422000000000002E-3</v>
      </c>
      <c r="CS387">
        <v>2.4215E-3</v>
      </c>
      <c r="CT387">
        <v>1.977E-3</v>
      </c>
      <c r="CU387">
        <v>1.0231999999999999E-3</v>
      </c>
      <c r="CV387">
        <v>4.4779999999999999E-4</v>
      </c>
      <c r="CW387">
        <v>2.0159999999999999E-4</v>
      </c>
      <c r="CX387">
        <v>7.2840000000000003E-4</v>
      </c>
      <c r="CY387">
        <v>1.5143999999999999E-3</v>
      </c>
      <c r="CZ387">
        <v>2.3130999999999998E-3</v>
      </c>
      <c r="DA387">
        <v>3.2431999999999999E-3</v>
      </c>
      <c r="DB387">
        <v>3.7642999999999999E-3</v>
      </c>
      <c r="DC387">
        <v>4.1003000000000003E-3</v>
      </c>
      <c r="DD387">
        <v>3.7834000000000001E-3</v>
      </c>
      <c r="DE387">
        <v>3.2667E-3</v>
      </c>
      <c r="DF387">
        <v>2.3289000000000001E-3</v>
      </c>
      <c r="DG387">
        <v>1.5487999999999999E-3</v>
      </c>
      <c r="DH387">
        <v>1.3335E-3</v>
      </c>
      <c r="DI387">
        <v>1.2658000000000001E-3</v>
      </c>
    </row>
    <row r="388" spans="1:113" x14ac:dyDescent="0.25">
      <c r="A388" t="str">
        <f t="shared" si="6"/>
        <v>Northern Coast_All_All_All_All_20 to 199.99 kW_43693</v>
      </c>
      <c r="B388" t="s">
        <v>177</v>
      </c>
      <c r="C388" t="s">
        <v>245</v>
      </c>
      <c r="D388" t="s">
        <v>221</v>
      </c>
      <c r="E388" t="s">
        <v>19</v>
      </c>
      <c r="F388" t="s">
        <v>19</v>
      </c>
      <c r="G388" t="s">
        <v>19</v>
      </c>
      <c r="H388" t="s">
        <v>19</v>
      </c>
      <c r="I388" t="s">
        <v>59</v>
      </c>
      <c r="J388" s="11">
        <v>43693</v>
      </c>
      <c r="K388">
        <v>15</v>
      </c>
      <c r="L388">
        <v>18</v>
      </c>
      <c r="M388">
        <v>1937</v>
      </c>
      <c r="N388">
        <v>0</v>
      </c>
      <c r="O388">
        <v>0</v>
      </c>
      <c r="P388">
        <v>0</v>
      </c>
      <c r="Q388">
        <v>0</v>
      </c>
      <c r="R388">
        <v>13.073746999999999</v>
      </c>
      <c r="S388">
        <v>12.625517</v>
      </c>
      <c r="T388">
        <v>12.314762999999999</v>
      </c>
      <c r="U388">
        <v>12.132318</v>
      </c>
      <c r="V388">
        <v>12.737956000000001</v>
      </c>
      <c r="W388">
        <v>14.128767</v>
      </c>
      <c r="X388">
        <v>15.639627000000001</v>
      </c>
      <c r="Y388">
        <v>17.322755999999998</v>
      </c>
      <c r="Z388">
        <v>19.505956999999999</v>
      </c>
      <c r="AA388">
        <v>20.858383</v>
      </c>
      <c r="AB388">
        <v>22.338719999999999</v>
      </c>
      <c r="AC388">
        <v>23.321981000000001</v>
      </c>
      <c r="AD388">
        <v>23.806806999999999</v>
      </c>
      <c r="AE388">
        <v>24.879446000000002</v>
      </c>
      <c r="AF388">
        <v>25.115721000000001</v>
      </c>
      <c r="AG388">
        <v>24.375610000000002</v>
      </c>
      <c r="AH388">
        <v>22.928709999999999</v>
      </c>
      <c r="AI388">
        <v>20.996120000000001</v>
      </c>
      <c r="AJ388">
        <v>19.570599999999999</v>
      </c>
      <c r="AK388">
        <v>18.093309999999999</v>
      </c>
      <c r="AL388">
        <v>17.187719999999999</v>
      </c>
      <c r="AM388">
        <v>15.760949999999999</v>
      </c>
      <c r="AN388">
        <v>14.281140000000001</v>
      </c>
      <c r="AO388">
        <v>13.08487</v>
      </c>
      <c r="AP388">
        <v>73.673320000000004</v>
      </c>
      <c r="AQ388">
        <v>74.40419</v>
      </c>
      <c r="AR388">
        <v>72.377560000000003</v>
      </c>
      <c r="AS388">
        <v>70.565510000000003</v>
      </c>
      <c r="AT388">
        <v>68.938869999999994</v>
      </c>
      <c r="AU388">
        <v>67.746269999999996</v>
      </c>
      <c r="AV388">
        <v>67.027760000000001</v>
      </c>
      <c r="AW388">
        <v>67.655330000000006</v>
      </c>
      <c r="AX388">
        <v>72.54607</v>
      </c>
      <c r="AY388">
        <v>77.39443</v>
      </c>
      <c r="AZ388">
        <v>82.725679999999997</v>
      </c>
      <c r="BA388">
        <v>87.726079999999996</v>
      </c>
      <c r="BB388">
        <v>91.747010000000003</v>
      </c>
      <c r="BC388">
        <v>95.144120000000001</v>
      </c>
      <c r="BD388">
        <v>98.310810000000004</v>
      </c>
      <c r="BE388">
        <v>99.438519999999997</v>
      </c>
      <c r="BF388">
        <v>98.617009999999993</v>
      </c>
      <c r="BG388">
        <v>96.699969999999993</v>
      </c>
      <c r="BH388">
        <v>94.257990000000007</v>
      </c>
      <c r="BI388">
        <v>90.350369999999998</v>
      </c>
      <c r="BJ388">
        <v>82.889870000000002</v>
      </c>
      <c r="BK388">
        <v>78.081590000000006</v>
      </c>
      <c r="BL388">
        <v>75.270570000000006</v>
      </c>
      <c r="BM388">
        <v>73.105999999999995</v>
      </c>
      <c r="BN388">
        <v>-7.7396400000000004E-2</v>
      </c>
      <c r="BO388">
        <v>-7.0586599999999999E-2</v>
      </c>
      <c r="BP388">
        <v>-4.3651099999999998E-2</v>
      </c>
      <c r="BQ388">
        <v>-1.4263899999999999E-2</v>
      </c>
      <c r="BR388">
        <v>-2.13752E-2</v>
      </c>
      <c r="BS388">
        <v>-1.7430999999999999E-2</v>
      </c>
      <c r="BT388">
        <v>1.8397899999999998E-2</v>
      </c>
      <c r="BU388">
        <v>8.7322800000000006E-2</v>
      </c>
      <c r="BV388">
        <v>9.3220499999999998E-2</v>
      </c>
      <c r="BW388">
        <v>7.4386599999999997E-2</v>
      </c>
      <c r="BX388">
        <v>4.13484E-2</v>
      </c>
      <c r="BY388">
        <v>1.20628E-2</v>
      </c>
      <c r="BZ388">
        <v>-4.0397200000000001E-2</v>
      </c>
      <c r="CA388">
        <v>-0.1151867</v>
      </c>
      <c r="CB388">
        <v>-1.7780000000000001E-3</v>
      </c>
      <c r="CC388">
        <v>-5.0162100000000001E-2</v>
      </c>
      <c r="CD388">
        <v>-3.7498700000000003E-2</v>
      </c>
      <c r="CE388">
        <v>4.2202000000000003E-3</v>
      </c>
      <c r="CF388">
        <v>-2.9715499999999999E-2</v>
      </c>
      <c r="CG388">
        <v>-5.1440800000000002E-2</v>
      </c>
      <c r="CH388">
        <v>-4.5920200000000001E-2</v>
      </c>
      <c r="CI388">
        <v>2.3205E-2</v>
      </c>
      <c r="CJ388">
        <v>5.8621999999999997E-3</v>
      </c>
      <c r="CK388">
        <v>-3.8999199999999998E-2</v>
      </c>
      <c r="CL388">
        <v>2.2728000000000002E-3</v>
      </c>
      <c r="CM388">
        <v>2.1289999999999998E-3</v>
      </c>
      <c r="CN388">
        <v>2.0685999999999999E-3</v>
      </c>
      <c r="CO388">
        <v>2.3203999999999998E-3</v>
      </c>
      <c r="CP388">
        <v>3.1313000000000001E-3</v>
      </c>
      <c r="CQ388">
        <v>5.5015999999999997E-3</v>
      </c>
      <c r="CR388">
        <v>4.2294000000000003E-3</v>
      </c>
      <c r="CS388">
        <v>3.2104E-3</v>
      </c>
      <c r="CT388">
        <v>2.5032000000000001E-3</v>
      </c>
      <c r="CU388">
        <v>1.3399E-3</v>
      </c>
      <c r="CV388">
        <v>5.2649999999999995E-4</v>
      </c>
      <c r="CW388">
        <v>2.3699999999999999E-4</v>
      </c>
      <c r="CX388">
        <v>8.365E-4</v>
      </c>
      <c r="CY388">
        <v>1.6437999999999999E-3</v>
      </c>
      <c r="CZ388">
        <v>2.8890000000000001E-3</v>
      </c>
      <c r="DA388">
        <v>4.4060000000000002E-3</v>
      </c>
      <c r="DB388">
        <v>5.3905999999999997E-3</v>
      </c>
      <c r="DC388">
        <v>6.2072999999999998E-3</v>
      </c>
      <c r="DD388">
        <v>5.2725000000000003E-3</v>
      </c>
      <c r="DE388">
        <v>4.3292000000000001E-3</v>
      </c>
      <c r="DF388">
        <v>2.7707999999999999E-3</v>
      </c>
      <c r="DG388">
        <v>1.8404000000000001E-3</v>
      </c>
      <c r="DH388">
        <v>1.6146000000000001E-3</v>
      </c>
      <c r="DI388">
        <v>1.642E-3</v>
      </c>
    </row>
    <row r="389" spans="1:113" x14ac:dyDescent="0.25">
      <c r="A389" t="str">
        <f t="shared" si="6"/>
        <v>Northern Coast_All_All_All_All_20 to 199.99 kW_43703</v>
      </c>
      <c r="B389" t="s">
        <v>177</v>
      </c>
      <c r="C389" t="s">
        <v>245</v>
      </c>
      <c r="D389" t="s">
        <v>221</v>
      </c>
      <c r="E389" t="s">
        <v>19</v>
      </c>
      <c r="F389" t="s">
        <v>19</v>
      </c>
      <c r="G389" t="s">
        <v>19</v>
      </c>
      <c r="H389" t="s">
        <v>19</v>
      </c>
      <c r="I389" t="s">
        <v>59</v>
      </c>
      <c r="J389" s="11">
        <v>43703</v>
      </c>
      <c r="K389">
        <v>15</v>
      </c>
      <c r="L389">
        <v>18</v>
      </c>
      <c r="M389">
        <v>1926</v>
      </c>
      <c r="N389">
        <v>0</v>
      </c>
      <c r="O389">
        <v>0</v>
      </c>
      <c r="P389">
        <v>0</v>
      </c>
      <c r="Q389">
        <v>0</v>
      </c>
      <c r="R389">
        <v>11.828908999999999</v>
      </c>
      <c r="S389">
        <v>11.385714999999999</v>
      </c>
      <c r="T389">
        <v>11.136555</v>
      </c>
      <c r="U389">
        <v>11.102532</v>
      </c>
      <c r="V389">
        <v>11.546161</v>
      </c>
      <c r="W389">
        <v>12.767829000000001</v>
      </c>
      <c r="X389">
        <v>14.258366000000001</v>
      </c>
      <c r="Y389">
        <v>15.675152000000001</v>
      </c>
      <c r="Z389">
        <v>17.698568999999999</v>
      </c>
      <c r="AA389">
        <v>19.187919000000001</v>
      </c>
      <c r="AB389">
        <v>20.808478999999998</v>
      </c>
      <c r="AC389">
        <v>22.210073999999999</v>
      </c>
      <c r="AD389">
        <v>23.173570000000002</v>
      </c>
      <c r="AE389">
        <v>24.442584</v>
      </c>
      <c r="AF389">
        <v>25.016984000000001</v>
      </c>
      <c r="AG389">
        <v>24.50855</v>
      </c>
      <c r="AH389">
        <v>23.217390000000002</v>
      </c>
      <c r="AI389">
        <v>21.380880000000001</v>
      </c>
      <c r="AJ389">
        <v>19.75198</v>
      </c>
      <c r="AK389">
        <v>18.427779999999998</v>
      </c>
      <c r="AL389">
        <v>17.570650000000001</v>
      </c>
      <c r="AM389">
        <v>15.920529999999999</v>
      </c>
      <c r="AN389">
        <v>14.403280000000001</v>
      </c>
      <c r="AO389">
        <v>13.00705</v>
      </c>
      <c r="AP389">
        <v>69.752459999999999</v>
      </c>
      <c r="AQ389">
        <v>68.182460000000006</v>
      </c>
      <c r="AR389">
        <v>66.352980000000002</v>
      </c>
      <c r="AS389">
        <v>64.675470000000004</v>
      </c>
      <c r="AT389">
        <v>63.424500000000002</v>
      </c>
      <c r="AU389">
        <v>62.277239999999999</v>
      </c>
      <c r="AV389">
        <v>61.261229999999998</v>
      </c>
      <c r="AW389">
        <v>61.579700000000003</v>
      </c>
      <c r="AX389">
        <v>66.94341</v>
      </c>
      <c r="AY389">
        <v>71.254589999999993</v>
      </c>
      <c r="AZ389">
        <v>76.980729999999994</v>
      </c>
      <c r="BA389">
        <v>82.644999999999996</v>
      </c>
      <c r="BB389">
        <v>88.274000000000001</v>
      </c>
      <c r="BC389">
        <v>92.587490000000003</v>
      </c>
      <c r="BD389">
        <v>95.349940000000004</v>
      </c>
      <c r="BE389">
        <v>97.629459999999995</v>
      </c>
      <c r="BF389">
        <v>98.003609999999995</v>
      </c>
      <c r="BG389">
        <v>97.748739999999998</v>
      </c>
      <c r="BH389">
        <v>95.131569999999996</v>
      </c>
      <c r="BI389">
        <v>90.768299999999996</v>
      </c>
      <c r="BJ389">
        <v>84.375519999999995</v>
      </c>
      <c r="BK389">
        <v>79.584149999999994</v>
      </c>
      <c r="BL389">
        <v>75.350040000000007</v>
      </c>
      <c r="BM389">
        <v>72.415469999999999</v>
      </c>
      <c r="BN389">
        <v>-7.9183600000000007E-2</v>
      </c>
      <c r="BO389">
        <v>-7.8095600000000001E-2</v>
      </c>
      <c r="BP389">
        <v>-4.6316299999999998E-2</v>
      </c>
      <c r="BQ389">
        <v>-1.62197E-2</v>
      </c>
      <c r="BR389">
        <v>-2.0597600000000001E-2</v>
      </c>
      <c r="BS389">
        <v>-2.3719799999999999E-2</v>
      </c>
      <c r="BT389">
        <v>4.4234000000000001E-3</v>
      </c>
      <c r="BU389">
        <v>8.6752200000000002E-2</v>
      </c>
      <c r="BV389">
        <v>0.10307379999999999</v>
      </c>
      <c r="BW389">
        <v>9.7899899999999998E-2</v>
      </c>
      <c r="BX389">
        <v>7.2767999999999999E-2</v>
      </c>
      <c r="BY389">
        <v>3.0111000000000001E-3</v>
      </c>
      <c r="BZ389">
        <v>-5.4951199999999999E-2</v>
      </c>
      <c r="CA389">
        <v>-0.1778101</v>
      </c>
      <c r="CB389">
        <v>-9.5871300000000007E-2</v>
      </c>
      <c r="CC389">
        <v>-6.3856999999999997E-2</v>
      </c>
      <c r="CD389">
        <v>-4.1145599999999997E-2</v>
      </c>
      <c r="CE389">
        <v>-1.4748300000000001E-2</v>
      </c>
      <c r="CF389">
        <v>-2.7184799999999999E-2</v>
      </c>
      <c r="CG389">
        <v>-5.0032199999999999E-2</v>
      </c>
      <c r="CH389">
        <v>-3.6694999999999998E-2</v>
      </c>
      <c r="CI389">
        <v>3.0286799999999999E-2</v>
      </c>
      <c r="CJ389">
        <v>9.4313999999999995E-3</v>
      </c>
      <c r="CK389">
        <v>-4.24637E-2</v>
      </c>
      <c r="CL389">
        <v>3.3384E-3</v>
      </c>
      <c r="CM389">
        <v>3.4317000000000002E-3</v>
      </c>
      <c r="CN389">
        <v>3.4252000000000002E-3</v>
      </c>
      <c r="CO389">
        <v>3.6104000000000002E-3</v>
      </c>
      <c r="CP389">
        <v>4.4140000000000004E-3</v>
      </c>
      <c r="CQ389">
        <v>7.6106999999999998E-3</v>
      </c>
      <c r="CR389">
        <v>9.8113999999999996E-3</v>
      </c>
      <c r="CS389">
        <v>6.3144999999999998E-3</v>
      </c>
      <c r="CT389">
        <v>3.5875E-3</v>
      </c>
      <c r="CU389">
        <v>1.2914999999999999E-3</v>
      </c>
      <c r="CV389">
        <v>4.8089999999999998E-4</v>
      </c>
      <c r="CW389">
        <v>2.3240000000000001E-4</v>
      </c>
      <c r="CX389">
        <v>7.5659999999999996E-4</v>
      </c>
      <c r="CY389">
        <v>1.5831E-3</v>
      </c>
      <c r="CZ389">
        <v>2.6348000000000001E-3</v>
      </c>
      <c r="DA389">
        <v>3.8982999999999999E-3</v>
      </c>
      <c r="DB389">
        <v>4.7397999999999997E-3</v>
      </c>
      <c r="DC389">
        <v>4.2392000000000003E-3</v>
      </c>
      <c r="DD389">
        <v>3.6383000000000001E-3</v>
      </c>
      <c r="DE389">
        <v>2.8097E-3</v>
      </c>
      <c r="DF389">
        <v>2.1251999999999998E-3</v>
      </c>
      <c r="DG389">
        <v>1.5020999999999999E-3</v>
      </c>
      <c r="DH389">
        <v>1.4586E-3</v>
      </c>
      <c r="DI389">
        <v>1.5204000000000001E-3</v>
      </c>
    </row>
    <row r="390" spans="1:113" x14ac:dyDescent="0.25">
      <c r="A390" t="str">
        <f t="shared" si="6"/>
        <v>Northern Coast_All_All_All_All_20 to 199.99 kW_43704</v>
      </c>
      <c r="B390" t="s">
        <v>177</v>
      </c>
      <c r="C390" t="s">
        <v>245</v>
      </c>
      <c r="D390" t="s">
        <v>221</v>
      </c>
      <c r="E390" t="s">
        <v>19</v>
      </c>
      <c r="F390" t="s">
        <v>19</v>
      </c>
      <c r="G390" t="s">
        <v>19</v>
      </c>
      <c r="H390" t="s">
        <v>19</v>
      </c>
      <c r="I390" t="s">
        <v>59</v>
      </c>
      <c r="J390" s="11">
        <v>43704</v>
      </c>
      <c r="K390">
        <v>15</v>
      </c>
      <c r="L390">
        <v>18</v>
      </c>
      <c r="M390">
        <v>1924</v>
      </c>
      <c r="N390">
        <v>0</v>
      </c>
      <c r="O390">
        <v>0</v>
      </c>
      <c r="P390">
        <v>0</v>
      </c>
      <c r="Q390">
        <v>0</v>
      </c>
      <c r="R390">
        <v>12.165794999999999</v>
      </c>
      <c r="S390">
        <v>11.621069</v>
      </c>
      <c r="T390">
        <v>11.403603</v>
      </c>
      <c r="U390">
        <v>11.313954000000001</v>
      </c>
      <c r="V390">
        <v>11.655733</v>
      </c>
      <c r="W390">
        <v>12.820485</v>
      </c>
      <c r="X390">
        <v>14.682416</v>
      </c>
      <c r="Y390">
        <v>16.029623999999998</v>
      </c>
      <c r="Z390">
        <v>18.178198999999999</v>
      </c>
      <c r="AA390">
        <v>19.546074999999998</v>
      </c>
      <c r="AB390">
        <v>20.961176999999999</v>
      </c>
      <c r="AC390">
        <v>22.136064999999999</v>
      </c>
      <c r="AD390">
        <v>22.792096000000001</v>
      </c>
      <c r="AE390">
        <v>23.967649000000002</v>
      </c>
      <c r="AF390">
        <v>24.632514</v>
      </c>
      <c r="AG390">
        <v>23.96557</v>
      </c>
      <c r="AH390">
        <v>22.49878</v>
      </c>
      <c r="AI390">
        <v>20.794709999999998</v>
      </c>
      <c r="AJ390">
        <v>19.36298</v>
      </c>
      <c r="AK390">
        <v>18.066109999999998</v>
      </c>
      <c r="AL390">
        <v>17.356809999999999</v>
      </c>
      <c r="AM390">
        <v>15.690619999999999</v>
      </c>
      <c r="AN390">
        <v>14.197150000000001</v>
      </c>
      <c r="AO390">
        <v>13.073169999999999</v>
      </c>
      <c r="AP390">
        <v>70.008020000000002</v>
      </c>
      <c r="AQ390">
        <v>68.452640000000002</v>
      </c>
      <c r="AR390">
        <v>67.205860000000001</v>
      </c>
      <c r="AS390">
        <v>65.932519999999997</v>
      </c>
      <c r="AT390">
        <v>64.995940000000004</v>
      </c>
      <c r="AU390">
        <v>64.265079999999998</v>
      </c>
      <c r="AV390">
        <v>63.096730000000001</v>
      </c>
      <c r="AW390">
        <v>63.956789999999998</v>
      </c>
      <c r="AX390">
        <v>67.2149</v>
      </c>
      <c r="AY390">
        <v>70.794749999999993</v>
      </c>
      <c r="AZ390">
        <v>76.263580000000005</v>
      </c>
      <c r="BA390">
        <v>81.491389999999996</v>
      </c>
      <c r="BB390">
        <v>86.362120000000004</v>
      </c>
      <c r="BC390">
        <v>90.768299999999996</v>
      </c>
      <c r="BD390">
        <v>93.493579999999994</v>
      </c>
      <c r="BE390">
        <v>95.303030000000007</v>
      </c>
      <c r="BF390">
        <v>95.922190000000001</v>
      </c>
      <c r="BG390">
        <v>94.838369999999998</v>
      </c>
      <c r="BH390">
        <v>91.488659999999996</v>
      </c>
      <c r="BI390">
        <v>86.903769999999994</v>
      </c>
      <c r="BJ390">
        <v>81.607110000000006</v>
      </c>
      <c r="BK390">
        <v>77.775959999999998</v>
      </c>
      <c r="BL390">
        <v>74.100399999999993</v>
      </c>
      <c r="BM390">
        <v>71.252020000000002</v>
      </c>
      <c r="BN390">
        <v>-9.6161800000000006E-2</v>
      </c>
      <c r="BO390">
        <v>-0.1169028</v>
      </c>
      <c r="BP390">
        <v>-9.55598E-2</v>
      </c>
      <c r="BQ390">
        <v>-4.68984E-2</v>
      </c>
      <c r="BR390">
        <v>-3.0653799999999998E-2</v>
      </c>
      <c r="BS390">
        <v>-1.84123E-2</v>
      </c>
      <c r="BT390">
        <v>-5.1034000000000001E-3</v>
      </c>
      <c r="BU390">
        <v>9.4206499999999999E-2</v>
      </c>
      <c r="BV390">
        <v>0.1373096</v>
      </c>
      <c r="BW390">
        <v>0.12864429999999999</v>
      </c>
      <c r="BX390">
        <v>8.3224000000000006E-2</v>
      </c>
      <c r="BY390">
        <v>-3.1181999999999998E-3</v>
      </c>
      <c r="BZ390">
        <v>-5.8133299999999999E-2</v>
      </c>
      <c r="CA390">
        <v>-0.1796527</v>
      </c>
      <c r="CB390">
        <v>-0.1289544</v>
      </c>
      <c r="CC390">
        <v>-7.3816800000000002E-2</v>
      </c>
      <c r="CD390">
        <v>-1.9329200000000001E-2</v>
      </c>
      <c r="CE390">
        <v>2.11983E-2</v>
      </c>
      <c r="CF390">
        <v>-5.8827000000000003E-3</v>
      </c>
      <c r="CG390">
        <v>-5.9217699999999998E-2</v>
      </c>
      <c r="CH390">
        <v>-4.4805900000000003E-2</v>
      </c>
      <c r="CI390">
        <v>3.1770800000000002E-2</v>
      </c>
      <c r="CJ390">
        <v>8.2652999999999997E-3</v>
      </c>
      <c r="CK390">
        <v>-2.59063E-2</v>
      </c>
      <c r="CL390">
        <v>4.1156999999999999E-3</v>
      </c>
      <c r="CM390">
        <v>4.3753999999999998E-3</v>
      </c>
      <c r="CN390">
        <v>4.5297000000000002E-3</v>
      </c>
      <c r="CO390">
        <v>4.9189999999999998E-3</v>
      </c>
      <c r="CP390">
        <v>6.0663999999999996E-3</v>
      </c>
      <c r="CQ390">
        <v>1.01496E-2</v>
      </c>
      <c r="CR390">
        <v>1.40003E-2</v>
      </c>
      <c r="CS390">
        <v>8.6552E-3</v>
      </c>
      <c r="CT390">
        <v>4.5668999999999996E-3</v>
      </c>
      <c r="CU390">
        <v>1.4272E-3</v>
      </c>
      <c r="CV390">
        <v>5.5309999999999995E-4</v>
      </c>
      <c r="CW390">
        <v>2.4820000000000002E-4</v>
      </c>
      <c r="CX390">
        <v>8.0559999999999996E-4</v>
      </c>
      <c r="CY390">
        <v>1.7531000000000001E-3</v>
      </c>
      <c r="CZ390">
        <v>2.9705999999999999E-3</v>
      </c>
      <c r="DA390">
        <v>4.6127E-3</v>
      </c>
      <c r="DB390">
        <v>5.5887000000000003E-3</v>
      </c>
      <c r="DC390">
        <v>4.8539999999999998E-3</v>
      </c>
      <c r="DD390">
        <v>4.1266000000000002E-3</v>
      </c>
      <c r="DE390">
        <v>3.2525000000000002E-3</v>
      </c>
      <c r="DF390">
        <v>2.016E-3</v>
      </c>
      <c r="DG390">
        <v>1.2721E-3</v>
      </c>
      <c r="DH390">
        <v>1.2167E-3</v>
      </c>
      <c r="DI390">
        <v>1.4675000000000001E-3</v>
      </c>
    </row>
    <row r="391" spans="1:113" x14ac:dyDescent="0.25">
      <c r="A391" t="str">
        <f t="shared" si="6"/>
        <v>Northern Coast_All_All_All_All_20 to 199.99 kW_43721</v>
      </c>
      <c r="B391" t="s">
        <v>177</v>
      </c>
      <c r="C391" t="s">
        <v>245</v>
      </c>
      <c r="D391" t="s">
        <v>221</v>
      </c>
      <c r="E391" t="s">
        <v>19</v>
      </c>
      <c r="F391" t="s">
        <v>19</v>
      </c>
      <c r="G391" t="s">
        <v>19</v>
      </c>
      <c r="H391" t="s">
        <v>19</v>
      </c>
      <c r="I391" t="s">
        <v>59</v>
      </c>
      <c r="J391" s="11">
        <v>43721</v>
      </c>
      <c r="K391">
        <v>15</v>
      </c>
      <c r="L391">
        <v>18</v>
      </c>
      <c r="M391">
        <v>1913</v>
      </c>
      <c r="N391">
        <v>0</v>
      </c>
      <c r="O391">
        <v>0</v>
      </c>
      <c r="P391">
        <v>0</v>
      </c>
      <c r="Q391">
        <v>0</v>
      </c>
      <c r="R391">
        <v>11.542759999999999</v>
      </c>
      <c r="S391">
        <v>11.111839</v>
      </c>
      <c r="T391">
        <v>10.799626</v>
      </c>
      <c r="U391">
        <v>10.639383</v>
      </c>
      <c r="V391">
        <v>11.185855</v>
      </c>
      <c r="W391">
        <v>12.344419</v>
      </c>
      <c r="X391">
        <v>14.086187000000001</v>
      </c>
      <c r="Y391">
        <v>14.889511000000001</v>
      </c>
      <c r="Z391">
        <v>17.103739999999998</v>
      </c>
      <c r="AA391">
        <v>18.642068999999999</v>
      </c>
      <c r="AB391">
        <v>20.303595000000001</v>
      </c>
      <c r="AC391">
        <v>21.84779</v>
      </c>
      <c r="AD391">
        <v>22.838911</v>
      </c>
      <c r="AE391">
        <v>24.172535</v>
      </c>
      <c r="AF391">
        <v>24.552614999999999</v>
      </c>
      <c r="AG391">
        <v>23.697959999999998</v>
      </c>
      <c r="AH391">
        <v>22.684010000000001</v>
      </c>
      <c r="AI391">
        <v>21.371929999999999</v>
      </c>
      <c r="AJ391">
        <v>20.162800000000001</v>
      </c>
      <c r="AK391">
        <v>18.972650000000002</v>
      </c>
      <c r="AL391">
        <v>17.770810000000001</v>
      </c>
      <c r="AM391">
        <v>16.144909999999999</v>
      </c>
      <c r="AN391">
        <v>14.38888</v>
      </c>
      <c r="AO391">
        <v>12.991910000000001</v>
      </c>
      <c r="AP391">
        <v>68.18844</v>
      </c>
      <c r="AQ391">
        <v>66.462410000000006</v>
      </c>
      <c r="AR391">
        <v>64.762360000000001</v>
      </c>
      <c r="AS391">
        <v>62.776000000000003</v>
      </c>
      <c r="AT391">
        <v>61.334319999999998</v>
      </c>
      <c r="AU391">
        <v>60.56964</v>
      </c>
      <c r="AV391">
        <v>59.847769999999997</v>
      </c>
      <c r="AW391">
        <v>59.504559999999998</v>
      </c>
      <c r="AX391">
        <v>64.38091</v>
      </c>
      <c r="AY391">
        <v>71.228449999999995</v>
      </c>
      <c r="AZ391">
        <v>77.507450000000006</v>
      </c>
      <c r="BA391">
        <v>83.613889999999998</v>
      </c>
      <c r="BB391">
        <v>87.906970000000001</v>
      </c>
      <c r="BC391">
        <v>91.741330000000005</v>
      </c>
      <c r="BD391">
        <v>94.860299999999995</v>
      </c>
      <c r="BE391">
        <v>97.299270000000007</v>
      </c>
      <c r="BF391">
        <v>97.959119999999999</v>
      </c>
      <c r="BG391">
        <v>97.036190000000005</v>
      </c>
      <c r="BH391">
        <v>94.027789999999996</v>
      </c>
      <c r="BI391">
        <v>89.450839999999999</v>
      </c>
      <c r="BJ391">
        <v>84.065010000000001</v>
      </c>
      <c r="BK391">
        <v>78.278239999999997</v>
      </c>
      <c r="BL391">
        <v>74.386920000000003</v>
      </c>
      <c r="BM391">
        <v>71.370720000000006</v>
      </c>
      <c r="BN391">
        <v>7.2673199999999993E-2</v>
      </c>
      <c r="BO391">
        <v>0.10789700000000001</v>
      </c>
      <c r="BP391">
        <v>0.12866929999999999</v>
      </c>
      <c r="BQ391">
        <v>0.1471693</v>
      </c>
      <c r="BR391">
        <v>0.1743933</v>
      </c>
      <c r="BS391">
        <v>0.17245179999999999</v>
      </c>
      <c r="BT391">
        <v>0.26405859999999998</v>
      </c>
      <c r="BU391">
        <v>0.45319930000000003</v>
      </c>
      <c r="BV391">
        <v>0.48884879999999997</v>
      </c>
      <c r="BW391">
        <v>0.33973560000000003</v>
      </c>
      <c r="BX391">
        <v>0.1844528</v>
      </c>
      <c r="BY391">
        <v>-1.9545900000000001E-2</v>
      </c>
      <c r="BZ391">
        <v>-0.1290384</v>
      </c>
      <c r="CA391">
        <v>-0.221804</v>
      </c>
      <c r="CB391">
        <v>-0.11805300000000001</v>
      </c>
      <c r="CC391">
        <v>-6.5709199999999995E-2</v>
      </c>
      <c r="CD391">
        <v>-8.1178100000000003E-2</v>
      </c>
      <c r="CE391">
        <v>-7.2355199999999995E-2</v>
      </c>
      <c r="CF391">
        <v>-5.1859299999999997E-2</v>
      </c>
      <c r="CG391">
        <v>3.0301700000000001E-2</v>
      </c>
      <c r="CH391">
        <v>2.8859099999999999E-2</v>
      </c>
      <c r="CI391">
        <v>3.1429600000000002E-2</v>
      </c>
      <c r="CJ391">
        <v>-3.29903E-2</v>
      </c>
      <c r="CK391">
        <v>-6.4613000000000004E-2</v>
      </c>
      <c r="CL391">
        <v>2.0065E-3</v>
      </c>
      <c r="CM391">
        <v>1.8804E-3</v>
      </c>
      <c r="CN391">
        <v>1.7803000000000001E-3</v>
      </c>
      <c r="CO391">
        <v>1.8316000000000001E-3</v>
      </c>
      <c r="CP391">
        <v>2.1660999999999998E-3</v>
      </c>
      <c r="CQ391">
        <v>4.1168000000000003E-3</v>
      </c>
      <c r="CR391">
        <v>3.3960000000000001E-3</v>
      </c>
      <c r="CS391">
        <v>2.5073999999999999E-3</v>
      </c>
      <c r="CT391">
        <v>2.1806E-3</v>
      </c>
      <c r="CU391">
        <v>1.3661000000000001E-3</v>
      </c>
      <c r="CV391" s="76">
        <v>5.3640000000000003E-4</v>
      </c>
      <c r="CW391" s="76">
        <v>2.9569999999999998E-4</v>
      </c>
      <c r="CX391" s="76">
        <v>7.8689999999999999E-4</v>
      </c>
      <c r="CY391">
        <v>1.6435E-3</v>
      </c>
      <c r="CZ391">
        <v>2.5317999999999998E-3</v>
      </c>
      <c r="DA391">
        <v>3.5002000000000002E-3</v>
      </c>
      <c r="DB391">
        <v>4.1241000000000003E-3</v>
      </c>
      <c r="DC391">
        <v>4.3286000000000002E-3</v>
      </c>
      <c r="DD391">
        <v>4.0447E-3</v>
      </c>
      <c r="DE391">
        <v>3.5860000000000002E-3</v>
      </c>
      <c r="DF391">
        <v>2.3506E-3</v>
      </c>
      <c r="DG391">
        <v>2.0866999999999999E-3</v>
      </c>
      <c r="DH391">
        <v>1.6563000000000001E-3</v>
      </c>
      <c r="DI391">
        <v>1.6678999999999999E-3</v>
      </c>
    </row>
    <row r="392" spans="1:113" x14ac:dyDescent="0.25">
      <c r="A392" t="str">
        <f t="shared" si="6"/>
        <v>Northern Coast_All_All_All_All_20 to 199.99 kW_2958465</v>
      </c>
      <c r="B392" t="s">
        <v>204</v>
      </c>
      <c r="C392" t="s">
        <v>245</v>
      </c>
      <c r="D392" t="s">
        <v>221</v>
      </c>
      <c r="E392" t="s">
        <v>19</v>
      </c>
      <c r="F392" t="s">
        <v>19</v>
      </c>
      <c r="G392" t="s">
        <v>19</v>
      </c>
      <c r="H392" t="s">
        <v>19</v>
      </c>
      <c r="I392" t="s">
        <v>59</v>
      </c>
      <c r="J392" s="11">
        <v>2958465</v>
      </c>
      <c r="K392">
        <v>15</v>
      </c>
      <c r="L392">
        <v>18</v>
      </c>
      <c r="M392">
        <v>1940.444</v>
      </c>
      <c r="N392">
        <v>0</v>
      </c>
      <c r="O392">
        <v>0</v>
      </c>
      <c r="P392">
        <v>0</v>
      </c>
      <c r="Q392">
        <v>0</v>
      </c>
      <c r="R392">
        <v>11.992179999999999</v>
      </c>
      <c r="S392">
        <v>11.516308</v>
      </c>
      <c r="T392">
        <v>11.225047</v>
      </c>
      <c r="U392">
        <v>11.12904</v>
      </c>
      <c r="V392">
        <v>11.608338</v>
      </c>
      <c r="W392">
        <v>12.77735</v>
      </c>
      <c r="X392">
        <v>14.225436</v>
      </c>
      <c r="Y392">
        <v>15.622088</v>
      </c>
      <c r="Z392">
        <v>17.572649999999999</v>
      </c>
      <c r="AA392">
        <v>18.953427000000001</v>
      </c>
      <c r="AB392">
        <v>20.415852999999998</v>
      </c>
      <c r="AC392">
        <v>21.638801999999998</v>
      </c>
      <c r="AD392">
        <v>22.444648999999998</v>
      </c>
      <c r="AE392">
        <v>23.539135999999999</v>
      </c>
      <c r="AF392">
        <v>23.955255000000001</v>
      </c>
      <c r="AG392">
        <v>23.550160000000002</v>
      </c>
      <c r="AH392">
        <v>22.498570000000001</v>
      </c>
      <c r="AI392">
        <v>20.957000000000001</v>
      </c>
      <c r="AJ392">
        <v>19.727080000000001</v>
      </c>
      <c r="AK392">
        <v>18.593160000000001</v>
      </c>
      <c r="AL392">
        <v>17.542079999999999</v>
      </c>
      <c r="AM392">
        <v>16.03678</v>
      </c>
      <c r="AN392">
        <v>14.39147</v>
      </c>
      <c r="AO392">
        <v>13.099880000000001</v>
      </c>
      <c r="AP392">
        <v>71.367320000000007</v>
      </c>
      <c r="AQ392">
        <v>69.416510000000002</v>
      </c>
      <c r="AR392">
        <v>67.504000000000005</v>
      </c>
      <c r="AS392">
        <v>65.855050000000006</v>
      </c>
      <c r="AT392">
        <v>64.51276</v>
      </c>
      <c r="AU392">
        <v>63.575029999999998</v>
      </c>
      <c r="AV392">
        <v>62.8489</v>
      </c>
      <c r="AW392">
        <v>63.80003</v>
      </c>
      <c r="AX392">
        <v>68.37567</v>
      </c>
      <c r="AY392">
        <v>73.427670000000006</v>
      </c>
      <c r="AZ392">
        <v>78.679259999999999</v>
      </c>
      <c r="BA392">
        <v>83.87809</v>
      </c>
      <c r="BB392">
        <v>88.453000000000003</v>
      </c>
      <c r="BC392">
        <v>92.442840000000004</v>
      </c>
      <c r="BD392">
        <v>95.343540000000004</v>
      </c>
      <c r="BE392">
        <v>97.262339999999995</v>
      </c>
      <c r="BF392">
        <v>97.536190000000005</v>
      </c>
      <c r="BG392">
        <v>96.882729999999995</v>
      </c>
      <c r="BH392">
        <v>95.155299999999997</v>
      </c>
      <c r="BI392">
        <v>91.77937</v>
      </c>
      <c r="BJ392">
        <v>86.255439999999993</v>
      </c>
      <c r="BK392">
        <v>80.773910000000001</v>
      </c>
      <c r="BL392">
        <v>76.855000000000004</v>
      </c>
      <c r="BM392">
        <v>73.87518</v>
      </c>
      <c r="BN392">
        <v>-6.9580900000000001E-2</v>
      </c>
      <c r="BO392">
        <v>-6.7588700000000002E-2</v>
      </c>
      <c r="BP392">
        <v>-4.4618400000000003E-2</v>
      </c>
      <c r="BQ392">
        <v>-2.5464199999999999E-2</v>
      </c>
      <c r="BR392">
        <v>-1.4390099999999999E-2</v>
      </c>
      <c r="BS392">
        <v>-2.9076600000000001E-2</v>
      </c>
      <c r="BT392">
        <v>6.7299999999999999E-3</v>
      </c>
      <c r="BU392">
        <v>0.1295721</v>
      </c>
      <c r="BV392">
        <v>0.19608010000000001</v>
      </c>
      <c r="BW392">
        <v>0.15642210000000001</v>
      </c>
      <c r="BX392">
        <v>8.4672399999999995E-2</v>
      </c>
      <c r="BY392">
        <v>-2.6619999999999999E-3</v>
      </c>
      <c r="BZ392">
        <v>-6.4679700000000007E-2</v>
      </c>
      <c r="CA392">
        <v>-0.14085400000000001</v>
      </c>
      <c r="CB392">
        <v>-4.3868600000000001E-2</v>
      </c>
      <c r="CC392">
        <v>-3.6641800000000002E-2</v>
      </c>
      <c r="CD392">
        <v>-3.1335300000000003E-2</v>
      </c>
      <c r="CE392">
        <v>-2.62638E-2</v>
      </c>
      <c r="CF392">
        <v>-6.8473000000000006E-2</v>
      </c>
      <c r="CG392">
        <v>-7.0500300000000002E-2</v>
      </c>
      <c r="CH392">
        <v>-5.1913399999999998E-2</v>
      </c>
      <c r="CI392">
        <v>5.6248000000000001E-3</v>
      </c>
      <c r="CJ392">
        <v>-1.8903300000000001E-2</v>
      </c>
      <c r="CK392">
        <v>-5.93015E-2</v>
      </c>
      <c r="CL392">
        <v>2.6679999999999998E-4</v>
      </c>
      <c r="CM392">
        <v>2.608E-4</v>
      </c>
      <c r="CN392">
        <v>2.588E-4</v>
      </c>
      <c r="CO392">
        <v>2.7139999999999998E-4</v>
      </c>
      <c r="CP392">
        <v>3.2749999999999999E-4</v>
      </c>
      <c r="CQ392">
        <v>5.9469999999999998E-4</v>
      </c>
      <c r="CR392">
        <v>5.8120000000000003E-4</v>
      </c>
      <c r="CS392">
        <v>4.016E-4</v>
      </c>
      <c r="CT392">
        <v>2.8009999999999998E-4</v>
      </c>
      <c r="CU392">
        <v>1.3300000000000001E-4</v>
      </c>
      <c r="CV392" s="76">
        <v>5.49E-5</v>
      </c>
      <c r="CW392" s="76">
        <v>2.72E-5</v>
      </c>
      <c r="CX392" s="76">
        <v>8.6000000000000003E-5</v>
      </c>
      <c r="CY392">
        <v>1.7770000000000001E-4</v>
      </c>
      <c r="CZ392">
        <v>2.765E-4</v>
      </c>
      <c r="DA392">
        <v>3.926E-4</v>
      </c>
      <c r="DB392">
        <v>4.7160000000000002E-4</v>
      </c>
      <c r="DC392">
        <v>4.8640000000000001E-4</v>
      </c>
      <c r="DD392">
        <v>4.4359999999999999E-4</v>
      </c>
      <c r="DE392">
        <v>3.813E-4</v>
      </c>
      <c r="DF392">
        <v>2.5720000000000002E-4</v>
      </c>
      <c r="DG392">
        <v>1.9230000000000001E-4</v>
      </c>
      <c r="DH392">
        <v>1.639E-4</v>
      </c>
      <c r="DI392">
        <v>1.706E-4</v>
      </c>
    </row>
    <row r="393" spans="1:113" x14ac:dyDescent="0.25">
      <c r="A393" t="str">
        <f t="shared" si="6"/>
        <v>All_All_All_All_No_20 to 199.99 kW_43627</v>
      </c>
      <c r="B393" t="s">
        <v>177</v>
      </c>
      <c r="C393" t="s">
        <v>246</v>
      </c>
      <c r="D393" t="s">
        <v>19</v>
      </c>
      <c r="E393" t="s">
        <v>19</v>
      </c>
      <c r="F393" t="s">
        <v>19</v>
      </c>
      <c r="G393" t="s">
        <v>19</v>
      </c>
      <c r="H393" t="s">
        <v>308</v>
      </c>
      <c r="I393" t="s">
        <v>59</v>
      </c>
      <c r="J393" s="11">
        <v>43627</v>
      </c>
      <c r="K393">
        <v>15</v>
      </c>
      <c r="L393">
        <v>18</v>
      </c>
      <c r="M393">
        <v>1478</v>
      </c>
      <c r="N393">
        <v>0</v>
      </c>
      <c r="O393">
        <v>0</v>
      </c>
      <c r="P393">
        <v>0</v>
      </c>
      <c r="Q393">
        <v>0</v>
      </c>
      <c r="R393">
        <v>11.333028000000001</v>
      </c>
      <c r="S393">
        <v>10.803850000000001</v>
      </c>
      <c r="T393">
        <v>10.575203</v>
      </c>
      <c r="U393">
        <v>10.250455000000001</v>
      </c>
      <c r="V393">
        <v>10.542367</v>
      </c>
      <c r="W393">
        <v>11.349187000000001</v>
      </c>
      <c r="X393">
        <v>12.732658000000001</v>
      </c>
      <c r="Y393">
        <v>14.675401000000001</v>
      </c>
      <c r="Z393">
        <v>16.588125999999999</v>
      </c>
      <c r="AA393">
        <v>17.997378000000001</v>
      </c>
      <c r="AB393">
        <v>19.467586000000001</v>
      </c>
      <c r="AC393">
        <v>20.497572000000002</v>
      </c>
      <c r="AD393">
        <v>21.107804999999999</v>
      </c>
      <c r="AE393">
        <v>21.623995000000001</v>
      </c>
      <c r="AF393">
        <v>21.448801</v>
      </c>
      <c r="AG393">
        <v>21.276289999999999</v>
      </c>
      <c r="AH393">
        <v>20.543500000000002</v>
      </c>
      <c r="AI393">
        <v>19.36955</v>
      </c>
      <c r="AJ393">
        <v>19.007999999999999</v>
      </c>
      <c r="AK393">
        <v>18.36722</v>
      </c>
      <c r="AL393">
        <v>17.37565</v>
      </c>
      <c r="AM393">
        <v>16.18648</v>
      </c>
      <c r="AN393">
        <v>14.09</v>
      </c>
      <c r="AO393">
        <v>12.58567</v>
      </c>
      <c r="AP393">
        <v>79.884919999999994</v>
      </c>
      <c r="AQ393">
        <v>76.961070000000007</v>
      </c>
      <c r="AR393">
        <v>75.069010000000006</v>
      </c>
      <c r="AS393">
        <v>73.99306</v>
      </c>
      <c r="AT393">
        <v>72.402919999999995</v>
      </c>
      <c r="AU393">
        <v>71.797989999999999</v>
      </c>
      <c r="AV393">
        <v>71.369579999999999</v>
      </c>
      <c r="AW393">
        <v>73.665890000000005</v>
      </c>
      <c r="AX393">
        <v>78.146460000000005</v>
      </c>
      <c r="AY393">
        <v>82.71754</v>
      </c>
      <c r="AZ393">
        <v>86.516930000000002</v>
      </c>
      <c r="BA393">
        <v>90.614109999999997</v>
      </c>
      <c r="BB393">
        <v>94.102900000000005</v>
      </c>
      <c r="BC393">
        <v>96.457939999999994</v>
      </c>
      <c r="BD393">
        <v>98.516689999999997</v>
      </c>
      <c r="BE393">
        <v>99.591629999999995</v>
      </c>
      <c r="BF393">
        <v>100.57680000000001</v>
      </c>
      <c r="BG393">
        <v>100.1092</v>
      </c>
      <c r="BH393">
        <v>98.81223</v>
      </c>
      <c r="BI393">
        <v>96.875190000000003</v>
      </c>
      <c r="BJ393">
        <v>93.854219999999998</v>
      </c>
      <c r="BK393">
        <v>89.058940000000007</v>
      </c>
      <c r="BL393">
        <v>85.681650000000005</v>
      </c>
      <c r="BM393">
        <v>83.325729999999993</v>
      </c>
      <c r="BN393">
        <v>5.8887299999999997E-2</v>
      </c>
      <c r="BO393">
        <v>7.4772699999999997E-2</v>
      </c>
      <c r="BP393">
        <v>6.3010399999999994E-2</v>
      </c>
      <c r="BQ393">
        <v>0.11756320000000001</v>
      </c>
      <c r="BR393">
        <v>0.1671898</v>
      </c>
      <c r="BS393">
        <v>0.21184990000000001</v>
      </c>
      <c r="BT393">
        <v>0.32161650000000003</v>
      </c>
      <c r="BU393">
        <v>0.49301109999999998</v>
      </c>
      <c r="BV393">
        <v>0.48149609999999998</v>
      </c>
      <c r="BW393">
        <v>0.31950770000000001</v>
      </c>
      <c r="BX393">
        <v>0.1533369</v>
      </c>
      <c r="BY393">
        <v>-1.9133899999999999E-2</v>
      </c>
      <c r="BZ393">
        <v>-9.6932000000000004E-2</v>
      </c>
      <c r="CA393">
        <v>-0.1035898</v>
      </c>
      <c r="CB393">
        <v>-6.1768700000000003E-2</v>
      </c>
      <c r="CC393">
        <v>-4.3892500000000001E-2</v>
      </c>
      <c r="CD393">
        <v>-3.3973700000000003E-2</v>
      </c>
      <c r="CE393">
        <v>-9.0830499999999995E-2</v>
      </c>
      <c r="CF393">
        <v>-0.19923250000000001</v>
      </c>
      <c r="CG393">
        <v>-0.21247679999999999</v>
      </c>
      <c r="CH393">
        <v>-7.97683E-2</v>
      </c>
      <c r="CI393">
        <v>3.3985099999999997E-2</v>
      </c>
      <c r="CJ393">
        <v>2.5116900000000001E-2</v>
      </c>
      <c r="CK393">
        <v>1.56775E-2</v>
      </c>
      <c r="CL393">
        <v>9.4716000000000002E-3</v>
      </c>
      <c r="CM393">
        <v>6.0156999999999997E-3</v>
      </c>
      <c r="CN393">
        <v>5.1336000000000003E-3</v>
      </c>
      <c r="CO393">
        <v>5.5687999999999996E-3</v>
      </c>
      <c r="CP393">
        <v>1.03943E-2</v>
      </c>
      <c r="CQ393">
        <v>7.46922E-2</v>
      </c>
      <c r="CR393">
        <v>4.3947600000000003E-2</v>
      </c>
      <c r="CS393">
        <v>2.3817899999999999E-2</v>
      </c>
      <c r="CT393">
        <v>2.16673E-2</v>
      </c>
      <c r="CU393">
        <v>7.3198999999999998E-3</v>
      </c>
      <c r="CV393">
        <v>9.3522999999999992E-3</v>
      </c>
      <c r="CW393">
        <v>7.3343000000000002E-3</v>
      </c>
      <c r="CX393">
        <v>2.88554E-2</v>
      </c>
      <c r="CY393">
        <v>4.20822E-2</v>
      </c>
      <c r="CZ393">
        <v>4.12217E-2</v>
      </c>
      <c r="DA393">
        <v>3.0297600000000001E-2</v>
      </c>
      <c r="DB393">
        <v>2.6812099999999998E-2</v>
      </c>
      <c r="DC393">
        <v>3.3300499999999997E-2</v>
      </c>
      <c r="DD393">
        <v>3.0111599999999999E-2</v>
      </c>
      <c r="DE393">
        <v>2.38395E-2</v>
      </c>
      <c r="DF393">
        <v>1.5292200000000001E-2</v>
      </c>
      <c r="DG393">
        <v>8.4062000000000008E-3</v>
      </c>
      <c r="DH393">
        <v>6.7717000000000003E-3</v>
      </c>
      <c r="DI393">
        <v>5.5929999999999999E-3</v>
      </c>
    </row>
    <row r="394" spans="1:113" x14ac:dyDescent="0.25">
      <c r="A394" t="str">
        <f t="shared" si="6"/>
        <v>All_All_All_All_No_20 to 199.99 kW_43670</v>
      </c>
      <c r="B394" t="s">
        <v>177</v>
      </c>
      <c r="C394" t="s">
        <v>246</v>
      </c>
      <c r="D394" t="s">
        <v>19</v>
      </c>
      <c r="E394" t="s">
        <v>19</v>
      </c>
      <c r="F394" t="s">
        <v>19</v>
      </c>
      <c r="G394" t="s">
        <v>19</v>
      </c>
      <c r="H394" t="s">
        <v>308</v>
      </c>
      <c r="I394" t="s">
        <v>59</v>
      </c>
      <c r="J394" s="11">
        <v>43670</v>
      </c>
      <c r="K394">
        <v>15</v>
      </c>
      <c r="L394">
        <v>18</v>
      </c>
      <c r="M394">
        <v>1241</v>
      </c>
      <c r="N394">
        <v>0</v>
      </c>
      <c r="O394">
        <v>0</v>
      </c>
      <c r="P394">
        <v>0</v>
      </c>
      <c r="Q394">
        <v>0</v>
      </c>
      <c r="R394">
        <v>10.885978</v>
      </c>
      <c r="S394">
        <v>10.490872</v>
      </c>
      <c r="T394">
        <v>10.218029</v>
      </c>
      <c r="U394">
        <v>10.066412</v>
      </c>
      <c r="V394">
        <v>10.389521</v>
      </c>
      <c r="W394">
        <v>11.440942</v>
      </c>
      <c r="X394">
        <v>12.223832</v>
      </c>
      <c r="Y394">
        <v>13.863184</v>
      </c>
      <c r="Z394">
        <v>15.507102</v>
      </c>
      <c r="AA394">
        <v>16.859838</v>
      </c>
      <c r="AB394">
        <v>18.220040000000001</v>
      </c>
      <c r="AC394">
        <v>19.161242999999999</v>
      </c>
      <c r="AD394">
        <v>19.640778999999998</v>
      </c>
      <c r="AE394">
        <v>20.163838999999999</v>
      </c>
      <c r="AF394">
        <v>20.280574000000001</v>
      </c>
      <c r="AG394">
        <v>19.796140000000001</v>
      </c>
      <c r="AH394">
        <v>19.323619999999998</v>
      </c>
      <c r="AI394">
        <v>18.748169999999998</v>
      </c>
      <c r="AJ394">
        <v>18.205459999999999</v>
      </c>
      <c r="AK394">
        <v>17.531780000000001</v>
      </c>
      <c r="AL394">
        <v>16.985900000000001</v>
      </c>
      <c r="AM394">
        <v>15.511060000000001</v>
      </c>
      <c r="AN394">
        <v>13.634130000000001</v>
      </c>
      <c r="AO394">
        <v>12.332039999999999</v>
      </c>
      <c r="AP394">
        <v>77.512789999999995</v>
      </c>
      <c r="AQ394">
        <v>74.532480000000007</v>
      </c>
      <c r="AR394">
        <v>72.698009999999996</v>
      </c>
      <c r="AS394">
        <v>71.47193</v>
      </c>
      <c r="AT394">
        <v>70.772800000000004</v>
      </c>
      <c r="AU394">
        <v>69.949749999999995</v>
      </c>
      <c r="AV394">
        <v>69.034899999999993</v>
      </c>
      <c r="AW394">
        <v>70.160899999999998</v>
      </c>
      <c r="AX394">
        <v>73.563959999999994</v>
      </c>
      <c r="AY394">
        <v>78.10942</v>
      </c>
      <c r="AZ394">
        <v>82.616399999999999</v>
      </c>
      <c r="BA394">
        <v>86.051320000000004</v>
      </c>
      <c r="BB394">
        <v>89.076629999999994</v>
      </c>
      <c r="BC394">
        <v>92.717240000000004</v>
      </c>
      <c r="BD394">
        <v>95.376739999999998</v>
      </c>
      <c r="BE394">
        <v>96.789370000000005</v>
      </c>
      <c r="BF394">
        <v>97.331109999999995</v>
      </c>
      <c r="BG394">
        <v>97.537090000000006</v>
      </c>
      <c r="BH394">
        <v>97.009020000000007</v>
      </c>
      <c r="BI394">
        <v>95.096710000000002</v>
      </c>
      <c r="BJ394">
        <v>91.181759999999997</v>
      </c>
      <c r="BK394">
        <v>86.721450000000004</v>
      </c>
      <c r="BL394">
        <v>83.695400000000006</v>
      </c>
      <c r="BM394">
        <v>81.310230000000004</v>
      </c>
      <c r="BN394">
        <v>-0.20344680000000001</v>
      </c>
      <c r="BO394">
        <v>-0.23864009999999999</v>
      </c>
      <c r="BP394">
        <v>-0.25001699999999999</v>
      </c>
      <c r="BQ394">
        <v>-0.23162759999999999</v>
      </c>
      <c r="BR394">
        <v>-0.1867993</v>
      </c>
      <c r="BS394">
        <v>-0.22217809999999999</v>
      </c>
      <c r="BT394">
        <v>-0.2082513</v>
      </c>
      <c r="BU394">
        <v>-5.3866299999999999E-2</v>
      </c>
      <c r="BV394">
        <v>0.1681095</v>
      </c>
      <c r="BW394">
        <v>0.16638430000000001</v>
      </c>
      <c r="BX394">
        <v>5.2502500000000001E-2</v>
      </c>
      <c r="BY394">
        <v>-3.3294000000000002E-3</v>
      </c>
      <c r="BZ394">
        <v>-6.4536999999999997E-2</v>
      </c>
      <c r="CA394">
        <v>-8.0699199999999999E-2</v>
      </c>
      <c r="CB394">
        <v>-6.5532999999999998E-3</v>
      </c>
      <c r="CC394">
        <v>7.0185600000000001E-2</v>
      </c>
      <c r="CD394">
        <v>0.1071276</v>
      </c>
      <c r="CE394">
        <v>-1.89521E-2</v>
      </c>
      <c r="CF394">
        <v>-0.19119349999999999</v>
      </c>
      <c r="CG394">
        <v>-0.3119923</v>
      </c>
      <c r="CH394">
        <v>-0.1941215</v>
      </c>
      <c r="CI394">
        <v>-6.2283600000000001E-2</v>
      </c>
      <c r="CJ394">
        <v>-7.5238899999999997E-2</v>
      </c>
      <c r="CK394">
        <v>-0.1336357</v>
      </c>
      <c r="CL394">
        <v>9.1479000000000005E-3</v>
      </c>
      <c r="CM394">
        <v>5.8098999999999998E-3</v>
      </c>
      <c r="CN394">
        <v>4.9778000000000001E-3</v>
      </c>
      <c r="CO394">
        <v>5.3194000000000002E-3</v>
      </c>
      <c r="CP394">
        <v>1.0451500000000001E-2</v>
      </c>
      <c r="CQ394">
        <v>6.9678100000000007E-2</v>
      </c>
      <c r="CR394">
        <v>4.1178199999999998E-2</v>
      </c>
      <c r="CS394">
        <v>2.24116E-2</v>
      </c>
      <c r="CT394">
        <v>2.0161200000000001E-2</v>
      </c>
      <c r="CU394">
        <v>6.9975000000000002E-3</v>
      </c>
      <c r="CV394">
        <v>9.0852999999999993E-3</v>
      </c>
      <c r="CW394">
        <v>6.8434000000000004E-3</v>
      </c>
      <c r="CX394">
        <v>2.70332E-2</v>
      </c>
      <c r="CY394">
        <v>3.9208399999999997E-2</v>
      </c>
      <c r="CZ394">
        <v>3.8507399999999997E-2</v>
      </c>
      <c r="DA394">
        <v>2.8441000000000001E-2</v>
      </c>
      <c r="DB394">
        <v>2.5225500000000001E-2</v>
      </c>
      <c r="DC394">
        <v>3.1237399999999999E-2</v>
      </c>
      <c r="DD394">
        <v>2.8206800000000001E-2</v>
      </c>
      <c r="DE394">
        <v>2.2313199999999998E-2</v>
      </c>
      <c r="DF394">
        <v>1.42384E-2</v>
      </c>
      <c r="DG394">
        <v>7.9292000000000008E-3</v>
      </c>
      <c r="DH394">
        <v>6.4980999999999997E-3</v>
      </c>
      <c r="DI394">
        <v>5.6721999999999996E-3</v>
      </c>
    </row>
    <row r="395" spans="1:113" x14ac:dyDescent="0.25">
      <c r="A395" t="str">
        <f t="shared" si="6"/>
        <v>All_All_All_All_No_20 to 199.99 kW_43672</v>
      </c>
      <c r="B395" t="s">
        <v>177</v>
      </c>
      <c r="C395" t="s">
        <v>246</v>
      </c>
      <c r="D395" t="s">
        <v>19</v>
      </c>
      <c r="E395" t="s">
        <v>19</v>
      </c>
      <c r="F395" t="s">
        <v>19</v>
      </c>
      <c r="G395" t="s">
        <v>19</v>
      </c>
      <c r="H395" t="s">
        <v>308</v>
      </c>
      <c r="I395" t="s">
        <v>59</v>
      </c>
      <c r="J395" s="11">
        <v>43672</v>
      </c>
      <c r="K395">
        <v>15</v>
      </c>
      <c r="L395">
        <v>18</v>
      </c>
      <c r="M395">
        <v>1240</v>
      </c>
      <c r="N395">
        <v>0</v>
      </c>
      <c r="O395">
        <v>0</v>
      </c>
      <c r="P395">
        <v>0</v>
      </c>
      <c r="Q395">
        <v>0</v>
      </c>
      <c r="R395">
        <v>11.325495999999999</v>
      </c>
      <c r="S395">
        <v>10.809256</v>
      </c>
      <c r="T395">
        <v>10.591628</v>
      </c>
      <c r="U395">
        <v>10.426601</v>
      </c>
      <c r="V395">
        <v>10.554176</v>
      </c>
      <c r="W395">
        <v>11.324706000000001</v>
      </c>
      <c r="X395">
        <v>12.093978</v>
      </c>
      <c r="Y395">
        <v>13.532671000000001</v>
      </c>
      <c r="Z395">
        <v>15.236326999999999</v>
      </c>
      <c r="AA395">
        <v>16.41263</v>
      </c>
      <c r="AB395">
        <v>17.731786</v>
      </c>
      <c r="AC395">
        <v>18.348700999999998</v>
      </c>
      <c r="AD395">
        <v>18.685839999999999</v>
      </c>
      <c r="AE395">
        <v>19.327635000000001</v>
      </c>
      <c r="AF395">
        <v>19.489919</v>
      </c>
      <c r="AG395">
        <v>19.117039999999999</v>
      </c>
      <c r="AH395">
        <v>18.607559999999999</v>
      </c>
      <c r="AI395">
        <v>18.033329999999999</v>
      </c>
      <c r="AJ395">
        <v>17.411159999999999</v>
      </c>
      <c r="AK395">
        <v>16.635639999999999</v>
      </c>
      <c r="AL395">
        <v>16.31804</v>
      </c>
      <c r="AM395">
        <v>15.107340000000001</v>
      </c>
      <c r="AN395">
        <v>13.636229999999999</v>
      </c>
      <c r="AO395">
        <v>12.147690000000001</v>
      </c>
      <c r="AP395">
        <v>75.809359999999998</v>
      </c>
      <c r="AQ395">
        <v>75.913349999999994</v>
      </c>
      <c r="AR395">
        <v>74.560299999999998</v>
      </c>
      <c r="AS395">
        <v>72.723590000000002</v>
      </c>
      <c r="AT395">
        <v>70.975579999999994</v>
      </c>
      <c r="AU395">
        <v>69.675700000000006</v>
      </c>
      <c r="AV395">
        <v>68.658670000000001</v>
      </c>
      <c r="AW395">
        <v>69.763180000000006</v>
      </c>
      <c r="AX395">
        <v>72.379599999999996</v>
      </c>
      <c r="AY395">
        <v>76.089489999999998</v>
      </c>
      <c r="AZ395">
        <v>80.488280000000003</v>
      </c>
      <c r="BA395">
        <v>84.238489999999999</v>
      </c>
      <c r="BB395">
        <v>87.557879999999997</v>
      </c>
      <c r="BC395">
        <v>90.150239999999997</v>
      </c>
      <c r="BD395">
        <v>92.420590000000004</v>
      </c>
      <c r="BE395">
        <v>93.971670000000003</v>
      </c>
      <c r="BF395">
        <v>94.704409999999996</v>
      </c>
      <c r="BG395">
        <v>94.349500000000006</v>
      </c>
      <c r="BH395">
        <v>92.912030000000001</v>
      </c>
      <c r="BI395">
        <v>90.175960000000003</v>
      </c>
      <c r="BJ395">
        <v>86.148259999999993</v>
      </c>
      <c r="BK395">
        <v>81.860590000000002</v>
      </c>
      <c r="BL395">
        <v>78.871510000000001</v>
      </c>
      <c r="BM395">
        <v>76.546779999999998</v>
      </c>
      <c r="BN395">
        <v>-0.20690349999999999</v>
      </c>
      <c r="BO395">
        <v>-0.23125409999999999</v>
      </c>
      <c r="BP395">
        <v>-0.24833359999999999</v>
      </c>
      <c r="BQ395">
        <v>-0.23149169999999999</v>
      </c>
      <c r="BR395">
        <v>-0.19028349999999999</v>
      </c>
      <c r="BS395">
        <v>-0.22100159999999999</v>
      </c>
      <c r="BT395">
        <v>-0.2121847</v>
      </c>
      <c r="BU395">
        <v>-5.88167E-2</v>
      </c>
      <c r="BV395">
        <v>0.1667979</v>
      </c>
      <c r="BW395">
        <v>0.17496059999999999</v>
      </c>
      <c r="BX395">
        <v>6.21991E-2</v>
      </c>
      <c r="BY395">
        <v>-9.4552999999999998E-3</v>
      </c>
      <c r="BZ395">
        <v>-5.3751500000000001E-2</v>
      </c>
      <c r="CA395">
        <v>-7.8330999999999998E-2</v>
      </c>
      <c r="CB395">
        <v>-2.7715199999999999E-2</v>
      </c>
      <c r="CC395">
        <v>7.5085700000000005E-2</v>
      </c>
      <c r="CD395">
        <v>0.12281880000000001</v>
      </c>
      <c r="CE395">
        <v>1.10837E-2</v>
      </c>
      <c r="CF395">
        <v>-0.1381704</v>
      </c>
      <c r="CG395">
        <v>-0.24425069999999999</v>
      </c>
      <c r="CH395">
        <v>-0.1729955</v>
      </c>
      <c r="CI395">
        <v>-8.3688499999999999E-2</v>
      </c>
      <c r="CJ395">
        <v>-0.11605360000000001</v>
      </c>
      <c r="CK395">
        <v>-0.10711270000000001</v>
      </c>
      <c r="CL395">
        <v>9.1591999999999993E-3</v>
      </c>
      <c r="CM395">
        <v>5.7723999999999996E-3</v>
      </c>
      <c r="CN395">
        <v>4.9782000000000003E-3</v>
      </c>
      <c r="CO395">
        <v>5.4102000000000004E-3</v>
      </c>
      <c r="CP395">
        <v>1.0448300000000001E-2</v>
      </c>
      <c r="CQ395">
        <v>6.9496100000000005E-2</v>
      </c>
      <c r="CR395">
        <v>4.1036400000000001E-2</v>
      </c>
      <c r="CS395">
        <v>2.2366299999999999E-2</v>
      </c>
      <c r="CT395">
        <v>2.0036499999999999E-2</v>
      </c>
      <c r="CU395">
        <v>6.9376000000000004E-3</v>
      </c>
      <c r="CV395">
        <v>9.0784000000000004E-3</v>
      </c>
      <c r="CW395">
        <v>6.8494000000000003E-3</v>
      </c>
      <c r="CX395">
        <v>2.7039500000000001E-2</v>
      </c>
      <c r="CY395">
        <v>3.9254299999999999E-2</v>
      </c>
      <c r="CZ395">
        <v>3.8501899999999999E-2</v>
      </c>
      <c r="DA395">
        <v>2.8336299999999998E-2</v>
      </c>
      <c r="DB395">
        <v>2.4947E-2</v>
      </c>
      <c r="DC395">
        <v>3.09573E-2</v>
      </c>
      <c r="DD395">
        <v>2.78325E-2</v>
      </c>
      <c r="DE395">
        <v>2.1899200000000001E-2</v>
      </c>
      <c r="DF395">
        <v>1.39559E-2</v>
      </c>
      <c r="DG395">
        <v>7.7911999999999999E-3</v>
      </c>
      <c r="DH395">
        <v>6.3704E-3</v>
      </c>
      <c r="DI395">
        <v>5.5306000000000001E-3</v>
      </c>
    </row>
    <row r="396" spans="1:113" x14ac:dyDescent="0.25">
      <c r="A396" t="str">
        <f t="shared" si="6"/>
        <v>All_All_All_All_No_20 to 199.99 kW_43690</v>
      </c>
      <c r="B396" t="s">
        <v>177</v>
      </c>
      <c r="C396" t="s">
        <v>246</v>
      </c>
      <c r="D396" t="s">
        <v>19</v>
      </c>
      <c r="E396" t="s">
        <v>19</v>
      </c>
      <c r="F396" t="s">
        <v>19</v>
      </c>
      <c r="G396" t="s">
        <v>19</v>
      </c>
      <c r="H396" t="s">
        <v>308</v>
      </c>
      <c r="I396" t="s">
        <v>59</v>
      </c>
      <c r="J396" s="11">
        <v>43690</v>
      </c>
      <c r="K396">
        <v>15</v>
      </c>
      <c r="L396">
        <v>18</v>
      </c>
      <c r="M396">
        <v>1223</v>
      </c>
      <c r="N396">
        <v>0</v>
      </c>
      <c r="O396">
        <v>0</v>
      </c>
      <c r="P396">
        <v>0</v>
      </c>
      <c r="Q396">
        <v>0</v>
      </c>
      <c r="R396">
        <v>10.277127</v>
      </c>
      <c r="S396">
        <v>9.9663024999999994</v>
      </c>
      <c r="T396">
        <v>9.6689550999999998</v>
      </c>
      <c r="U396">
        <v>9.5358675999999996</v>
      </c>
      <c r="V396">
        <v>9.9456732999999993</v>
      </c>
      <c r="W396">
        <v>10.891268</v>
      </c>
      <c r="X396">
        <v>11.631183</v>
      </c>
      <c r="Y396">
        <v>13.179406</v>
      </c>
      <c r="Z396">
        <v>15.207217999999999</v>
      </c>
      <c r="AA396">
        <v>16.607454000000001</v>
      </c>
      <c r="AB396">
        <v>17.859902000000002</v>
      </c>
      <c r="AC396">
        <v>19.152522000000001</v>
      </c>
      <c r="AD396">
        <v>19.669284999999999</v>
      </c>
      <c r="AE396">
        <v>20.467459999999999</v>
      </c>
      <c r="AF396">
        <v>20.469604</v>
      </c>
      <c r="AG396">
        <v>20.282859999999999</v>
      </c>
      <c r="AH396">
        <v>19.379359999999998</v>
      </c>
      <c r="AI396">
        <v>18.406980000000001</v>
      </c>
      <c r="AJ396">
        <v>17.70636</v>
      </c>
      <c r="AK396">
        <v>16.840140000000002</v>
      </c>
      <c r="AL396">
        <v>16.316289999999999</v>
      </c>
      <c r="AM396">
        <v>14.653280000000001</v>
      </c>
      <c r="AN396">
        <v>12.76965</v>
      </c>
      <c r="AO396">
        <v>11.436059999999999</v>
      </c>
      <c r="AP396">
        <v>75.067819999999998</v>
      </c>
      <c r="AQ396">
        <v>72.619410000000002</v>
      </c>
      <c r="AR396">
        <v>71.21893</v>
      </c>
      <c r="AS396">
        <v>69.858220000000003</v>
      </c>
      <c r="AT396">
        <v>68.928439999999995</v>
      </c>
      <c r="AU396">
        <v>67.739519999999999</v>
      </c>
      <c r="AV396">
        <v>66.778019999999998</v>
      </c>
      <c r="AW396">
        <v>67.225620000000006</v>
      </c>
      <c r="AX396">
        <v>71.159589999999994</v>
      </c>
      <c r="AY396">
        <v>76.029750000000007</v>
      </c>
      <c r="AZ396">
        <v>80.463059999999999</v>
      </c>
      <c r="BA396">
        <v>84.774019999999993</v>
      </c>
      <c r="BB396">
        <v>88.427300000000002</v>
      </c>
      <c r="BC396">
        <v>91.330860000000001</v>
      </c>
      <c r="BD396">
        <v>93.290880000000001</v>
      </c>
      <c r="BE396">
        <v>94.816159999999996</v>
      </c>
      <c r="BF396">
        <v>95.622309999999999</v>
      </c>
      <c r="BG396">
        <v>95.608320000000006</v>
      </c>
      <c r="BH396">
        <v>94.838939999999994</v>
      </c>
      <c r="BI396">
        <v>92.495639999999995</v>
      </c>
      <c r="BJ396">
        <v>88.677090000000007</v>
      </c>
      <c r="BK396">
        <v>84.998410000000007</v>
      </c>
      <c r="BL396">
        <v>81.361599999999996</v>
      </c>
      <c r="BM396">
        <v>78.566609999999997</v>
      </c>
      <c r="BN396">
        <v>-9.7797200000000001E-2</v>
      </c>
      <c r="BO396">
        <v>-0.12393369999999999</v>
      </c>
      <c r="BP396">
        <v>-0.1079449</v>
      </c>
      <c r="BQ396">
        <v>-5.0041299999999997E-2</v>
      </c>
      <c r="BR396">
        <v>-2.9539599999999999E-2</v>
      </c>
      <c r="BS396">
        <v>-9.9529000000000006E-3</v>
      </c>
      <c r="BT396">
        <v>1.3867000000000001E-2</v>
      </c>
      <c r="BU396">
        <v>0.12181160000000001</v>
      </c>
      <c r="BV396">
        <v>0.17990819999999999</v>
      </c>
      <c r="BW396">
        <v>0.1360509</v>
      </c>
      <c r="BX396">
        <v>7.2412599999999994E-2</v>
      </c>
      <c r="BY396">
        <v>9.7079999999999996E-4</v>
      </c>
      <c r="BZ396">
        <v>-6.67576E-2</v>
      </c>
      <c r="CA396">
        <v>-0.15909409999999999</v>
      </c>
      <c r="CB396">
        <v>-0.11961919999999999</v>
      </c>
      <c r="CC396">
        <v>-5.34566E-2</v>
      </c>
      <c r="CD396">
        <v>3.0173700000000001E-2</v>
      </c>
      <c r="CE396">
        <v>5.0626000000000004E-3</v>
      </c>
      <c r="CF396">
        <v>-9.7933699999999999E-2</v>
      </c>
      <c r="CG396">
        <v>-0.1808343</v>
      </c>
      <c r="CH396">
        <v>-6.2790399999999996E-2</v>
      </c>
      <c r="CI396">
        <v>6.7001199999999997E-2</v>
      </c>
      <c r="CJ396">
        <v>7.5775499999999996E-2</v>
      </c>
      <c r="CK396">
        <v>2.2129599999999999E-2</v>
      </c>
      <c r="CL396">
        <v>8.8269000000000004E-3</v>
      </c>
      <c r="CM396">
        <v>5.5842000000000001E-3</v>
      </c>
      <c r="CN396">
        <v>4.7803999999999998E-3</v>
      </c>
      <c r="CO396">
        <v>5.1408000000000001E-3</v>
      </c>
      <c r="CP396">
        <v>1.00687E-2</v>
      </c>
      <c r="CQ396">
        <v>6.8015500000000007E-2</v>
      </c>
      <c r="CR396">
        <v>4.0536000000000003E-2</v>
      </c>
      <c r="CS396">
        <v>2.21202E-2</v>
      </c>
      <c r="CT396">
        <v>1.98698E-2</v>
      </c>
      <c r="CU396">
        <v>6.8915000000000001E-3</v>
      </c>
      <c r="CV396">
        <v>9.0830000000000008E-3</v>
      </c>
      <c r="CW396">
        <v>7.0045999999999997E-3</v>
      </c>
      <c r="CX396">
        <v>2.75947E-2</v>
      </c>
      <c r="CY396">
        <v>4.00043E-2</v>
      </c>
      <c r="CZ396">
        <v>3.9274999999999997E-2</v>
      </c>
      <c r="DA396">
        <v>2.8582300000000001E-2</v>
      </c>
      <c r="DB396">
        <v>2.4787699999999999E-2</v>
      </c>
      <c r="DC396">
        <v>3.0701900000000001E-2</v>
      </c>
      <c r="DD396">
        <v>2.7638900000000001E-2</v>
      </c>
      <c r="DE396">
        <v>2.1768200000000001E-2</v>
      </c>
      <c r="DF396">
        <v>1.39954E-2</v>
      </c>
      <c r="DG396">
        <v>7.9112000000000002E-3</v>
      </c>
      <c r="DH396">
        <v>6.5202999999999997E-3</v>
      </c>
      <c r="DI396">
        <v>5.5617000000000002E-3</v>
      </c>
    </row>
    <row r="397" spans="1:113" x14ac:dyDescent="0.25">
      <c r="A397" t="str">
        <f t="shared" si="6"/>
        <v>All_All_All_All_No_20 to 199.99 kW_43691</v>
      </c>
      <c r="B397" t="s">
        <v>177</v>
      </c>
      <c r="C397" t="s">
        <v>246</v>
      </c>
      <c r="D397" t="s">
        <v>19</v>
      </c>
      <c r="E397" t="s">
        <v>19</v>
      </c>
      <c r="F397" t="s">
        <v>19</v>
      </c>
      <c r="G397" t="s">
        <v>19</v>
      </c>
      <c r="H397" t="s">
        <v>308</v>
      </c>
      <c r="I397" t="s">
        <v>59</v>
      </c>
      <c r="J397" s="11">
        <v>43691</v>
      </c>
      <c r="K397">
        <v>15</v>
      </c>
      <c r="L397">
        <v>18</v>
      </c>
      <c r="M397">
        <v>1220</v>
      </c>
      <c r="N397">
        <v>0</v>
      </c>
      <c r="O397">
        <v>0</v>
      </c>
      <c r="P397">
        <v>0</v>
      </c>
      <c r="Q397">
        <v>0</v>
      </c>
      <c r="R397">
        <v>10.628169</v>
      </c>
      <c r="S397">
        <v>10.178868</v>
      </c>
      <c r="T397">
        <v>9.9470367999999993</v>
      </c>
      <c r="U397">
        <v>9.7090733</v>
      </c>
      <c r="V397">
        <v>10.099339000000001</v>
      </c>
      <c r="W397">
        <v>11.068543999999999</v>
      </c>
      <c r="X397">
        <v>12.250909999999999</v>
      </c>
      <c r="Y397">
        <v>13.853863</v>
      </c>
      <c r="Z397">
        <v>15.983036999999999</v>
      </c>
      <c r="AA397">
        <v>17.636331999999999</v>
      </c>
      <c r="AB397">
        <v>19.113047999999999</v>
      </c>
      <c r="AC397">
        <v>20.231403</v>
      </c>
      <c r="AD397">
        <v>20.893602000000001</v>
      </c>
      <c r="AE397">
        <v>21.905702999999999</v>
      </c>
      <c r="AF397">
        <v>21.931798000000001</v>
      </c>
      <c r="AG397">
        <v>21.661639999999998</v>
      </c>
      <c r="AH397">
        <v>20.951219999999999</v>
      </c>
      <c r="AI397">
        <v>20.178370000000001</v>
      </c>
      <c r="AJ397">
        <v>19.252079999999999</v>
      </c>
      <c r="AK397">
        <v>18.48066</v>
      </c>
      <c r="AL397">
        <v>17.505759999999999</v>
      </c>
      <c r="AM397">
        <v>15.51018</v>
      </c>
      <c r="AN397">
        <v>13.60675</v>
      </c>
      <c r="AO397">
        <v>12.0176</v>
      </c>
      <c r="AP397">
        <v>78.014340000000004</v>
      </c>
      <c r="AQ397">
        <v>74.87473</v>
      </c>
      <c r="AR397">
        <v>73.5929</v>
      </c>
      <c r="AS397">
        <v>71.506709999999998</v>
      </c>
      <c r="AT397">
        <v>70.196209999999994</v>
      </c>
      <c r="AU397">
        <v>69.404790000000006</v>
      </c>
      <c r="AV397">
        <v>68.437809999999999</v>
      </c>
      <c r="AW397">
        <v>68.957610000000003</v>
      </c>
      <c r="AX397">
        <v>73.145740000000004</v>
      </c>
      <c r="AY397">
        <v>78.029859999999999</v>
      </c>
      <c r="AZ397">
        <v>83.07244</v>
      </c>
      <c r="BA397">
        <v>87.684960000000004</v>
      </c>
      <c r="BB397">
        <v>91.520160000000004</v>
      </c>
      <c r="BC397">
        <v>94.836849999999998</v>
      </c>
      <c r="BD397">
        <v>97.162850000000006</v>
      </c>
      <c r="BE397">
        <v>98.641310000000004</v>
      </c>
      <c r="BF397">
        <v>99.289460000000005</v>
      </c>
      <c r="BG397">
        <v>99.434039999999996</v>
      </c>
      <c r="BH397">
        <v>98.62397</v>
      </c>
      <c r="BI397">
        <v>96.336020000000005</v>
      </c>
      <c r="BJ397">
        <v>91.696910000000003</v>
      </c>
      <c r="BK397">
        <v>87.387860000000003</v>
      </c>
      <c r="BL397">
        <v>83.958439999999996</v>
      </c>
      <c r="BM397">
        <v>81.335750000000004</v>
      </c>
      <c r="BN397">
        <v>-9.3262100000000001E-2</v>
      </c>
      <c r="BO397">
        <v>-0.11353829999999999</v>
      </c>
      <c r="BP397">
        <v>-0.1037614</v>
      </c>
      <c r="BQ397">
        <v>-4.7066299999999998E-2</v>
      </c>
      <c r="BR397">
        <v>-2.8469000000000001E-2</v>
      </c>
      <c r="BS397">
        <v>-3.5772999999999998E-3</v>
      </c>
      <c r="BT397">
        <v>2.60021E-2</v>
      </c>
      <c r="BU397">
        <v>0.1225744</v>
      </c>
      <c r="BV397">
        <v>0.16239780000000001</v>
      </c>
      <c r="BW397">
        <v>0.1233803</v>
      </c>
      <c r="BX397">
        <v>5.9038199999999999E-2</v>
      </c>
      <c r="BY397">
        <v>5.3336E-3</v>
      </c>
      <c r="BZ397">
        <v>-4.8334799999999997E-2</v>
      </c>
      <c r="CA397">
        <v>-8.5557599999999998E-2</v>
      </c>
      <c r="CB397">
        <v>-2.79866E-2</v>
      </c>
      <c r="CC397">
        <v>-1.7260000000000001E-2</v>
      </c>
      <c r="CD397">
        <v>4.4094000000000001E-2</v>
      </c>
      <c r="CE397">
        <v>-1.8673100000000002E-2</v>
      </c>
      <c r="CF397">
        <v>-0.1607894</v>
      </c>
      <c r="CG397">
        <v>-0.25508330000000001</v>
      </c>
      <c r="CH397">
        <v>-9.1930899999999996E-2</v>
      </c>
      <c r="CI397">
        <v>6.1453800000000003E-2</v>
      </c>
      <c r="CJ397">
        <v>7.0511000000000004E-2</v>
      </c>
      <c r="CK397">
        <v>2.5160499999999999E-2</v>
      </c>
      <c r="CL397">
        <v>8.8388000000000008E-3</v>
      </c>
      <c r="CM397">
        <v>5.6448000000000002E-3</v>
      </c>
      <c r="CN397">
        <v>4.8202999999999996E-3</v>
      </c>
      <c r="CO397">
        <v>5.2274000000000001E-3</v>
      </c>
      <c r="CP397">
        <v>1.01257E-2</v>
      </c>
      <c r="CQ397">
        <v>6.7892999999999995E-2</v>
      </c>
      <c r="CR397">
        <v>4.0584599999999998E-2</v>
      </c>
      <c r="CS397">
        <v>2.2237400000000001E-2</v>
      </c>
      <c r="CT397">
        <v>1.98791E-2</v>
      </c>
      <c r="CU397">
        <v>6.9462999999999999E-3</v>
      </c>
      <c r="CV397">
        <v>9.0808999999999994E-3</v>
      </c>
      <c r="CW397">
        <v>7.0434E-3</v>
      </c>
      <c r="CX397">
        <v>2.77208E-2</v>
      </c>
      <c r="CY397">
        <v>4.01515E-2</v>
      </c>
      <c r="CZ397">
        <v>3.9504400000000002E-2</v>
      </c>
      <c r="DA397">
        <v>2.8723800000000001E-2</v>
      </c>
      <c r="DB397">
        <v>2.48396E-2</v>
      </c>
      <c r="DC397">
        <v>3.0718800000000001E-2</v>
      </c>
      <c r="DD397">
        <v>2.7760199999999999E-2</v>
      </c>
      <c r="DE397">
        <v>2.1936000000000001E-2</v>
      </c>
      <c r="DF397">
        <v>1.41005E-2</v>
      </c>
      <c r="DG397">
        <v>8.0006999999999995E-3</v>
      </c>
      <c r="DH397">
        <v>6.5723999999999999E-3</v>
      </c>
      <c r="DI397">
        <v>5.6090999999999997E-3</v>
      </c>
    </row>
    <row r="398" spans="1:113" x14ac:dyDescent="0.25">
      <c r="A398" t="str">
        <f t="shared" si="6"/>
        <v>All_All_All_All_No_20 to 199.99 kW_43693</v>
      </c>
      <c r="B398" t="s">
        <v>177</v>
      </c>
      <c r="C398" t="s">
        <v>246</v>
      </c>
      <c r="D398" t="s">
        <v>19</v>
      </c>
      <c r="E398" t="s">
        <v>19</v>
      </c>
      <c r="F398" t="s">
        <v>19</v>
      </c>
      <c r="G398" t="s">
        <v>19</v>
      </c>
      <c r="H398" t="s">
        <v>308</v>
      </c>
      <c r="I398" t="s">
        <v>59</v>
      </c>
      <c r="J398" s="11">
        <v>43693</v>
      </c>
      <c r="K398">
        <v>15</v>
      </c>
      <c r="L398">
        <v>18</v>
      </c>
      <c r="M398">
        <v>1216</v>
      </c>
      <c r="N398">
        <v>0</v>
      </c>
      <c r="O398">
        <v>0</v>
      </c>
      <c r="P398">
        <v>0</v>
      </c>
      <c r="Q398">
        <v>0</v>
      </c>
      <c r="R398">
        <v>11.767955000000001</v>
      </c>
      <c r="S398">
        <v>11.225303</v>
      </c>
      <c r="T398">
        <v>10.933948000000001</v>
      </c>
      <c r="U398">
        <v>10.749204000000001</v>
      </c>
      <c r="V398">
        <v>11.112131</v>
      </c>
      <c r="W398">
        <v>12.031200999999999</v>
      </c>
      <c r="X398">
        <v>13.077866999999999</v>
      </c>
      <c r="Y398">
        <v>14.738412</v>
      </c>
      <c r="Z398">
        <v>16.905767000000001</v>
      </c>
      <c r="AA398">
        <v>18.465668999999998</v>
      </c>
      <c r="AB398">
        <v>19.798991999999998</v>
      </c>
      <c r="AC398">
        <v>20.789622000000001</v>
      </c>
      <c r="AD398">
        <v>21.479271000000001</v>
      </c>
      <c r="AE398">
        <v>22.168305</v>
      </c>
      <c r="AF398">
        <v>22.282143000000001</v>
      </c>
      <c r="AG398">
        <v>21.58718</v>
      </c>
      <c r="AH398">
        <v>20.533560000000001</v>
      </c>
      <c r="AI398">
        <v>19.411059999999999</v>
      </c>
      <c r="AJ398">
        <v>18.382079999999998</v>
      </c>
      <c r="AK398">
        <v>17.374880000000001</v>
      </c>
      <c r="AL398">
        <v>16.938459999999999</v>
      </c>
      <c r="AM398">
        <v>15.37509</v>
      </c>
      <c r="AN398">
        <v>13.821580000000001</v>
      </c>
      <c r="AO398">
        <v>12.101319999999999</v>
      </c>
      <c r="AP398">
        <v>78.445080000000004</v>
      </c>
      <c r="AQ398">
        <v>78.602879999999999</v>
      </c>
      <c r="AR398">
        <v>76.610069999999993</v>
      </c>
      <c r="AS398">
        <v>74.848619999999997</v>
      </c>
      <c r="AT398">
        <v>73.685640000000006</v>
      </c>
      <c r="AU398">
        <v>72.465770000000006</v>
      </c>
      <c r="AV398">
        <v>71.339280000000002</v>
      </c>
      <c r="AW398">
        <v>71.579400000000007</v>
      </c>
      <c r="AX398">
        <v>75.185649999999995</v>
      </c>
      <c r="AY398">
        <v>80.703639999999993</v>
      </c>
      <c r="AZ398">
        <v>85.564419999999998</v>
      </c>
      <c r="BA398">
        <v>89.814419999999998</v>
      </c>
      <c r="BB398">
        <v>92.663929999999993</v>
      </c>
      <c r="BC398">
        <v>94.910870000000003</v>
      </c>
      <c r="BD398">
        <v>97.51746</v>
      </c>
      <c r="BE398">
        <v>98.557239999999993</v>
      </c>
      <c r="BF398">
        <v>99.067599999999999</v>
      </c>
      <c r="BG398">
        <v>98.385559999999998</v>
      </c>
      <c r="BH398">
        <v>96.642589999999998</v>
      </c>
      <c r="BI398">
        <v>93.13391</v>
      </c>
      <c r="BJ398">
        <v>87.812010000000001</v>
      </c>
      <c r="BK398">
        <v>83.840519999999998</v>
      </c>
      <c r="BL398">
        <v>80.770390000000006</v>
      </c>
      <c r="BM398">
        <v>78.513859999999994</v>
      </c>
      <c r="BN398">
        <v>-9.3323900000000001E-2</v>
      </c>
      <c r="BO398">
        <v>-9.7819500000000004E-2</v>
      </c>
      <c r="BP398">
        <v>-9.9788000000000002E-2</v>
      </c>
      <c r="BQ398">
        <v>-4.1348999999999997E-2</v>
      </c>
      <c r="BR398">
        <v>-2.57247E-2</v>
      </c>
      <c r="BS398">
        <v>1.28653E-2</v>
      </c>
      <c r="BT398">
        <v>5.5455699999999997E-2</v>
      </c>
      <c r="BU398">
        <v>0.1264438</v>
      </c>
      <c r="BV398">
        <v>0.1441132</v>
      </c>
      <c r="BW398">
        <v>0.108857</v>
      </c>
      <c r="BX398">
        <v>5.2780100000000003E-2</v>
      </c>
      <c r="BY398">
        <v>3.7163999999999999E-3</v>
      </c>
      <c r="BZ398">
        <v>-3.3364400000000002E-2</v>
      </c>
      <c r="CA398">
        <v>-6.4938300000000004E-2</v>
      </c>
      <c r="CB398">
        <v>1.9167799999999999E-2</v>
      </c>
      <c r="CC398">
        <v>9.4125000000000007E-3</v>
      </c>
      <c r="CD398">
        <v>6.3021900000000006E-2</v>
      </c>
      <c r="CE398">
        <v>-4.2496000000000001E-3</v>
      </c>
      <c r="CF398">
        <v>-0.139017</v>
      </c>
      <c r="CG398">
        <v>-0.21284320000000001</v>
      </c>
      <c r="CH398">
        <v>-7.0636099999999993E-2</v>
      </c>
      <c r="CI398">
        <v>4.8344499999999999E-2</v>
      </c>
      <c r="CJ398">
        <v>4.4573599999999998E-2</v>
      </c>
      <c r="CK398">
        <v>2.3294100000000002E-2</v>
      </c>
      <c r="CL398">
        <v>8.8651000000000008E-3</v>
      </c>
      <c r="CM398">
        <v>5.6368E-3</v>
      </c>
      <c r="CN398">
        <v>4.8761999999999998E-3</v>
      </c>
      <c r="CO398">
        <v>5.2335999999999997E-3</v>
      </c>
      <c r="CP398">
        <v>1.0184800000000001E-2</v>
      </c>
      <c r="CQ398">
        <v>6.7540199999999995E-2</v>
      </c>
      <c r="CR398">
        <v>4.0607699999999997E-2</v>
      </c>
      <c r="CS398">
        <v>2.2104700000000001E-2</v>
      </c>
      <c r="CT398">
        <v>1.9683099999999999E-2</v>
      </c>
      <c r="CU398">
        <v>6.9169000000000001E-3</v>
      </c>
      <c r="CV398">
        <v>9.0924000000000005E-3</v>
      </c>
      <c r="CW398">
        <v>7.0774000000000002E-3</v>
      </c>
      <c r="CX398">
        <v>2.78353E-2</v>
      </c>
      <c r="CY398">
        <v>4.0295699999999997E-2</v>
      </c>
      <c r="CZ398">
        <v>3.9652800000000002E-2</v>
      </c>
      <c r="DA398">
        <v>2.87935E-2</v>
      </c>
      <c r="DB398">
        <v>2.48139E-2</v>
      </c>
      <c r="DC398">
        <v>3.05846E-2</v>
      </c>
      <c r="DD398">
        <v>2.7416699999999999E-2</v>
      </c>
      <c r="DE398">
        <v>2.1527000000000001E-2</v>
      </c>
      <c r="DF398">
        <v>1.38771E-2</v>
      </c>
      <c r="DG398">
        <v>7.9184000000000008E-3</v>
      </c>
      <c r="DH398">
        <v>6.4628000000000003E-3</v>
      </c>
      <c r="DI398">
        <v>5.5072000000000003E-3</v>
      </c>
    </row>
    <row r="399" spans="1:113" x14ac:dyDescent="0.25">
      <c r="A399" t="str">
        <f t="shared" si="6"/>
        <v>All_All_All_All_No_20 to 199.99 kW_43703</v>
      </c>
      <c r="B399" t="s">
        <v>177</v>
      </c>
      <c r="C399" t="s">
        <v>246</v>
      </c>
      <c r="D399" t="s">
        <v>19</v>
      </c>
      <c r="E399" t="s">
        <v>19</v>
      </c>
      <c r="F399" t="s">
        <v>19</v>
      </c>
      <c r="G399" t="s">
        <v>19</v>
      </c>
      <c r="H399" t="s">
        <v>308</v>
      </c>
      <c r="I399" t="s">
        <v>59</v>
      </c>
      <c r="J399" s="11">
        <v>43703</v>
      </c>
      <c r="K399">
        <v>15</v>
      </c>
      <c r="L399">
        <v>18</v>
      </c>
      <c r="M399">
        <v>1201</v>
      </c>
      <c r="N399">
        <v>0</v>
      </c>
      <c r="O399">
        <v>0</v>
      </c>
      <c r="P399">
        <v>0</v>
      </c>
      <c r="Q399">
        <v>0</v>
      </c>
      <c r="R399">
        <v>10.51929</v>
      </c>
      <c r="S399">
        <v>9.994828</v>
      </c>
      <c r="T399">
        <v>9.6736003999999998</v>
      </c>
      <c r="U399">
        <v>9.5798684000000005</v>
      </c>
      <c r="V399">
        <v>9.8247900000000001</v>
      </c>
      <c r="W399">
        <v>10.835046999999999</v>
      </c>
      <c r="X399">
        <v>12.377269</v>
      </c>
      <c r="Y399">
        <v>14.490659000000001</v>
      </c>
      <c r="Z399">
        <v>16.608744000000002</v>
      </c>
      <c r="AA399">
        <v>17.911959</v>
      </c>
      <c r="AB399">
        <v>19.001864000000001</v>
      </c>
      <c r="AC399">
        <v>19.923763999999998</v>
      </c>
      <c r="AD399">
        <v>20.666902</v>
      </c>
      <c r="AE399">
        <v>21.632650000000002</v>
      </c>
      <c r="AF399">
        <v>21.892174000000001</v>
      </c>
      <c r="AG399">
        <v>21.385439999999999</v>
      </c>
      <c r="AH399">
        <v>20.228750000000002</v>
      </c>
      <c r="AI399">
        <v>18.945720000000001</v>
      </c>
      <c r="AJ399">
        <v>17.49701</v>
      </c>
      <c r="AK399">
        <v>16.628419999999998</v>
      </c>
      <c r="AL399">
        <v>16.16854</v>
      </c>
      <c r="AM399">
        <v>14.469760000000001</v>
      </c>
      <c r="AN399">
        <v>12.77591</v>
      </c>
      <c r="AO399">
        <v>11.472049999999999</v>
      </c>
      <c r="AP399">
        <v>76.646169999999998</v>
      </c>
      <c r="AQ399">
        <v>75.291439999999994</v>
      </c>
      <c r="AR399">
        <v>74.05377</v>
      </c>
      <c r="AS399">
        <v>72.627009999999999</v>
      </c>
      <c r="AT399">
        <v>71.256450000000001</v>
      </c>
      <c r="AU399">
        <v>70.171840000000003</v>
      </c>
      <c r="AV399">
        <v>69.41686</v>
      </c>
      <c r="AW399">
        <v>69.627870000000001</v>
      </c>
      <c r="AX399">
        <v>73.345500000000001</v>
      </c>
      <c r="AY399">
        <v>77.360280000000003</v>
      </c>
      <c r="AZ399">
        <v>81.758139999999997</v>
      </c>
      <c r="BA399">
        <v>85.56532</v>
      </c>
      <c r="BB399">
        <v>89.290869999999998</v>
      </c>
      <c r="BC399">
        <v>92.505619999999993</v>
      </c>
      <c r="BD399">
        <v>94.91901</v>
      </c>
      <c r="BE399">
        <v>96.494259999999997</v>
      </c>
      <c r="BF399">
        <v>96.921059999999997</v>
      </c>
      <c r="BG399">
        <v>97.017510000000001</v>
      </c>
      <c r="BH399">
        <v>95.473500000000001</v>
      </c>
      <c r="BI399">
        <v>92.024590000000003</v>
      </c>
      <c r="BJ399">
        <v>87.49127</v>
      </c>
      <c r="BK399">
        <v>83.956490000000002</v>
      </c>
      <c r="BL399">
        <v>81.280379999999994</v>
      </c>
      <c r="BM399">
        <v>78.820080000000004</v>
      </c>
      <c r="BN399">
        <v>-9.5814800000000006E-2</v>
      </c>
      <c r="BO399">
        <v>-0.1112276</v>
      </c>
      <c r="BP399">
        <v>-0.1024289</v>
      </c>
      <c r="BQ399">
        <v>-4.3919100000000003E-2</v>
      </c>
      <c r="BR399">
        <v>-2.8126999999999999E-2</v>
      </c>
      <c r="BS399">
        <v>3.8076E-3</v>
      </c>
      <c r="BT399">
        <v>3.6267300000000002E-2</v>
      </c>
      <c r="BU399">
        <v>0.12252830000000001</v>
      </c>
      <c r="BV399">
        <v>0.1546197</v>
      </c>
      <c r="BW399">
        <v>0.12880559999999999</v>
      </c>
      <c r="BX399">
        <v>6.7812499999999998E-2</v>
      </c>
      <c r="BY399">
        <v>1.5915E-3</v>
      </c>
      <c r="BZ399">
        <v>-5.8425900000000003E-2</v>
      </c>
      <c r="CA399">
        <v>-0.1254769</v>
      </c>
      <c r="CB399">
        <v>-6.7754999999999996E-2</v>
      </c>
      <c r="CC399">
        <v>-2.6555200000000001E-2</v>
      </c>
      <c r="CD399">
        <v>4.1322499999999998E-2</v>
      </c>
      <c r="CE399">
        <v>-7.6039000000000002E-3</v>
      </c>
      <c r="CF399">
        <v>-0.11761240000000001</v>
      </c>
      <c r="CG399">
        <v>-0.18409020000000001</v>
      </c>
      <c r="CH399">
        <v>-6.0682199999999999E-2</v>
      </c>
      <c r="CI399">
        <v>5.3224199999999999E-2</v>
      </c>
      <c r="CJ399">
        <v>4.8136100000000001E-2</v>
      </c>
      <c r="CK399">
        <v>1.44276E-2</v>
      </c>
      <c r="CL399">
        <v>8.6709000000000005E-3</v>
      </c>
      <c r="CM399">
        <v>5.7340999999999998E-3</v>
      </c>
      <c r="CN399">
        <v>5.0182999999999998E-3</v>
      </c>
      <c r="CO399">
        <v>5.4472000000000001E-3</v>
      </c>
      <c r="CP399">
        <v>1.04846E-2</v>
      </c>
      <c r="CQ399">
        <v>6.6959000000000005E-2</v>
      </c>
      <c r="CR399">
        <v>4.06013E-2</v>
      </c>
      <c r="CS399">
        <v>2.2277999999999999E-2</v>
      </c>
      <c r="CT399">
        <v>1.9581000000000001E-2</v>
      </c>
      <c r="CU399">
        <v>6.9655000000000003E-3</v>
      </c>
      <c r="CV399">
        <v>9.1415999999999997E-3</v>
      </c>
      <c r="CW399">
        <v>7.0778000000000004E-3</v>
      </c>
      <c r="CX399">
        <v>2.7899E-2</v>
      </c>
      <c r="CY399">
        <v>4.0301700000000003E-2</v>
      </c>
      <c r="CZ399">
        <v>3.9699999999999999E-2</v>
      </c>
      <c r="DA399">
        <v>2.8698899999999999E-2</v>
      </c>
      <c r="DB399">
        <v>2.4555400000000002E-2</v>
      </c>
      <c r="DC399">
        <v>3.0256499999999999E-2</v>
      </c>
      <c r="DD399">
        <v>2.7185899999999999E-2</v>
      </c>
      <c r="DE399">
        <v>2.1306700000000001E-2</v>
      </c>
      <c r="DF399">
        <v>1.37143E-2</v>
      </c>
      <c r="DG399">
        <v>7.8711000000000007E-3</v>
      </c>
      <c r="DH399">
        <v>6.5399999999999998E-3</v>
      </c>
      <c r="DI399">
        <v>5.6692000000000001E-3</v>
      </c>
    </row>
    <row r="400" spans="1:113" x14ac:dyDescent="0.25">
      <c r="A400" t="str">
        <f t="shared" si="6"/>
        <v>All_All_All_All_No_20 to 199.99 kW_43704</v>
      </c>
      <c r="B400" t="s">
        <v>177</v>
      </c>
      <c r="C400" t="s">
        <v>246</v>
      </c>
      <c r="D400" t="s">
        <v>19</v>
      </c>
      <c r="E400" t="s">
        <v>19</v>
      </c>
      <c r="F400" t="s">
        <v>19</v>
      </c>
      <c r="G400" t="s">
        <v>19</v>
      </c>
      <c r="H400" t="s">
        <v>308</v>
      </c>
      <c r="I400" t="s">
        <v>59</v>
      </c>
      <c r="J400" s="11">
        <v>43704</v>
      </c>
      <c r="K400">
        <v>15</v>
      </c>
      <c r="L400">
        <v>18</v>
      </c>
      <c r="M400">
        <v>1198</v>
      </c>
      <c r="N400">
        <v>0</v>
      </c>
      <c r="O400">
        <v>0</v>
      </c>
      <c r="P400">
        <v>0</v>
      </c>
      <c r="Q400">
        <v>0</v>
      </c>
      <c r="R400">
        <v>10.675653000000001</v>
      </c>
      <c r="S400">
        <v>10.318688999999999</v>
      </c>
      <c r="T400">
        <v>9.9838878999999991</v>
      </c>
      <c r="U400">
        <v>9.7831658000000008</v>
      </c>
      <c r="V400">
        <v>10.239445</v>
      </c>
      <c r="W400">
        <v>11.096449</v>
      </c>
      <c r="X400">
        <v>12.522131999999999</v>
      </c>
      <c r="Y400">
        <v>14.219721</v>
      </c>
      <c r="Z400">
        <v>16.263003000000001</v>
      </c>
      <c r="AA400">
        <v>17.790842999999999</v>
      </c>
      <c r="AB400">
        <v>19.181823000000001</v>
      </c>
      <c r="AC400">
        <v>20.237348000000001</v>
      </c>
      <c r="AD400">
        <v>20.955901999999998</v>
      </c>
      <c r="AE400">
        <v>21.980715</v>
      </c>
      <c r="AF400">
        <v>22.006363</v>
      </c>
      <c r="AG400">
        <v>21.298459999999999</v>
      </c>
      <c r="AH400">
        <v>20.22824</v>
      </c>
      <c r="AI400">
        <v>18.826070000000001</v>
      </c>
      <c r="AJ400">
        <v>17.65616</v>
      </c>
      <c r="AK400">
        <v>17.220400000000001</v>
      </c>
      <c r="AL400">
        <v>16.685300000000002</v>
      </c>
      <c r="AM400">
        <v>14.77797</v>
      </c>
      <c r="AN400">
        <v>12.831329999999999</v>
      </c>
      <c r="AO400">
        <v>11.68613</v>
      </c>
      <c r="AP400">
        <v>77.092079999999996</v>
      </c>
      <c r="AQ400">
        <v>75.749210000000005</v>
      </c>
      <c r="AR400">
        <v>74.915210000000002</v>
      </c>
      <c r="AS400">
        <v>73.582369999999997</v>
      </c>
      <c r="AT400">
        <v>72.139669999999995</v>
      </c>
      <c r="AU400">
        <v>71.412009999999995</v>
      </c>
      <c r="AV400">
        <v>70.002459999999999</v>
      </c>
      <c r="AW400">
        <v>70.528970000000001</v>
      </c>
      <c r="AX400">
        <v>73.590710000000001</v>
      </c>
      <c r="AY400">
        <v>77.432789999999997</v>
      </c>
      <c r="AZ400">
        <v>82.079340000000002</v>
      </c>
      <c r="BA400">
        <v>85.979789999999994</v>
      </c>
      <c r="BB400">
        <v>89.657880000000006</v>
      </c>
      <c r="BC400">
        <v>92.434389999999993</v>
      </c>
      <c r="BD400">
        <v>94.586460000000002</v>
      </c>
      <c r="BE400">
        <v>96.038120000000006</v>
      </c>
      <c r="BF400">
        <v>96.313760000000002</v>
      </c>
      <c r="BG400">
        <v>95.807479999999998</v>
      </c>
      <c r="BH400">
        <v>94.000789999999995</v>
      </c>
      <c r="BI400">
        <v>90.724999999999994</v>
      </c>
      <c r="BJ400">
        <v>86.510649999999998</v>
      </c>
      <c r="BK400">
        <v>83.338480000000004</v>
      </c>
      <c r="BL400">
        <v>80.859279999999998</v>
      </c>
      <c r="BM400">
        <v>78.967929999999996</v>
      </c>
      <c r="BN400">
        <v>-9.60289E-2</v>
      </c>
      <c r="BO400">
        <v>-0.10926470000000001</v>
      </c>
      <c r="BP400">
        <v>-0.1024766</v>
      </c>
      <c r="BQ400">
        <v>-4.2483399999999998E-2</v>
      </c>
      <c r="BR400">
        <v>-2.7112500000000001E-2</v>
      </c>
      <c r="BS400">
        <v>6.9300000000000004E-3</v>
      </c>
      <c r="BT400">
        <v>3.4254399999999997E-2</v>
      </c>
      <c r="BU400">
        <v>0.12301239999999999</v>
      </c>
      <c r="BV400">
        <v>0.1532733</v>
      </c>
      <c r="BW400">
        <v>0.12847339999999999</v>
      </c>
      <c r="BX400">
        <v>6.72402E-2</v>
      </c>
      <c r="BY400">
        <v>3.5100000000000002E-4</v>
      </c>
      <c r="BZ400">
        <v>-5.3366999999999998E-2</v>
      </c>
      <c r="CA400">
        <v>-0.1227075</v>
      </c>
      <c r="CB400">
        <v>-6.5614199999999998E-2</v>
      </c>
      <c r="CC400">
        <v>-1.4703300000000001E-2</v>
      </c>
      <c r="CD400">
        <v>5.6010400000000002E-2</v>
      </c>
      <c r="CE400">
        <v>2.4365899999999999E-2</v>
      </c>
      <c r="CF400">
        <v>-8.2176700000000005E-2</v>
      </c>
      <c r="CG400">
        <v>-0.1554758</v>
      </c>
      <c r="CH400">
        <v>-6.3662499999999997E-2</v>
      </c>
      <c r="CI400">
        <v>4.7556599999999997E-2</v>
      </c>
      <c r="CJ400">
        <v>2.9840800000000001E-2</v>
      </c>
      <c r="CK400">
        <v>2.3021000000000001E-3</v>
      </c>
      <c r="CL400">
        <v>9.1412000000000004E-3</v>
      </c>
      <c r="CM400">
        <v>5.9940000000000002E-3</v>
      </c>
      <c r="CN400">
        <v>5.2031999999999998E-3</v>
      </c>
      <c r="CO400">
        <v>5.5926999999999999E-3</v>
      </c>
      <c r="CP400">
        <v>1.08028E-2</v>
      </c>
      <c r="CQ400">
        <v>6.6321199999999997E-2</v>
      </c>
      <c r="CR400">
        <v>4.1267999999999999E-2</v>
      </c>
      <c r="CS400">
        <v>2.26775E-2</v>
      </c>
      <c r="CT400">
        <v>1.9850400000000001E-2</v>
      </c>
      <c r="CU400">
        <v>7.1944000000000001E-3</v>
      </c>
      <c r="CV400">
        <v>9.6989999999999993E-3</v>
      </c>
      <c r="CW400">
        <v>7.6484999999999999E-3</v>
      </c>
      <c r="CX400">
        <v>3.0065999999999999E-2</v>
      </c>
      <c r="CY400">
        <v>4.3267600000000003E-2</v>
      </c>
      <c r="CZ400">
        <v>4.2753300000000001E-2</v>
      </c>
      <c r="DA400">
        <v>3.0275900000000001E-2</v>
      </c>
      <c r="DB400">
        <v>2.5123400000000001E-2</v>
      </c>
      <c r="DC400">
        <v>3.07756E-2</v>
      </c>
      <c r="DD400">
        <v>2.7107200000000001E-2</v>
      </c>
      <c r="DE400">
        <v>2.1245199999999999E-2</v>
      </c>
      <c r="DF400">
        <v>1.37844E-2</v>
      </c>
      <c r="DG400">
        <v>8.0850000000000002E-3</v>
      </c>
      <c r="DH400">
        <v>6.7643E-3</v>
      </c>
      <c r="DI400">
        <v>5.8859000000000003E-3</v>
      </c>
    </row>
    <row r="401" spans="1:113" x14ac:dyDescent="0.25">
      <c r="A401" t="str">
        <f t="shared" si="6"/>
        <v>All_All_All_All_No_20 to 199.99 kW_43721</v>
      </c>
      <c r="B401" t="s">
        <v>177</v>
      </c>
      <c r="C401" t="s">
        <v>246</v>
      </c>
      <c r="D401" t="s">
        <v>19</v>
      </c>
      <c r="E401" t="s">
        <v>19</v>
      </c>
      <c r="F401" t="s">
        <v>19</v>
      </c>
      <c r="G401" t="s">
        <v>19</v>
      </c>
      <c r="H401" t="s">
        <v>308</v>
      </c>
      <c r="I401" t="s">
        <v>59</v>
      </c>
      <c r="J401" s="11">
        <v>43721</v>
      </c>
      <c r="K401">
        <v>15</v>
      </c>
      <c r="L401">
        <v>18</v>
      </c>
      <c r="M401">
        <v>1186</v>
      </c>
      <c r="N401">
        <v>0</v>
      </c>
      <c r="O401">
        <v>0</v>
      </c>
      <c r="P401">
        <v>0</v>
      </c>
      <c r="Q401">
        <v>0</v>
      </c>
      <c r="R401">
        <v>10.140034</v>
      </c>
      <c r="S401">
        <v>9.7585315999999995</v>
      </c>
      <c r="T401">
        <v>9.5128594</v>
      </c>
      <c r="U401">
        <v>9.3341250999999996</v>
      </c>
      <c r="V401">
        <v>9.6491475999999992</v>
      </c>
      <c r="W401">
        <v>10.516151000000001</v>
      </c>
      <c r="X401">
        <v>11.785175000000001</v>
      </c>
      <c r="Y401">
        <v>12.638804</v>
      </c>
      <c r="Z401">
        <v>14.370865999999999</v>
      </c>
      <c r="AA401">
        <v>16.040220999999999</v>
      </c>
      <c r="AB401">
        <v>17.208131000000002</v>
      </c>
      <c r="AC401">
        <v>18.815004999999999</v>
      </c>
      <c r="AD401">
        <v>19.766926999999999</v>
      </c>
      <c r="AE401">
        <v>20.792285</v>
      </c>
      <c r="AF401">
        <v>20.547481999999999</v>
      </c>
      <c r="AG401">
        <v>19.913810000000002</v>
      </c>
      <c r="AH401">
        <v>18.81504</v>
      </c>
      <c r="AI401">
        <v>18.076730000000001</v>
      </c>
      <c r="AJ401">
        <v>17.176290000000002</v>
      </c>
      <c r="AK401">
        <v>16.629169999999998</v>
      </c>
      <c r="AL401">
        <v>15.89852</v>
      </c>
      <c r="AM401">
        <v>14.45</v>
      </c>
      <c r="AN401">
        <v>12.68102</v>
      </c>
      <c r="AO401">
        <v>11.15705</v>
      </c>
      <c r="AP401">
        <v>73.09769</v>
      </c>
      <c r="AQ401">
        <v>70.834879999999998</v>
      </c>
      <c r="AR401">
        <v>69.187669999999997</v>
      </c>
      <c r="AS401">
        <v>67.321860000000001</v>
      </c>
      <c r="AT401">
        <v>66.390540000000001</v>
      </c>
      <c r="AU401">
        <v>65.231650000000002</v>
      </c>
      <c r="AV401">
        <v>64.489069999999998</v>
      </c>
      <c r="AW401">
        <v>64.289429999999996</v>
      </c>
      <c r="AX401">
        <v>67.812579999999997</v>
      </c>
      <c r="AY401">
        <v>73.732690000000005</v>
      </c>
      <c r="AZ401">
        <v>79.085930000000005</v>
      </c>
      <c r="BA401">
        <v>84.2577</v>
      </c>
      <c r="BB401">
        <v>88.286060000000006</v>
      </c>
      <c r="BC401">
        <v>91.338669999999993</v>
      </c>
      <c r="BD401">
        <v>93.558880000000002</v>
      </c>
      <c r="BE401">
        <v>95.424719999999994</v>
      </c>
      <c r="BF401">
        <v>96.114949999999993</v>
      </c>
      <c r="BG401">
        <v>95.704610000000002</v>
      </c>
      <c r="BH401">
        <v>94.130470000000003</v>
      </c>
      <c r="BI401">
        <v>90.560270000000003</v>
      </c>
      <c r="BJ401">
        <v>85.838390000000004</v>
      </c>
      <c r="BK401">
        <v>81.945080000000004</v>
      </c>
      <c r="BL401">
        <v>78.93262</v>
      </c>
      <c r="BM401">
        <v>76.399590000000003</v>
      </c>
      <c r="BN401">
        <v>4.8731799999999999E-2</v>
      </c>
      <c r="BO401">
        <v>5.4688899999999999E-2</v>
      </c>
      <c r="BP401">
        <v>5.6124599999999997E-2</v>
      </c>
      <c r="BQ401">
        <v>0.1099305</v>
      </c>
      <c r="BR401">
        <v>0.1570396</v>
      </c>
      <c r="BS401">
        <v>0.1750177</v>
      </c>
      <c r="BT401">
        <v>0.27414110000000003</v>
      </c>
      <c r="BU401">
        <v>0.48177370000000003</v>
      </c>
      <c r="BV401">
        <v>0.56530670000000005</v>
      </c>
      <c r="BW401">
        <v>0.37107449999999997</v>
      </c>
      <c r="BX401">
        <v>0.18595390000000001</v>
      </c>
      <c r="BY401">
        <v>-2.4207900000000001E-2</v>
      </c>
      <c r="BZ401">
        <v>-0.13492380000000001</v>
      </c>
      <c r="CA401">
        <v>-0.22785069999999999</v>
      </c>
      <c r="CB401">
        <v>-0.19684860000000001</v>
      </c>
      <c r="CC401">
        <v>-6.7902599999999994E-2</v>
      </c>
      <c r="CD401">
        <v>-1.8117600000000001E-2</v>
      </c>
      <c r="CE401">
        <v>-3.5911999999999999E-2</v>
      </c>
      <c r="CF401">
        <v>-0.1067501</v>
      </c>
      <c r="CG401">
        <v>-9.7158400000000006E-2</v>
      </c>
      <c r="CH401">
        <v>4.2541000000000002E-3</v>
      </c>
      <c r="CI401">
        <v>4.573E-2</v>
      </c>
      <c r="CJ401">
        <v>5.6452999999999998E-3</v>
      </c>
      <c r="CK401">
        <v>-2.3194800000000002E-2</v>
      </c>
      <c r="CL401">
        <v>9.273E-3</v>
      </c>
      <c r="CM401">
        <v>6.1532999999999996E-3</v>
      </c>
      <c r="CN401">
        <v>5.3441000000000001E-3</v>
      </c>
      <c r="CO401">
        <v>5.6712999999999998E-3</v>
      </c>
      <c r="CP401">
        <v>1.08863E-2</v>
      </c>
      <c r="CQ401">
        <v>6.4759999999999998E-2</v>
      </c>
      <c r="CR401">
        <v>4.0937500000000002E-2</v>
      </c>
      <c r="CS401">
        <v>2.26623E-2</v>
      </c>
      <c r="CT401">
        <v>1.9560899999999999E-2</v>
      </c>
      <c r="CU401">
        <v>7.3074999999999998E-3</v>
      </c>
      <c r="CV401">
        <v>9.8969999999999995E-3</v>
      </c>
      <c r="CW401">
        <v>7.7679000000000003E-3</v>
      </c>
      <c r="CX401">
        <v>3.0628499999999999E-2</v>
      </c>
      <c r="CY401">
        <v>4.3914700000000001E-2</v>
      </c>
      <c r="CZ401">
        <v>4.3569099999999999E-2</v>
      </c>
      <c r="DA401">
        <v>3.0549099999999999E-2</v>
      </c>
      <c r="DB401">
        <v>2.4862499999999999E-2</v>
      </c>
      <c r="DC401">
        <v>3.03001E-2</v>
      </c>
      <c r="DD401">
        <v>2.6499200000000001E-2</v>
      </c>
      <c r="DE401">
        <v>2.0782800000000001E-2</v>
      </c>
      <c r="DF401">
        <v>1.3620999999999999E-2</v>
      </c>
      <c r="DG401">
        <v>8.1349000000000005E-3</v>
      </c>
      <c r="DH401">
        <v>6.8035999999999999E-3</v>
      </c>
      <c r="DI401">
        <v>5.9861999999999997E-3</v>
      </c>
    </row>
    <row r="402" spans="1:113" x14ac:dyDescent="0.25">
      <c r="A402" t="str">
        <f t="shared" si="6"/>
        <v>All_All_All_All_No_20 to 199.99 kW_2958465</v>
      </c>
      <c r="B402" t="s">
        <v>204</v>
      </c>
      <c r="C402" t="s">
        <v>246</v>
      </c>
      <c r="D402" t="s">
        <v>19</v>
      </c>
      <c r="E402" t="s">
        <v>19</v>
      </c>
      <c r="F402" t="s">
        <v>19</v>
      </c>
      <c r="G402" t="s">
        <v>19</v>
      </c>
      <c r="H402" t="s">
        <v>308</v>
      </c>
      <c r="I402" t="s">
        <v>59</v>
      </c>
      <c r="J402" s="11">
        <v>2958465</v>
      </c>
      <c r="K402">
        <v>15</v>
      </c>
      <c r="L402">
        <v>18</v>
      </c>
      <c r="M402">
        <v>1244.778</v>
      </c>
      <c r="N402">
        <v>0</v>
      </c>
      <c r="O402">
        <v>0</v>
      </c>
      <c r="P402">
        <v>0</v>
      </c>
      <c r="Q402">
        <v>0</v>
      </c>
      <c r="R402">
        <v>10.854024000000001</v>
      </c>
      <c r="S402">
        <v>10.406758</v>
      </c>
      <c r="T402">
        <v>10.136703000000001</v>
      </c>
      <c r="U402">
        <v>9.9478685000000002</v>
      </c>
      <c r="V402">
        <v>10.271321</v>
      </c>
      <c r="W402">
        <v>11.179784</v>
      </c>
      <c r="X402">
        <v>12.309448</v>
      </c>
      <c r="Y402">
        <v>13.92887</v>
      </c>
      <c r="Z402">
        <v>15.869301</v>
      </c>
      <c r="AA402">
        <v>17.317302000000002</v>
      </c>
      <c r="AB402">
        <v>18.639438999999999</v>
      </c>
      <c r="AC402">
        <v>19.700108</v>
      </c>
      <c r="AD402">
        <v>20.331714999999999</v>
      </c>
      <c r="AE402">
        <v>21.122603999999999</v>
      </c>
      <c r="AF402">
        <v>21.150465000000001</v>
      </c>
      <c r="AG402">
        <v>20.710419999999999</v>
      </c>
      <c r="AH402">
        <v>19.85989</v>
      </c>
      <c r="AI402">
        <v>18.899909999999998</v>
      </c>
      <c r="AJ402">
        <v>18.058440000000001</v>
      </c>
      <c r="AK402">
        <v>17.327909999999999</v>
      </c>
      <c r="AL402">
        <v>16.706880000000002</v>
      </c>
      <c r="AM402">
        <v>15.144629999999999</v>
      </c>
      <c r="AN402">
        <v>13.33874</v>
      </c>
      <c r="AO402">
        <v>11.902340000000001</v>
      </c>
      <c r="AP402">
        <v>76.841139999999996</v>
      </c>
      <c r="AQ402">
        <v>75.042159999999996</v>
      </c>
      <c r="AR402">
        <v>73.545100000000005</v>
      </c>
      <c r="AS402">
        <v>71.992599999999996</v>
      </c>
      <c r="AT402">
        <v>70.749809999999997</v>
      </c>
      <c r="AU402">
        <v>69.760999999999996</v>
      </c>
      <c r="AV402">
        <v>68.836299999999994</v>
      </c>
      <c r="AW402">
        <v>69.533209999999997</v>
      </c>
      <c r="AX402">
        <v>73.147760000000005</v>
      </c>
      <c r="AY402">
        <v>77.800610000000006</v>
      </c>
      <c r="AZ402">
        <v>82.404989999999998</v>
      </c>
      <c r="BA402">
        <v>86.553340000000006</v>
      </c>
      <c r="BB402">
        <v>90.064850000000007</v>
      </c>
      <c r="BC402">
        <v>92.964740000000006</v>
      </c>
      <c r="BD402">
        <v>95.261060000000001</v>
      </c>
      <c r="BE402">
        <v>96.702719999999999</v>
      </c>
      <c r="BF402">
        <v>97.326830000000001</v>
      </c>
      <c r="BG402">
        <v>97.105919999999998</v>
      </c>
      <c r="BH402">
        <v>95.827060000000003</v>
      </c>
      <c r="BI402">
        <v>93.047039999999996</v>
      </c>
      <c r="BJ402">
        <v>88.801169999999999</v>
      </c>
      <c r="BK402">
        <v>84.789760000000001</v>
      </c>
      <c r="BL402">
        <v>81.712360000000004</v>
      </c>
      <c r="BM402">
        <v>79.309619999999995</v>
      </c>
      <c r="BN402">
        <v>-8.4012299999999998E-2</v>
      </c>
      <c r="BO402">
        <v>-9.6496600000000002E-2</v>
      </c>
      <c r="BP402">
        <v>-9.6781500000000006E-2</v>
      </c>
      <c r="BQ402">
        <v>-4.8460900000000001E-2</v>
      </c>
      <c r="BR402">
        <v>-1.81037E-2</v>
      </c>
      <c r="BS402">
        <v>-1.5261999999999999E-3</v>
      </c>
      <c r="BT402">
        <v>4.2813700000000003E-2</v>
      </c>
      <c r="BU402">
        <v>0.17022860000000001</v>
      </c>
      <c r="BV402">
        <v>0.24638689999999999</v>
      </c>
      <c r="BW402">
        <v>0.1868831</v>
      </c>
      <c r="BX402">
        <v>8.71392E-2</v>
      </c>
      <c r="BY402">
        <v>-5.2040999999999997E-3</v>
      </c>
      <c r="BZ402">
        <v>-6.8313399999999996E-2</v>
      </c>
      <c r="CA402">
        <v>-0.1157041</v>
      </c>
      <c r="CB402">
        <v>-6.1087700000000002E-2</v>
      </c>
      <c r="CC402">
        <v>-8.0064000000000003E-3</v>
      </c>
      <c r="CD402">
        <v>4.4416700000000003E-2</v>
      </c>
      <c r="CE402">
        <v>-1.68092E-2</v>
      </c>
      <c r="CF402">
        <v>-0.13874449999999999</v>
      </c>
      <c r="CG402">
        <v>-0.206896</v>
      </c>
      <c r="CH402">
        <v>-8.8570899999999994E-2</v>
      </c>
      <c r="CI402">
        <v>2.3207700000000001E-2</v>
      </c>
      <c r="CJ402">
        <v>1.18718E-2</v>
      </c>
      <c r="CK402">
        <v>-1.75692E-2</v>
      </c>
      <c r="CL402">
        <v>1.0119E-3</v>
      </c>
      <c r="CM402">
        <v>6.4999999999999997E-4</v>
      </c>
      <c r="CN402">
        <v>5.6010000000000001E-4</v>
      </c>
      <c r="CO402">
        <v>6.0349999999999998E-4</v>
      </c>
      <c r="CP402">
        <v>1.1632999999999999E-3</v>
      </c>
      <c r="CQ402">
        <v>7.6715999999999998E-3</v>
      </c>
      <c r="CR402">
        <v>4.6131000000000002E-3</v>
      </c>
      <c r="CS402">
        <v>2.5206999999999999E-3</v>
      </c>
      <c r="CT402">
        <v>2.2457000000000002E-3</v>
      </c>
      <c r="CU402">
        <v>7.8850000000000003E-4</v>
      </c>
      <c r="CV402" s="76">
        <v>1.0353999999999999E-3</v>
      </c>
      <c r="CW402" s="76">
        <v>8.0179999999999997E-4</v>
      </c>
      <c r="CX402" s="76">
        <v>3.1584999999999998E-3</v>
      </c>
      <c r="CY402">
        <v>4.5722000000000002E-3</v>
      </c>
      <c r="CZ402">
        <v>4.4987999999999998E-3</v>
      </c>
      <c r="DA402">
        <v>3.2623999999999999E-3</v>
      </c>
      <c r="DB402">
        <v>2.8123000000000002E-3</v>
      </c>
      <c r="DC402">
        <v>3.4719E-3</v>
      </c>
      <c r="DD402">
        <v>3.1121999999999999E-3</v>
      </c>
      <c r="DE402">
        <v>2.4509000000000002E-3</v>
      </c>
      <c r="DF402">
        <v>1.5773E-3</v>
      </c>
      <c r="DG402">
        <v>8.9559999999999998E-4</v>
      </c>
      <c r="DH402">
        <v>7.3620000000000001E-4</v>
      </c>
      <c r="DI402">
        <v>6.3190000000000002E-4</v>
      </c>
    </row>
    <row r="403" spans="1:113" x14ac:dyDescent="0.25">
      <c r="A403" t="str">
        <f t="shared" si="6"/>
        <v>All_All_All_All_Yes_20 to 199.99 kW_43627</v>
      </c>
      <c r="B403" t="s">
        <v>177</v>
      </c>
      <c r="C403" t="s">
        <v>247</v>
      </c>
      <c r="D403" t="s">
        <v>19</v>
      </c>
      <c r="E403" t="s">
        <v>19</v>
      </c>
      <c r="F403" t="s">
        <v>19</v>
      </c>
      <c r="G403" t="s">
        <v>19</v>
      </c>
      <c r="H403" t="s">
        <v>309</v>
      </c>
      <c r="I403" t="s">
        <v>59</v>
      </c>
      <c r="J403" s="11">
        <v>43627</v>
      </c>
      <c r="K403">
        <v>15</v>
      </c>
      <c r="L403">
        <v>18</v>
      </c>
      <c r="M403">
        <v>24631</v>
      </c>
      <c r="N403">
        <v>0</v>
      </c>
      <c r="O403">
        <v>0</v>
      </c>
      <c r="P403">
        <v>0</v>
      </c>
      <c r="Q403">
        <v>0</v>
      </c>
      <c r="R403">
        <v>12.401562</v>
      </c>
      <c r="S403">
        <v>11.776439</v>
      </c>
      <c r="T403">
        <v>11.402189</v>
      </c>
      <c r="U403">
        <v>11.317421</v>
      </c>
      <c r="V403">
        <v>11.773811</v>
      </c>
      <c r="W403">
        <v>12.788131999999999</v>
      </c>
      <c r="X403">
        <v>14.175442</v>
      </c>
      <c r="Y403">
        <v>16.325672999999998</v>
      </c>
      <c r="Z403">
        <v>18.644461</v>
      </c>
      <c r="AA403">
        <v>20.330891000000001</v>
      </c>
      <c r="AB403">
        <v>21.753661000000001</v>
      </c>
      <c r="AC403">
        <v>22.843586999999999</v>
      </c>
      <c r="AD403">
        <v>23.304497000000001</v>
      </c>
      <c r="AE403">
        <v>23.935711999999999</v>
      </c>
      <c r="AF403">
        <v>23.916409999999999</v>
      </c>
      <c r="AG403">
        <v>23.493790000000001</v>
      </c>
      <c r="AH403">
        <v>22.605689999999999</v>
      </c>
      <c r="AI403">
        <v>21.052299999999999</v>
      </c>
      <c r="AJ403">
        <v>19.986160000000002</v>
      </c>
      <c r="AK403">
        <v>19.313590000000001</v>
      </c>
      <c r="AL403">
        <v>18.751059999999999</v>
      </c>
      <c r="AM403">
        <v>17.260110000000001</v>
      </c>
      <c r="AN403">
        <v>15.28628</v>
      </c>
      <c r="AO403">
        <v>13.86689</v>
      </c>
      <c r="AP403">
        <v>78.826880000000003</v>
      </c>
      <c r="AQ403">
        <v>76.035769999999999</v>
      </c>
      <c r="AR403">
        <v>74.322720000000004</v>
      </c>
      <c r="AS403">
        <v>73.169030000000006</v>
      </c>
      <c r="AT403">
        <v>71.509159999999994</v>
      </c>
      <c r="AU403">
        <v>70.848280000000003</v>
      </c>
      <c r="AV403">
        <v>70.462479999999999</v>
      </c>
      <c r="AW403">
        <v>72.842449999999999</v>
      </c>
      <c r="AX403">
        <v>77.417109999999994</v>
      </c>
      <c r="AY403">
        <v>81.940520000000006</v>
      </c>
      <c r="AZ403">
        <v>85.674629999999993</v>
      </c>
      <c r="BA403">
        <v>89.817719999999994</v>
      </c>
      <c r="BB403">
        <v>93.305359999999993</v>
      </c>
      <c r="BC403">
        <v>95.637720000000002</v>
      </c>
      <c r="BD403">
        <v>97.700040000000001</v>
      </c>
      <c r="BE403">
        <v>98.839600000000004</v>
      </c>
      <c r="BF403">
        <v>99.721940000000004</v>
      </c>
      <c r="BG403">
        <v>99.250399999999999</v>
      </c>
      <c r="BH403">
        <v>97.849400000000003</v>
      </c>
      <c r="BI403">
        <v>95.760930000000002</v>
      </c>
      <c r="BJ403">
        <v>92.568380000000005</v>
      </c>
      <c r="BK403">
        <v>87.659130000000005</v>
      </c>
      <c r="BL403">
        <v>84.311160000000001</v>
      </c>
      <c r="BM403">
        <v>82.149940000000001</v>
      </c>
      <c r="BN403">
        <v>8.9697200000000005E-2</v>
      </c>
      <c r="BO403">
        <v>0.14953749999999999</v>
      </c>
      <c r="BP403">
        <v>0.14576410000000001</v>
      </c>
      <c r="BQ403">
        <v>0.16286980000000001</v>
      </c>
      <c r="BR403">
        <v>0.18521080000000001</v>
      </c>
      <c r="BS403">
        <v>0.19800010000000001</v>
      </c>
      <c r="BT403">
        <v>0.31054870000000001</v>
      </c>
      <c r="BU403">
        <v>0.46778779999999998</v>
      </c>
      <c r="BV403">
        <v>0.40879799999999999</v>
      </c>
      <c r="BW403">
        <v>0.25861869999999998</v>
      </c>
      <c r="BX403">
        <v>0.13875270000000001</v>
      </c>
      <c r="BY403">
        <v>-1.08418E-2</v>
      </c>
      <c r="BZ403">
        <v>-9.0133099999999994E-2</v>
      </c>
      <c r="CA403">
        <v>-9.7188800000000006E-2</v>
      </c>
      <c r="CB403">
        <v>2.3698299999999999E-2</v>
      </c>
      <c r="CC403">
        <v>-1.41768E-2</v>
      </c>
      <c r="CD403">
        <v>-4.7134099999999998E-2</v>
      </c>
      <c r="CE403">
        <v>-7.2087100000000001E-2</v>
      </c>
      <c r="CF403">
        <v>-0.14350470000000001</v>
      </c>
      <c r="CG403">
        <v>-9.6112100000000006E-2</v>
      </c>
      <c r="CH403">
        <v>-2.8846900000000002E-2</v>
      </c>
      <c r="CI403">
        <v>5.7882200000000002E-2</v>
      </c>
      <c r="CJ403">
        <v>4.0316900000000003E-2</v>
      </c>
      <c r="CK403">
        <v>5.9382000000000002E-3</v>
      </c>
      <c r="CL403">
        <v>4.615E-4</v>
      </c>
      <c r="CM403">
        <v>4.6309999999999998E-4</v>
      </c>
      <c r="CN403">
        <v>4.5750000000000001E-4</v>
      </c>
      <c r="CO403">
        <v>4.6040000000000002E-4</v>
      </c>
      <c r="CP403">
        <v>5.442E-4</v>
      </c>
      <c r="CQ403">
        <v>7.3740000000000003E-4</v>
      </c>
      <c r="CR403">
        <v>6.3659999999999997E-4</v>
      </c>
      <c r="CS403">
        <v>5.2170000000000005E-4</v>
      </c>
      <c r="CT403">
        <v>4.2480000000000003E-4</v>
      </c>
      <c r="CU403">
        <v>2.453E-4</v>
      </c>
      <c r="CV403" s="76">
        <v>1.003E-4</v>
      </c>
      <c r="CW403" s="76">
        <v>5.5000000000000002E-5</v>
      </c>
      <c r="CX403" s="76">
        <v>1.6689999999999999E-4</v>
      </c>
      <c r="CY403">
        <v>3.4180000000000001E-4</v>
      </c>
      <c r="CZ403">
        <v>5.1769999999999995E-4</v>
      </c>
      <c r="DA403">
        <v>6.269E-4</v>
      </c>
      <c r="DB403">
        <v>7.0390000000000003E-4</v>
      </c>
      <c r="DC403">
        <v>7.6150000000000002E-4</v>
      </c>
      <c r="DD403">
        <v>7.3090000000000004E-4</v>
      </c>
      <c r="DE403">
        <v>7.0240000000000005E-4</v>
      </c>
      <c r="DF403">
        <v>5.708E-4</v>
      </c>
      <c r="DG403">
        <v>4.2260000000000003E-4</v>
      </c>
      <c r="DH403">
        <v>3.8549999999999999E-4</v>
      </c>
      <c r="DI403">
        <v>4.0549999999999999E-4</v>
      </c>
    </row>
    <row r="404" spans="1:113" x14ac:dyDescent="0.25">
      <c r="A404" t="str">
        <f t="shared" si="6"/>
        <v>All_All_All_All_Yes_20 to 199.99 kW_43670</v>
      </c>
      <c r="B404" t="s">
        <v>177</v>
      </c>
      <c r="C404" t="s">
        <v>247</v>
      </c>
      <c r="D404" t="s">
        <v>19</v>
      </c>
      <c r="E404" t="s">
        <v>19</v>
      </c>
      <c r="F404" t="s">
        <v>19</v>
      </c>
      <c r="G404" t="s">
        <v>19</v>
      </c>
      <c r="H404" t="s">
        <v>309</v>
      </c>
      <c r="I404" t="s">
        <v>59</v>
      </c>
      <c r="J404" s="11">
        <v>43670</v>
      </c>
      <c r="K404">
        <v>15</v>
      </c>
      <c r="L404">
        <v>18</v>
      </c>
      <c r="M404">
        <v>23875</v>
      </c>
      <c r="N404">
        <v>0</v>
      </c>
      <c r="O404">
        <v>0</v>
      </c>
      <c r="P404">
        <v>0</v>
      </c>
      <c r="Q404">
        <v>0</v>
      </c>
      <c r="R404">
        <v>12.476497999999999</v>
      </c>
      <c r="S404">
        <v>11.881354</v>
      </c>
      <c r="T404">
        <v>11.461994000000001</v>
      </c>
      <c r="U404">
        <v>11.38358</v>
      </c>
      <c r="V404">
        <v>11.842898</v>
      </c>
      <c r="W404">
        <v>12.971272000000001</v>
      </c>
      <c r="X404">
        <v>14.124102000000001</v>
      </c>
      <c r="Y404">
        <v>15.937196</v>
      </c>
      <c r="Z404">
        <v>17.772423</v>
      </c>
      <c r="AA404">
        <v>19.293378000000001</v>
      </c>
      <c r="AB404">
        <v>20.706880000000002</v>
      </c>
      <c r="AC404">
        <v>21.797291000000001</v>
      </c>
      <c r="AD404">
        <v>22.409976</v>
      </c>
      <c r="AE404">
        <v>23.251781000000001</v>
      </c>
      <c r="AF404">
        <v>23.439299999999999</v>
      </c>
      <c r="AG404">
        <v>23.112649999999999</v>
      </c>
      <c r="AH404">
        <v>22.309080000000002</v>
      </c>
      <c r="AI404">
        <v>21.092359999999999</v>
      </c>
      <c r="AJ404">
        <v>20.290769999999998</v>
      </c>
      <c r="AK404">
        <v>19.720880000000001</v>
      </c>
      <c r="AL404">
        <v>18.885429999999999</v>
      </c>
      <c r="AM404">
        <v>17.338360000000002</v>
      </c>
      <c r="AN404">
        <v>15.366400000000001</v>
      </c>
      <c r="AO404">
        <v>13.97251</v>
      </c>
      <c r="AP404">
        <v>76.507220000000004</v>
      </c>
      <c r="AQ404">
        <v>73.686809999999994</v>
      </c>
      <c r="AR404">
        <v>71.765209999999996</v>
      </c>
      <c r="AS404">
        <v>70.617660000000001</v>
      </c>
      <c r="AT404">
        <v>69.939070000000001</v>
      </c>
      <c r="AU404">
        <v>69.125339999999994</v>
      </c>
      <c r="AV404">
        <v>68.091899999999995</v>
      </c>
      <c r="AW404">
        <v>69.239339999999999</v>
      </c>
      <c r="AX404">
        <v>72.807879999999997</v>
      </c>
      <c r="AY404">
        <v>77.332989999999995</v>
      </c>
      <c r="AZ404">
        <v>81.871650000000002</v>
      </c>
      <c r="BA404">
        <v>85.421989999999994</v>
      </c>
      <c r="BB404">
        <v>88.192019999999999</v>
      </c>
      <c r="BC404">
        <v>91.689769999999996</v>
      </c>
      <c r="BD404">
        <v>94.383420000000001</v>
      </c>
      <c r="BE404">
        <v>95.880579999999995</v>
      </c>
      <c r="BF404">
        <v>96.34205</v>
      </c>
      <c r="BG404">
        <v>96.353679999999997</v>
      </c>
      <c r="BH404">
        <v>95.646709999999999</v>
      </c>
      <c r="BI404">
        <v>93.591939999999994</v>
      </c>
      <c r="BJ404">
        <v>89.614279999999994</v>
      </c>
      <c r="BK404">
        <v>85.162450000000007</v>
      </c>
      <c r="BL404">
        <v>82.231290000000001</v>
      </c>
      <c r="BM404">
        <v>79.910319999999999</v>
      </c>
      <c r="BN404">
        <v>-0.17352239999999999</v>
      </c>
      <c r="BO404">
        <v>-0.1801092</v>
      </c>
      <c r="BP404">
        <v>-0.17225989999999999</v>
      </c>
      <c r="BQ404">
        <v>-0.19187709999999999</v>
      </c>
      <c r="BR404">
        <v>-0.1743402</v>
      </c>
      <c r="BS404">
        <v>-0.23604910000000001</v>
      </c>
      <c r="BT404">
        <v>-0.2087524</v>
      </c>
      <c r="BU404">
        <v>-8.0272399999999994E-2</v>
      </c>
      <c r="BV404">
        <v>9.3447500000000003E-2</v>
      </c>
      <c r="BW404">
        <v>0.1022626</v>
      </c>
      <c r="BX404">
        <v>1.84765E-2</v>
      </c>
      <c r="BY404">
        <v>2.4667000000000001E-3</v>
      </c>
      <c r="BZ404">
        <v>-3.9841000000000001E-2</v>
      </c>
      <c r="CA404">
        <v>-5.1272400000000003E-2</v>
      </c>
      <c r="CB404">
        <v>8.53352E-2</v>
      </c>
      <c r="CC404">
        <v>8.7809300000000007E-2</v>
      </c>
      <c r="CD404">
        <v>5.6544700000000003E-2</v>
      </c>
      <c r="CE404">
        <v>-2.3823400000000002E-2</v>
      </c>
      <c r="CF404">
        <v>-0.1506016</v>
      </c>
      <c r="CG404">
        <v>-0.20899909999999999</v>
      </c>
      <c r="CH404">
        <v>-0.1723278</v>
      </c>
      <c r="CI404">
        <v>-9.7162799999999994E-2</v>
      </c>
      <c r="CJ404">
        <v>-0.10480639999999999</v>
      </c>
      <c r="CK404">
        <v>-0.1785947</v>
      </c>
      <c r="CL404" s="76">
        <v>5.2400000000000005E-4</v>
      </c>
      <c r="CM404" s="76">
        <v>5.2539999999999998E-4</v>
      </c>
      <c r="CN404" s="76">
        <v>4.615E-4</v>
      </c>
      <c r="CO404" s="76">
        <v>4.3820000000000003E-4</v>
      </c>
      <c r="CP404" s="76">
        <v>4.8529999999999998E-4</v>
      </c>
      <c r="CQ404" s="76">
        <v>6.8530000000000002E-4</v>
      </c>
      <c r="CR404" s="76">
        <v>6.4340000000000003E-4</v>
      </c>
      <c r="CS404" s="76">
        <v>4.8339999999999999E-4</v>
      </c>
      <c r="CT404" s="76">
        <v>3.8949999999999998E-4</v>
      </c>
      <c r="CU404" s="76">
        <v>2.1269999999999999E-4</v>
      </c>
      <c r="CV404" s="76">
        <v>1.019E-4</v>
      </c>
      <c r="CW404" s="76">
        <v>5.4200000000000003E-5</v>
      </c>
      <c r="CX404" s="76">
        <v>1.7039999999999999E-4</v>
      </c>
      <c r="CY404" s="76">
        <v>3.2190000000000002E-4</v>
      </c>
      <c r="CZ404" s="76">
        <v>4.8509999999999997E-4</v>
      </c>
      <c r="DA404" s="76">
        <v>5.7879999999999997E-4</v>
      </c>
      <c r="DB404" s="76">
        <v>6.3619999999999996E-4</v>
      </c>
      <c r="DC404" s="76">
        <v>7.0310000000000001E-4</v>
      </c>
      <c r="DD404" s="76">
        <v>7.1109999999999999E-4</v>
      </c>
      <c r="DE404" s="76">
        <v>6.8429999999999999E-4</v>
      </c>
      <c r="DF404" s="76">
        <v>5.3950000000000005E-4</v>
      </c>
      <c r="DG404" s="76">
        <v>4.415E-4</v>
      </c>
      <c r="DH404" s="76">
        <v>4.1819999999999997E-4</v>
      </c>
      <c r="DI404" s="76">
        <v>4.4890000000000002E-4</v>
      </c>
    </row>
    <row r="405" spans="1:113" x14ac:dyDescent="0.25">
      <c r="A405" t="str">
        <f t="shared" si="6"/>
        <v>All_All_All_All_Yes_20 to 199.99 kW_43672</v>
      </c>
      <c r="B405" t="s">
        <v>177</v>
      </c>
      <c r="C405" t="s">
        <v>247</v>
      </c>
      <c r="D405" t="s">
        <v>19</v>
      </c>
      <c r="E405" t="s">
        <v>19</v>
      </c>
      <c r="F405" t="s">
        <v>19</v>
      </c>
      <c r="G405" t="s">
        <v>19</v>
      </c>
      <c r="H405" t="s">
        <v>309</v>
      </c>
      <c r="I405" t="s">
        <v>59</v>
      </c>
      <c r="J405" s="11">
        <v>43672</v>
      </c>
      <c r="K405">
        <v>15</v>
      </c>
      <c r="L405">
        <v>18</v>
      </c>
      <c r="M405">
        <v>23869</v>
      </c>
      <c r="N405">
        <v>0</v>
      </c>
      <c r="O405">
        <v>0</v>
      </c>
      <c r="P405">
        <v>0</v>
      </c>
      <c r="Q405">
        <v>0</v>
      </c>
      <c r="R405">
        <v>12.899846</v>
      </c>
      <c r="S405">
        <v>12.331144</v>
      </c>
      <c r="T405">
        <v>11.936083</v>
      </c>
      <c r="U405">
        <v>11.860149</v>
      </c>
      <c r="V405">
        <v>12.292845</v>
      </c>
      <c r="W405">
        <v>13.330828</v>
      </c>
      <c r="X405">
        <v>14.475963</v>
      </c>
      <c r="Y405">
        <v>16.080141999999999</v>
      </c>
      <c r="Z405">
        <v>17.777740999999999</v>
      </c>
      <c r="AA405">
        <v>19.125281000000001</v>
      </c>
      <c r="AB405">
        <v>20.448716000000001</v>
      </c>
      <c r="AC405">
        <v>21.428394999999998</v>
      </c>
      <c r="AD405">
        <v>21.932092000000001</v>
      </c>
      <c r="AE405">
        <v>22.500461000000001</v>
      </c>
      <c r="AF405">
        <v>22.514227000000002</v>
      </c>
      <c r="AG405">
        <v>22.228210000000001</v>
      </c>
      <c r="AH405">
        <v>21.537199999999999</v>
      </c>
      <c r="AI405">
        <v>20.2973</v>
      </c>
      <c r="AJ405">
        <v>19.333220000000001</v>
      </c>
      <c r="AK405">
        <v>18.639379999999999</v>
      </c>
      <c r="AL405">
        <v>18.17745</v>
      </c>
      <c r="AM405">
        <v>16.950749999999999</v>
      </c>
      <c r="AN405">
        <v>15.16325</v>
      </c>
      <c r="AO405">
        <v>13.709059999999999</v>
      </c>
      <c r="AP405">
        <v>75.373660000000001</v>
      </c>
      <c r="AQ405">
        <v>75.405659999999997</v>
      </c>
      <c r="AR405">
        <v>74.112110000000001</v>
      </c>
      <c r="AS405">
        <v>72.379859999999994</v>
      </c>
      <c r="AT405">
        <v>70.810190000000006</v>
      </c>
      <c r="AU405">
        <v>69.468549999999993</v>
      </c>
      <c r="AV405">
        <v>68.426689999999994</v>
      </c>
      <c r="AW405">
        <v>69.560069999999996</v>
      </c>
      <c r="AX405">
        <v>72.125349999999997</v>
      </c>
      <c r="AY405">
        <v>75.759330000000006</v>
      </c>
      <c r="AZ405">
        <v>80.236329999999995</v>
      </c>
      <c r="BA405">
        <v>84.110860000000002</v>
      </c>
      <c r="BB405">
        <v>87.28716</v>
      </c>
      <c r="BC405">
        <v>89.640069999999994</v>
      </c>
      <c r="BD405">
        <v>91.777950000000004</v>
      </c>
      <c r="BE405">
        <v>93.259780000000006</v>
      </c>
      <c r="BF405">
        <v>93.717659999999995</v>
      </c>
      <c r="BG405">
        <v>93.232690000000005</v>
      </c>
      <c r="BH405">
        <v>91.861739999999998</v>
      </c>
      <c r="BI405">
        <v>89.284700000000001</v>
      </c>
      <c r="BJ405">
        <v>85.389049999999997</v>
      </c>
      <c r="BK405">
        <v>81.267520000000005</v>
      </c>
      <c r="BL405">
        <v>78.484549999999999</v>
      </c>
      <c r="BM405">
        <v>76.153809999999993</v>
      </c>
      <c r="BN405">
        <v>-0.17602950000000001</v>
      </c>
      <c r="BO405">
        <v>-0.17183319999999999</v>
      </c>
      <c r="BP405">
        <v>-0.16826669999999999</v>
      </c>
      <c r="BQ405">
        <v>-0.189776</v>
      </c>
      <c r="BR405">
        <v>-0.17577000000000001</v>
      </c>
      <c r="BS405">
        <v>-0.23526730000000001</v>
      </c>
      <c r="BT405">
        <v>-0.20525309999999999</v>
      </c>
      <c r="BU405">
        <v>-8.2483100000000004E-2</v>
      </c>
      <c r="BV405">
        <v>8.9202100000000006E-2</v>
      </c>
      <c r="BW405">
        <v>0.1050667</v>
      </c>
      <c r="BX405">
        <v>3.0838299999999999E-2</v>
      </c>
      <c r="BY405">
        <v>-3.9413E-3</v>
      </c>
      <c r="BZ405">
        <v>-2.6287700000000001E-2</v>
      </c>
      <c r="CA405">
        <v>-3.4185599999999997E-2</v>
      </c>
      <c r="CB405">
        <v>8.5663100000000006E-2</v>
      </c>
      <c r="CC405">
        <v>8.9743299999999998E-2</v>
      </c>
      <c r="CD405">
        <v>6.5824199999999999E-2</v>
      </c>
      <c r="CE405">
        <v>-3.5661E-3</v>
      </c>
      <c r="CF405">
        <v>-0.116623</v>
      </c>
      <c r="CG405">
        <v>-0.1685006</v>
      </c>
      <c r="CH405">
        <v>-0.16416339999999999</v>
      </c>
      <c r="CI405">
        <v>-0.1197835</v>
      </c>
      <c r="CJ405">
        <v>-0.13980190000000001</v>
      </c>
      <c r="CK405">
        <v>-0.1420246</v>
      </c>
      <c r="CL405" s="76">
        <v>5.5889999999999998E-4</v>
      </c>
      <c r="CM405" s="76">
        <v>5.2220000000000001E-4</v>
      </c>
      <c r="CN405" s="76">
        <v>5.3169999999999997E-4</v>
      </c>
      <c r="CO405" s="76">
        <v>5.4770000000000003E-4</v>
      </c>
      <c r="CP405" s="76">
        <v>6.202E-4</v>
      </c>
      <c r="CQ405" s="76">
        <v>8.363E-4</v>
      </c>
      <c r="CR405" s="76">
        <v>7.1770000000000004E-4</v>
      </c>
      <c r="CS405" s="76">
        <v>5.8589999999999998E-4</v>
      </c>
      <c r="CT405" s="76">
        <v>4.4739999999999998E-4</v>
      </c>
      <c r="CU405" s="76">
        <v>2.43E-4</v>
      </c>
      <c r="CV405" s="76">
        <v>1.1620000000000001E-4</v>
      </c>
      <c r="CW405" s="76">
        <v>6.0000000000000002E-5</v>
      </c>
      <c r="CX405" s="76">
        <v>1.864E-4</v>
      </c>
      <c r="CY405" s="76">
        <v>3.4729999999999999E-4</v>
      </c>
      <c r="CZ405" s="76">
        <v>5.1719999999999999E-4</v>
      </c>
      <c r="DA405" s="76">
        <v>6.1339999999999995E-4</v>
      </c>
      <c r="DB405" s="76">
        <v>6.8530000000000002E-4</v>
      </c>
      <c r="DC405" s="76">
        <v>7.2199999999999999E-4</v>
      </c>
      <c r="DD405" s="76">
        <v>6.7040000000000003E-4</v>
      </c>
      <c r="DE405" s="76">
        <v>6.2350000000000003E-4</v>
      </c>
      <c r="DF405" s="76">
        <v>5.1009999999999998E-4</v>
      </c>
      <c r="DG405" s="76">
        <v>4.3970000000000001E-4</v>
      </c>
      <c r="DH405" s="76">
        <v>4.1379999999999998E-4</v>
      </c>
      <c r="DI405" s="76">
        <v>4.2109999999999999E-4</v>
      </c>
    </row>
    <row r="406" spans="1:113" x14ac:dyDescent="0.25">
      <c r="A406" t="str">
        <f t="shared" si="6"/>
        <v>All_All_All_All_Yes_20 to 199.99 kW_43690</v>
      </c>
      <c r="B406" t="s">
        <v>177</v>
      </c>
      <c r="C406" t="s">
        <v>247</v>
      </c>
      <c r="D406" t="s">
        <v>19</v>
      </c>
      <c r="E406" t="s">
        <v>19</v>
      </c>
      <c r="F406" t="s">
        <v>19</v>
      </c>
      <c r="G406" t="s">
        <v>19</v>
      </c>
      <c r="H406" t="s">
        <v>309</v>
      </c>
      <c r="I406" t="s">
        <v>59</v>
      </c>
      <c r="J406" s="11">
        <v>43690</v>
      </c>
      <c r="K406">
        <v>15</v>
      </c>
      <c r="L406">
        <v>18</v>
      </c>
      <c r="M406">
        <v>23700</v>
      </c>
      <c r="N406">
        <v>0</v>
      </c>
      <c r="O406">
        <v>0</v>
      </c>
      <c r="P406">
        <v>0</v>
      </c>
      <c r="Q406">
        <v>0</v>
      </c>
      <c r="R406">
        <v>11.951822</v>
      </c>
      <c r="S406">
        <v>11.448957</v>
      </c>
      <c r="T406">
        <v>11.096278999999999</v>
      </c>
      <c r="U406">
        <v>11.033085</v>
      </c>
      <c r="V406">
        <v>11.510491</v>
      </c>
      <c r="W406">
        <v>12.654033</v>
      </c>
      <c r="X406">
        <v>13.967244000000001</v>
      </c>
      <c r="Y406">
        <v>15.721059</v>
      </c>
      <c r="Z406">
        <v>17.827394000000002</v>
      </c>
      <c r="AA406">
        <v>19.358864000000001</v>
      </c>
      <c r="AB406">
        <v>20.813631999999998</v>
      </c>
      <c r="AC406">
        <v>21.969390000000001</v>
      </c>
      <c r="AD406">
        <v>22.716533999999999</v>
      </c>
      <c r="AE406">
        <v>23.659448999999999</v>
      </c>
      <c r="AF406">
        <v>23.803868999999999</v>
      </c>
      <c r="AG406">
        <v>23.393660000000001</v>
      </c>
      <c r="AH406">
        <v>22.33549</v>
      </c>
      <c r="AI406">
        <v>20.821629999999999</v>
      </c>
      <c r="AJ406">
        <v>19.743539999999999</v>
      </c>
      <c r="AK406">
        <v>18.98929</v>
      </c>
      <c r="AL406">
        <v>18.297170000000001</v>
      </c>
      <c r="AM406">
        <v>16.548780000000001</v>
      </c>
      <c r="AN406">
        <v>14.63714</v>
      </c>
      <c r="AO406">
        <v>13.239380000000001</v>
      </c>
      <c r="AP406">
        <v>74.433989999999994</v>
      </c>
      <c r="AQ406">
        <v>72.070210000000003</v>
      </c>
      <c r="AR406">
        <v>70.609650000000002</v>
      </c>
      <c r="AS406">
        <v>69.260080000000002</v>
      </c>
      <c r="AT406">
        <v>68.356960000000001</v>
      </c>
      <c r="AU406">
        <v>67.09563</v>
      </c>
      <c r="AV406">
        <v>66.197559999999996</v>
      </c>
      <c r="AW406">
        <v>66.810169999999999</v>
      </c>
      <c r="AX406">
        <v>70.765829999999994</v>
      </c>
      <c r="AY406">
        <v>75.453860000000006</v>
      </c>
      <c r="AZ406">
        <v>79.744039999999998</v>
      </c>
      <c r="BA406">
        <v>84.018240000000006</v>
      </c>
      <c r="BB406">
        <v>87.733260000000001</v>
      </c>
      <c r="BC406">
        <v>90.619680000000002</v>
      </c>
      <c r="BD406">
        <v>92.437929999999994</v>
      </c>
      <c r="BE406">
        <v>93.931449999999998</v>
      </c>
      <c r="BF406">
        <v>94.717979999999997</v>
      </c>
      <c r="BG406">
        <v>94.586569999999995</v>
      </c>
      <c r="BH406">
        <v>93.766279999999995</v>
      </c>
      <c r="BI406">
        <v>91.20196</v>
      </c>
      <c r="BJ406">
        <v>87.410640000000001</v>
      </c>
      <c r="BK406">
        <v>83.769710000000003</v>
      </c>
      <c r="BL406">
        <v>80.440079999999995</v>
      </c>
      <c r="BM406">
        <v>77.718729999999994</v>
      </c>
      <c r="BN406">
        <v>-7.0236800000000002E-2</v>
      </c>
      <c r="BO406">
        <v>-6.8686300000000006E-2</v>
      </c>
      <c r="BP406">
        <v>-4.3936099999999999E-2</v>
      </c>
      <c r="BQ406">
        <v>-1.4826499999999999E-2</v>
      </c>
      <c r="BR406">
        <v>-2.2957399999999999E-2</v>
      </c>
      <c r="BS406">
        <v>-2.2928799999999999E-2</v>
      </c>
      <c r="BT406">
        <v>8.1671999999999995E-3</v>
      </c>
      <c r="BU406">
        <v>8.3557000000000006E-2</v>
      </c>
      <c r="BV406">
        <v>9.4752699999999995E-2</v>
      </c>
      <c r="BW406">
        <v>7.1988300000000005E-2</v>
      </c>
      <c r="BX406">
        <v>4.8363700000000003E-2</v>
      </c>
      <c r="BY406">
        <v>9.5820999999999996E-3</v>
      </c>
      <c r="BZ406">
        <v>-5.2087300000000003E-2</v>
      </c>
      <c r="CA406">
        <v>-0.15659390000000001</v>
      </c>
      <c r="CB406">
        <v>-6.8504899999999994E-2</v>
      </c>
      <c r="CC406">
        <v>-5.1983599999999998E-2</v>
      </c>
      <c r="CD406">
        <v>-2.3609000000000002E-2</v>
      </c>
      <c r="CE406">
        <v>1.4350999999999999E-3</v>
      </c>
      <c r="CF406">
        <v>-6.0689399999999998E-2</v>
      </c>
      <c r="CG406">
        <v>-8.8976299999999994E-2</v>
      </c>
      <c r="CH406">
        <v>-5.9779600000000002E-2</v>
      </c>
      <c r="CI406">
        <v>4.6934900000000002E-2</v>
      </c>
      <c r="CJ406">
        <v>5.3838700000000003E-2</v>
      </c>
      <c r="CK406">
        <v>-6.6150999999999996E-3</v>
      </c>
      <c r="CL406" s="76">
        <v>3.5290000000000001E-4</v>
      </c>
      <c r="CM406" s="76">
        <v>3.4620000000000001E-4</v>
      </c>
      <c r="CN406" s="76">
        <v>3.2660000000000002E-4</v>
      </c>
      <c r="CO406" s="76">
        <v>3.2360000000000001E-4</v>
      </c>
      <c r="CP406" s="76">
        <v>3.411E-4</v>
      </c>
      <c r="CQ406" s="76">
        <v>5.7209999999999997E-4</v>
      </c>
      <c r="CR406" s="76">
        <v>4.9720000000000005E-4</v>
      </c>
      <c r="CS406" s="76">
        <v>3.5930000000000001E-4</v>
      </c>
      <c r="CT406" s="76">
        <v>3.012E-4</v>
      </c>
      <c r="CU406" s="76">
        <v>1.6870000000000001E-4</v>
      </c>
      <c r="CV406" s="76">
        <v>7.7399999999999998E-5</v>
      </c>
      <c r="CW406" s="76">
        <v>4.07E-5</v>
      </c>
      <c r="CX406" s="76">
        <v>1.4359999999999999E-4</v>
      </c>
      <c r="CY406" s="76">
        <v>2.7520000000000002E-4</v>
      </c>
      <c r="CZ406" s="76">
        <v>4.1810000000000003E-4</v>
      </c>
      <c r="DA406" s="76">
        <v>5.0429999999999995E-4</v>
      </c>
      <c r="DB406" s="76">
        <v>5.5440000000000003E-4</v>
      </c>
      <c r="DC406" s="76">
        <v>5.978E-4</v>
      </c>
      <c r="DD406" s="76">
        <v>5.7970000000000005E-4</v>
      </c>
      <c r="DE406" s="76">
        <v>5.4120000000000004E-4</v>
      </c>
      <c r="DF406" s="76">
        <v>4.4359999999999999E-4</v>
      </c>
      <c r="DG406" s="76">
        <v>3.5629999999999999E-4</v>
      </c>
      <c r="DH406" s="76">
        <v>3.2259999999999998E-4</v>
      </c>
      <c r="DI406" s="76">
        <v>2.9859999999999999E-4</v>
      </c>
    </row>
    <row r="407" spans="1:113" x14ac:dyDescent="0.25">
      <c r="A407" t="str">
        <f t="shared" si="6"/>
        <v>All_All_All_All_Yes_20 to 199.99 kW_43691</v>
      </c>
      <c r="B407" t="s">
        <v>177</v>
      </c>
      <c r="C407" t="s">
        <v>247</v>
      </c>
      <c r="D407" t="s">
        <v>19</v>
      </c>
      <c r="E407" t="s">
        <v>19</v>
      </c>
      <c r="F407" t="s">
        <v>19</v>
      </c>
      <c r="G407" t="s">
        <v>19</v>
      </c>
      <c r="H407" t="s">
        <v>309</v>
      </c>
      <c r="I407" t="s">
        <v>59</v>
      </c>
      <c r="J407" s="11">
        <v>43691</v>
      </c>
      <c r="K407">
        <v>15</v>
      </c>
      <c r="L407">
        <v>18</v>
      </c>
      <c r="M407">
        <v>23683</v>
      </c>
      <c r="N407">
        <v>0</v>
      </c>
      <c r="O407">
        <v>0</v>
      </c>
      <c r="P407">
        <v>0</v>
      </c>
      <c r="Q407">
        <v>0</v>
      </c>
      <c r="R407">
        <v>12.404063000000001</v>
      </c>
      <c r="S407">
        <v>11.840097999999999</v>
      </c>
      <c r="T407">
        <v>11.439330999999999</v>
      </c>
      <c r="U407">
        <v>11.341251</v>
      </c>
      <c r="V407">
        <v>11.822801</v>
      </c>
      <c r="W407">
        <v>13.020035999999999</v>
      </c>
      <c r="X407">
        <v>14.49675</v>
      </c>
      <c r="Y407">
        <v>16.485797000000002</v>
      </c>
      <c r="Z407">
        <v>18.947844</v>
      </c>
      <c r="AA407">
        <v>20.547578999999999</v>
      </c>
      <c r="AB407">
        <v>22.090412000000001</v>
      </c>
      <c r="AC407">
        <v>23.392288000000001</v>
      </c>
      <c r="AD407">
        <v>24.211938</v>
      </c>
      <c r="AE407">
        <v>25.085777</v>
      </c>
      <c r="AF407">
        <v>25.273503999999999</v>
      </c>
      <c r="AG407">
        <v>24.837389999999999</v>
      </c>
      <c r="AH407">
        <v>23.617650000000001</v>
      </c>
      <c r="AI407">
        <v>22.067070000000001</v>
      </c>
      <c r="AJ407">
        <v>20.98</v>
      </c>
      <c r="AK407">
        <v>20.080369999999998</v>
      </c>
      <c r="AL407">
        <v>19.211780000000001</v>
      </c>
      <c r="AM407">
        <v>17.237380000000002</v>
      </c>
      <c r="AN407">
        <v>15.18923</v>
      </c>
      <c r="AO407">
        <v>13.81931</v>
      </c>
      <c r="AP407">
        <v>77.239760000000004</v>
      </c>
      <c r="AQ407">
        <v>74.028710000000004</v>
      </c>
      <c r="AR407">
        <v>72.960719999999995</v>
      </c>
      <c r="AS407">
        <v>70.956100000000006</v>
      </c>
      <c r="AT407">
        <v>69.741420000000005</v>
      </c>
      <c r="AU407">
        <v>68.958699999999993</v>
      </c>
      <c r="AV407">
        <v>68.085679999999996</v>
      </c>
      <c r="AW407">
        <v>68.407380000000003</v>
      </c>
      <c r="AX407">
        <v>72.592370000000003</v>
      </c>
      <c r="AY407">
        <v>77.445070000000001</v>
      </c>
      <c r="AZ407">
        <v>82.440349999999995</v>
      </c>
      <c r="BA407">
        <v>86.981129999999993</v>
      </c>
      <c r="BB407">
        <v>90.774720000000002</v>
      </c>
      <c r="BC407">
        <v>94.052189999999996</v>
      </c>
      <c r="BD407">
        <v>96.135040000000004</v>
      </c>
      <c r="BE407">
        <v>97.463489999999993</v>
      </c>
      <c r="BF407">
        <v>98.078029999999998</v>
      </c>
      <c r="BG407">
        <v>98.161850000000001</v>
      </c>
      <c r="BH407">
        <v>97.257310000000004</v>
      </c>
      <c r="BI407">
        <v>95.018910000000005</v>
      </c>
      <c r="BJ407">
        <v>90.429990000000004</v>
      </c>
      <c r="BK407">
        <v>86.247669999999999</v>
      </c>
      <c r="BL407">
        <v>83.050759999999997</v>
      </c>
      <c r="BM407">
        <v>80.463359999999994</v>
      </c>
      <c r="BN407">
        <v>-6.5748299999999996E-2</v>
      </c>
      <c r="BO407">
        <v>-6.0341600000000002E-2</v>
      </c>
      <c r="BP407">
        <v>-4.0298599999999997E-2</v>
      </c>
      <c r="BQ407">
        <v>-1.2959999999999999E-2</v>
      </c>
      <c r="BR407">
        <v>-2.2567899999999998E-2</v>
      </c>
      <c r="BS407">
        <v>-1.7399899999999999E-2</v>
      </c>
      <c r="BT407">
        <v>2.0952800000000001E-2</v>
      </c>
      <c r="BU407">
        <v>8.34535E-2</v>
      </c>
      <c r="BV407">
        <v>7.8569899999999998E-2</v>
      </c>
      <c r="BW407">
        <v>6.0162599999999997E-2</v>
      </c>
      <c r="BX407">
        <v>3.6608300000000003E-2</v>
      </c>
      <c r="BY407">
        <v>1.31786E-2</v>
      </c>
      <c r="BZ407">
        <v>-3.1388800000000001E-2</v>
      </c>
      <c r="CA407">
        <v>-6.9577E-2</v>
      </c>
      <c r="CB407">
        <v>4.4702400000000003E-2</v>
      </c>
      <c r="CC407">
        <v>-2.0124099999999999E-2</v>
      </c>
      <c r="CD407">
        <v>-1.7611600000000002E-2</v>
      </c>
      <c r="CE407">
        <v>-3.1908400000000003E-2</v>
      </c>
      <c r="CF407">
        <v>-0.12629989999999999</v>
      </c>
      <c r="CG407">
        <v>-0.15672469999999999</v>
      </c>
      <c r="CH407">
        <v>-8.1489000000000006E-2</v>
      </c>
      <c r="CI407">
        <v>4.4100899999999998E-2</v>
      </c>
      <c r="CJ407">
        <v>4.7738299999999997E-2</v>
      </c>
      <c r="CK407">
        <v>-4.0299999999999997E-3</v>
      </c>
      <c r="CL407" s="76">
        <v>4.3199999999999998E-4</v>
      </c>
      <c r="CM407" s="76">
        <v>4.3330000000000002E-4</v>
      </c>
      <c r="CN407" s="76">
        <v>3.7159999999999998E-4</v>
      </c>
      <c r="CO407" s="76">
        <v>4.0499999999999998E-4</v>
      </c>
      <c r="CP407" s="76">
        <v>4.0390000000000001E-4</v>
      </c>
      <c r="CQ407" s="76">
        <v>5.9440000000000003E-4</v>
      </c>
      <c r="CR407" s="76">
        <v>5.3339999999999995E-4</v>
      </c>
      <c r="CS407" s="76">
        <v>4.3179999999999998E-4</v>
      </c>
      <c r="CT407" s="76">
        <v>3.5120000000000003E-4</v>
      </c>
      <c r="CU407" s="76">
        <v>1.8100000000000001E-4</v>
      </c>
      <c r="CV407" s="76">
        <v>8.2399999999999997E-5</v>
      </c>
      <c r="CW407" s="76">
        <v>4.1699999999999997E-5</v>
      </c>
      <c r="CX407" s="76">
        <v>1.483E-4</v>
      </c>
      <c r="CY407" s="76">
        <v>2.9470000000000001E-4</v>
      </c>
      <c r="CZ407" s="76">
        <v>4.6660000000000001E-4</v>
      </c>
      <c r="DA407" s="76">
        <v>5.8359999999999998E-4</v>
      </c>
      <c r="DB407" s="76">
        <v>6.5839999999999996E-4</v>
      </c>
      <c r="DC407" s="76">
        <v>7.2599999999999997E-4</v>
      </c>
      <c r="DD407" s="76">
        <v>7.1679999999999997E-4</v>
      </c>
      <c r="DE407" s="76">
        <v>6.7239999999999997E-4</v>
      </c>
      <c r="DF407" s="76">
        <v>5.3390000000000002E-4</v>
      </c>
      <c r="DG407" s="76">
        <v>4.1859999999999998E-4</v>
      </c>
      <c r="DH407" s="76">
        <v>3.7609999999999998E-4</v>
      </c>
      <c r="DI407" s="76">
        <v>3.4180000000000001E-4</v>
      </c>
    </row>
    <row r="408" spans="1:113" x14ac:dyDescent="0.25">
      <c r="A408" t="str">
        <f t="shared" si="6"/>
        <v>All_All_All_All_Yes_20 to 199.99 kW_43693</v>
      </c>
      <c r="B408" t="s">
        <v>177</v>
      </c>
      <c r="C408" t="s">
        <v>247</v>
      </c>
      <c r="D408" t="s">
        <v>19</v>
      </c>
      <c r="E408" t="s">
        <v>19</v>
      </c>
      <c r="F408" t="s">
        <v>19</v>
      </c>
      <c r="G408" t="s">
        <v>19</v>
      </c>
      <c r="H408" t="s">
        <v>309</v>
      </c>
      <c r="I408" t="s">
        <v>59</v>
      </c>
      <c r="J408" s="11">
        <v>43693</v>
      </c>
      <c r="K408">
        <v>15</v>
      </c>
      <c r="L408">
        <v>18</v>
      </c>
      <c r="M408">
        <v>23643</v>
      </c>
      <c r="N408">
        <v>0</v>
      </c>
      <c r="O408">
        <v>0</v>
      </c>
      <c r="P408">
        <v>0</v>
      </c>
      <c r="Q408">
        <v>0</v>
      </c>
      <c r="R408">
        <v>13.214503000000001</v>
      </c>
      <c r="S408">
        <v>12.582267999999999</v>
      </c>
      <c r="T408">
        <v>12.127894</v>
      </c>
      <c r="U408">
        <v>11.969317</v>
      </c>
      <c r="V408">
        <v>12.484567</v>
      </c>
      <c r="W408">
        <v>13.72556</v>
      </c>
      <c r="X408">
        <v>15.313829999999999</v>
      </c>
      <c r="Y408">
        <v>17.349637999999999</v>
      </c>
      <c r="Z408">
        <v>19.939088999999999</v>
      </c>
      <c r="AA408">
        <v>21.562322000000002</v>
      </c>
      <c r="AB408">
        <v>23.047348</v>
      </c>
      <c r="AC408">
        <v>24.123745</v>
      </c>
      <c r="AD408">
        <v>24.763852</v>
      </c>
      <c r="AE408">
        <v>25.585144</v>
      </c>
      <c r="AF408">
        <v>25.541781</v>
      </c>
      <c r="AG408">
        <v>24.798459999999999</v>
      </c>
      <c r="AH408">
        <v>23.483689999999999</v>
      </c>
      <c r="AI408">
        <v>21.807120000000001</v>
      </c>
      <c r="AJ408">
        <v>20.50553</v>
      </c>
      <c r="AK408">
        <v>19.547260000000001</v>
      </c>
      <c r="AL408">
        <v>18.975709999999999</v>
      </c>
      <c r="AM408">
        <v>17.297129999999999</v>
      </c>
      <c r="AN408">
        <v>15.37152</v>
      </c>
      <c r="AO408">
        <v>13.919370000000001</v>
      </c>
      <c r="AP408">
        <v>77.761200000000002</v>
      </c>
      <c r="AQ408">
        <v>77.719700000000003</v>
      </c>
      <c r="AR408">
        <v>75.671419999999998</v>
      </c>
      <c r="AS408">
        <v>74.118979999999993</v>
      </c>
      <c r="AT408">
        <v>72.927999999999997</v>
      </c>
      <c r="AU408">
        <v>71.716419999999999</v>
      </c>
      <c r="AV408">
        <v>70.396940000000001</v>
      </c>
      <c r="AW408">
        <v>70.467910000000003</v>
      </c>
      <c r="AX408">
        <v>74.198210000000003</v>
      </c>
      <c r="AY408">
        <v>79.689509999999999</v>
      </c>
      <c r="AZ408">
        <v>84.617580000000004</v>
      </c>
      <c r="BA408">
        <v>88.7607</v>
      </c>
      <c r="BB408">
        <v>91.691450000000003</v>
      </c>
      <c r="BC408">
        <v>93.942440000000005</v>
      </c>
      <c r="BD408">
        <v>96.517750000000007</v>
      </c>
      <c r="BE408">
        <v>97.512699999999995</v>
      </c>
      <c r="BF408">
        <v>97.942120000000003</v>
      </c>
      <c r="BG408">
        <v>97.241519999999994</v>
      </c>
      <c r="BH408">
        <v>95.60275</v>
      </c>
      <c r="BI408">
        <v>92.2059</v>
      </c>
      <c r="BJ408">
        <v>87.125979999999998</v>
      </c>
      <c r="BK408">
        <v>83.268749999999997</v>
      </c>
      <c r="BL408">
        <v>80.252430000000004</v>
      </c>
      <c r="BM408">
        <v>77.949550000000002</v>
      </c>
      <c r="BN408">
        <v>-6.3031199999999996E-2</v>
      </c>
      <c r="BO408">
        <v>-3.9598599999999998E-2</v>
      </c>
      <c r="BP408">
        <v>-3.0198599999999999E-2</v>
      </c>
      <c r="BQ408">
        <v>-4.3027999999999999E-3</v>
      </c>
      <c r="BR408">
        <v>-1.8664300000000002E-2</v>
      </c>
      <c r="BS408">
        <v>-3.0806000000000002E-3</v>
      </c>
      <c r="BT408">
        <v>4.5232399999999999E-2</v>
      </c>
      <c r="BU408">
        <v>8.4917699999999999E-2</v>
      </c>
      <c r="BV408">
        <v>5.3549399999999997E-2</v>
      </c>
      <c r="BW408">
        <v>3.8529899999999999E-2</v>
      </c>
      <c r="BX408">
        <v>2.5492299999999999E-2</v>
      </c>
      <c r="BY408">
        <v>1.19848E-2</v>
      </c>
      <c r="BZ408">
        <v>-1.5867699999999998E-2</v>
      </c>
      <c r="CA408">
        <v>-4.6608999999999998E-2</v>
      </c>
      <c r="CB408">
        <v>8.3813100000000001E-2</v>
      </c>
      <c r="CC408">
        <v>8.4270000000000005E-4</v>
      </c>
      <c r="CD408">
        <v>-5.0997999999999998E-3</v>
      </c>
      <c r="CE408">
        <v>-2.16609E-2</v>
      </c>
      <c r="CF408">
        <v>-0.11717950000000001</v>
      </c>
      <c r="CG408">
        <v>-0.13565579999999999</v>
      </c>
      <c r="CH408">
        <v>-7.8514700000000007E-2</v>
      </c>
      <c r="CI408">
        <v>2.6230099999999999E-2</v>
      </c>
      <c r="CJ408">
        <v>2.5758900000000001E-2</v>
      </c>
      <c r="CK408">
        <v>-4.3021999999999999E-3</v>
      </c>
      <c r="CL408" s="76">
        <v>5.5449999999999998E-4</v>
      </c>
      <c r="CM408" s="76">
        <v>5.3560000000000001E-4</v>
      </c>
      <c r="CN408" s="76">
        <v>5.1130000000000001E-4</v>
      </c>
      <c r="CO408" s="76">
        <v>4.8329999999999998E-4</v>
      </c>
      <c r="CP408" s="76">
        <v>5.8359999999999998E-4</v>
      </c>
      <c r="CQ408" s="76">
        <v>8.0420000000000003E-4</v>
      </c>
      <c r="CR408" s="76">
        <v>7.7610000000000005E-4</v>
      </c>
      <c r="CS408" s="76">
        <v>5.7830000000000002E-4</v>
      </c>
      <c r="CT408" s="76">
        <v>4.1609999999999998E-4</v>
      </c>
      <c r="CU408" s="76">
        <v>2.352E-4</v>
      </c>
      <c r="CV408" s="76">
        <v>1.004E-4</v>
      </c>
      <c r="CW408" s="76">
        <v>4.7200000000000002E-5</v>
      </c>
      <c r="CX408" s="76">
        <v>1.661E-4</v>
      </c>
      <c r="CY408" s="76">
        <v>3.3159999999999998E-4</v>
      </c>
      <c r="CZ408" s="76">
        <v>5.708E-4</v>
      </c>
      <c r="DA408" s="76">
        <v>7.6530000000000001E-4</v>
      </c>
      <c r="DB408" s="76">
        <v>9.0600000000000001E-4</v>
      </c>
      <c r="DC408" s="76">
        <v>9.5270000000000001E-4</v>
      </c>
      <c r="DD408" s="76">
        <v>8.4929999999999999E-4</v>
      </c>
      <c r="DE408" s="76">
        <v>7.4609999999999998E-4</v>
      </c>
      <c r="DF408" s="76">
        <v>5.9449999999999998E-4</v>
      </c>
      <c r="DG408" s="76">
        <v>4.773E-4</v>
      </c>
      <c r="DH408" s="76">
        <v>4.169E-4</v>
      </c>
      <c r="DI408" s="76">
        <v>4.0049999999999998E-4</v>
      </c>
    </row>
    <row r="409" spans="1:113" x14ac:dyDescent="0.25">
      <c r="A409" t="str">
        <f t="shared" si="6"/>
        <v>All_All_All_All_Yes_20 to 199.99 kW_43703</v>
      </c>
      <c r="B409" t="s">
        <v>177</v>
      </c>
      <c r="C409" t="s">
        <v>247</v>
      </c>
      <c r="D409" t="s">
        <v>19</v>
      </c>
      <c r="E409" t="s">
        <v>19</v>
      </c>
      <c r="F409" t="s">
        <v>19</v>
      </c>
      <c r="G409" t="s">
        <v>19</v>
      </c>
      <c r="H409" t="s">
        <v>309</v>
      </c>
      <c r="I409" t="s">
        <v>59</v>
      </c>
      <c r="J409" s="11">
        <v>43703</v>
      </c>
      <c r="K409">
        <v>15</v>
      </c>
      <c r="L409">
        <v>18</v>
      </c>
      <c r="M409">
        <v>23506</v>
      </c>
      <c r="N409">
        <v>0</v>
      </c>
      <c r="O409">
        <v>0</v>
      </c>
      <c r="P409">
        <v>0</v>
      </c>
      <c r="Q409">
        <v>0</v>
      </c>
      <c r="R409">
        <v>12.352126999999999</v>
      </c>
      <c r="S409">
        <v>11.800209000000001</v>
      </c>
      <c r="T409">
        <v>11.492482000000001</v>
      </c>
      <c r="U409">
        <v>11.458645000000001</v>
      </c>
      <c r="V409">
        <v>12.00046</v>
      </c>
      <c r="W409">
        <v>13.293101999999999</v>
      </c>
      <c r="X409">
        <v>15.052299</v>
      </c>
      <c r="Y409">
        <v>17.067443000000001</v>
      </c>
      <c r="Z409">
        <v>19.55836</v>
      </c>
      <c r="AA409">
        <v>21.059398000000002</v>
      </c>
      <c r="AB409">
        <v>22.357415</v>
      </c>
      <c r="AC409">
        <v>23.431412999999999</v>
      </c>
      <c r="AD409">
        <v>24.090418</v>
      </c>
      <c r="AE409">
        <v>25.059275</v>
      </c>
      <c r="AF409">
        <v>25.226241999999999</v>
      </c>
      <c r="AG409">
        <v>24.60981</v>
      </c>
      <c r="AH409">
        <v>23.36355</v>
      </c>
      <c r="AI409">
        <v>21.60623</v>
      </c>
      <c r="AJ409">
        <v>20.220400000000001</v>
      </c>
      <c r="AK409">
        <v>19.3963</v>
      </c>
      <c r="AL409">
        <v>18.559629999999999</v>
      </c>
      <c r="AM409">
        <v>16.695989999999998</v>
      </c>
      <c r="AN409">
        <v>14.88843</v>
      </c>
      <c r="AO409">
        <v>13.56518</v>
      </c>
      <c r="AP409">
        <v>75.812029999999993</v>
      </c>
      <c r="AQ409">
        <v>74.18732</v>
      </c>
      <c r="AR409">
        <v>73.044839999999994</v>
      </c>
      <c r="AS409">
        <v>71.642309999999995</v>
      </c>
      <c r="AT409">
        <v>70.430660000000003</v>
      </c>
      <c r="AU409">
        <v>69.37424</v>
      </c>
      <c r="AV409">
        <v>68.647769999999994</v>
      </c>
      <c r="AW409">
        <v>68.888099999999994</v>
      </c>
      <c r="AX409">
        <v>72.784750000000003</v>
      </c>
      <c r="AY409">
        <v>76.868260000000006</v>
      </c>
      <c r="AZ409">
        <v>81.326070000000001</v>
      </c>
      <c r="BA409">
        <v>85.036420000000007</v>
      </c>
      <c r="BB409">
        <v>88.771039999999999</v>
      </c>
      <c r="BC409">
        <v>92.115200000000002</v>
      </c>
      <c r="BD409">
        <v>94.355959999999996</v>
      </c>
      <c r="BE409">
        <v>95.801119999999997</v>
      </c>
      <c r="BF409">
        <v>96.245090000000005</v>
      </c>
      <c r="BG409">
        <v>96.114059999999995</v>
      </c>
      <c r="BH409">
        <v>94.48939</v>
      </c>
      <c r="BI409">
        <v>91.063130000000001</v>
      </c>
      <c r="BJ409">
        <v>86.653540000000007</v>
      </c>
      <c r="BK409">
        <v>83.27713</v>
      </c>
      <c r="BL409">
        <v>80.589489999999998</v>
      </c>
      <c r="BM409">
        <v>78.225909999999999</v>
      </c>
      <c r="BN409">
        <v>-6.5451099999999998E-2</v>
      </c>
      <c r="BO409">
        <v>-5.27457E-2</v>
      </c>
      <c r="BP409">
        <v>-3.3638899999999999E-2</v>
      </c>
      <c r="BQ409">
        <v>-7.4140999999999999E-3</v>
      </c>
      <c r="BR409">
        <v>-2.0462399999999999E-2</v>
      </c>
      <c r="BS409">
        <v>-1.1088499999999999E-2</v>
      </c>
      <c r="BT409">
        <v>3.4293799999999999E-2</v>
      </c>
      <c r="BU409">
        <v>8.3858000000000002E-2</v>
      </c>
      <c r="BV409">
        <v>6.0998400000000001E-2</v>
      </c>
      <c r="BW409">
        <v>5.6347000000000001E-2</v>
      </c>
      <c r="BX409">
        <v>3.9070000000000001E-2</v>
      </c>
      <c r="BY409">
        <v>1.03465E-2</v>
      </c>
      <c r="BZ409">
        <v>-3.9446099999999998E-2</v>
      </c>
      <c r="CA409">
        <v>-0.1076728</v>
      </c>
      <c r="CB409">
        <v>1.652E-3</v>
      </c>
      <c r="CC409">
        <v>-3.07412E-2</v>
      </c>
      <c r="CD409">
        <v>-2.4667499999999998E-2</v>
      </c>
      <c r="CE409">
        <v>-1.6681000000000001E-2</v>
      </c>
      <c r="CF409">
        <v>-8.2389599999999993E-2</v>
      </c>
      <c r="CG409">
        <v>-9.3847299999999995E-2</v>
      </c>
      <c r="CH409">
        <v>-6.4477400000000004E-2</v>
      </c>
      <c r="CI409">
        <v>3.0859600000000001E-2</v>
      </c>
      <c r="CJ409">
        <v>2.6701800000000001E-2</v>
      </c>
      <c r="CK409">
        <v>-1.5680300000000001E-2</v>
      </c>
      <c r="CL409" s="76">
        <v>5.2229999999999996E-4</v>
      </c>
      <c r="CM409" s="76">
        <v>5.1159999999999997E-4</v>
      </c>
      <c r="CN409" s="76">
        <v>4.9169999999999997E-4</v>
      </c>
      <c r="CO409" s="76">
        <v>5.0259999999999997E-4</v>
      </c>
      <c r="CP409" s="76">
        <v>5.6630000000000005E-4</v>
      </c>
      <c r="CQ409" s="76">
        <v>7.896E-4</v>
      </c>
      <c r="CR409" s="76">
        <v>7.0410000000000004E-4</v>
      </c>
      <c r="CS409" s="76">
        <v>5.6510000000000002E-4</v>
      </c>
      <c r="CT409" s="76">
        <v>4.1159999999999998E-4</v>
      </c>
      <c r="CU409" s="76">
        <v>2.1599999999999999E-4</v>
      </c>
      <c r="CV409" s="76">
        <v>8.8800000000000004E-5</v>
      </c>
      <c r="CW409" s="76">
        <v>4.6100000000000002E-5</v>
      </c>
      <c r="CX409" s="76">
        <v>1.549E-4</v>
      </c>
      <c r="CY409" s="76">
        <v>3.0479999999999998E-4</v>
      </c>
      <c r="CZ409" s="76">
        <v>4.8480000000000002E-4</v>
      </c>
      <c r="DA409" s="76">
        <v>6.4360000000000003E-4</v>
      </c>
      <c r="DB409" s="76">
        <v>7.4529999999999996E-4</v>
      </c>
      <c r="DC409" s="76">
        <v>7.76E-4</v>
      </c>
      <c r="DD409" s="76">
        <v>6.96E-4</v>
      </c>
      <c r="DE409" s="76">
        <v>6.1649999999999997E-4</v>
      </c>
      <c r="DF409" s="76">
        <v>5.0140000000000004E-4</v>
      </c>
      <c r="DG409" s="76">
        <v>4.216E-4</v>
      </c>
      <c r="DH409" s="76">
        <v>3.8549999999999999E-4</v>
      </c>
      <c r="DI409" s="76">
        <v>3.5609999999999998E-4</v>
      </c>
    </row>
    <row r="410" spans="1:113" x14ac:dyDescent="0.25">
      <c r="A410" t="str">
        <f t="shared" si="6"/>
        <v>All_All_All_All_Yes_20 to 199.99 kW_43704</v>
      </c>
      <c r="B410" t="s">
        <v>177</v>
      </c>
      <c r="C410" t="s">
        <v>247</v>
      </c>
      <c r="D410" t="s">
        <v>19</v>
      </c>
      <c r="E410" t="s">
        <v>19</v>
      </c>
      <c r="F410" t="s">
        <v>19</v>
      </c>
      <c r="G410" t="s">
        <v>19</v>
      </c>
      <c r="H410" t="s">
        <v>309</v>
      </c>
      <c r="I410" t="s">
        <v>59</v>
      </c>
      <c r="J410" s="11">
        <v>43704</v>
      </c>
      <c r="K410">
        <v>15</v>
      </c>
      <c r="L410">
        <v>18</v>
      </c>
      <c r="M410">
        <v>23482</v>
      </c>
      <c r="N410">
        <v>0</v>
      </c>
      <c r="O410">
        <v>0</v>
      </c>
      <c r="P410">
        <v>0</v>
      </c>
      <c r="Q410">
        <v>0</v>
      </c>
      <c r="R410">
        <v>12.773885999999999</v>
      </c>
      <c r="S410">
        <v>12.249617000000001</v>
      </c>
      <c r="T410">
        <v>11.892974000000001</v>
      </c>
      <c r="U410">
        <v>11.791831</v>
      </c>
      <c r="V410">
        <v>12.331585</v>
      </c>
      <c r="W410">
        <v>13.615273</v>
      </c>
      <c r="X410">
        <v>15.379184</v>
      </c>
      <c r="Y410">
        <v>17.183351999999999</v>
      </c>
      <c r="Z410">
        <v>19.605827999999999</v>
      </c>
      <c r="AA410">
        <v>21.186104</v>
      </c>
      <c r="AB410">
        <v>22.600449000000001</v>
      </c>
      <c r="AC410">
        <v>23.743072999999999</v>
      </c>
      <c r="AD410">
        <v>24.368486999999998</v>
      </c>
      <c r="AE410">
        <v>25.313745999999998</v>
      </c>
      <c r="AF410">
        <v>25.471852999999999</v>
      </c>
      <c r="AG410">
        <v>24.830739999999999</v>
      </c>
      <c r="AH410">
        <v>23.52581</v>
      </c>
      <c r="AI410">
        <v>21.8188</v>
      </c>
      <c r="AJ410">
        <v>20.495419999999999</v>
      </c>
      <c r="AK410">
        <v>19.699649999999998</v>
      </c>
      <c r="AL410">
        <v>18.782830000000001</v>
      </c>
      <c r="AM410">
        <v>16.907229999999998</v>
      </c>
      <c r="AN410">
        <v>15.068429999999999</v>
      </c>
      <c r="AO410">
        <v>13.724970000000001</v>
      </c>
      <c r="AP410">
        <v>76.421440000000004</v>
      </c>
      <c r="AQ410">
        <v>75.110029999999995</v>
      </c>
      <c r="AR410">
        <v>74.144199999999998</v>
      </c>
      <c r="AS410">
        <v>72.837199999999996</v>
      </c>
      <c r="AT410">
        <v>71.433199999999999</v>
      </c>
      <c r="AU410">
        <v>70.624840000000006</v>
      </c>
      <c r="AV410">
        <v>69.352720000000005</v>
      </c>
      <c r="AW410">
        <v>69.761150000000001</v>
      </c>
      <c r="AX410">
        <v>73.048869999999994</v>
      </c>
      <c r="AY410">
        <v>77.055300000000003</v>
      </c>
      <c r="AZ410">
        <v>81.781170000000003</v>
      </c>
      <c r="BA410">
        <v>85.603470000000002</v>
      </c>
      <c r="BB410">
        <v>89.236729999999994</v>
      </c>
      <c r="BC410">
        <v>91.979290000000006</v>
      </c>
      <c r="BD410">
        <v>94.023269999999997</v>
      </c>
      <c r="BE410">
        <v>95.401039999999995</v>
      </c>
      <c r="BF410">
        <v>95.671049999999994</v>
      </c>
      <c r="BG410">
        <v>95.062420000000003</v>
      </c>
      <c r="BH410">
        <v>93.059839999999994</v>
      </c>
      <c r="BI410">
        <v>89.919640000000001</v>
      </c>
      <c r="BJ410">
        <v>85.787729999999996</v>
      </c>
      <c r="BK410">
        <v>82.636570000000006</v>
      </c>
      <c r="BL410">
        <v>80.261449999999996</v>
      </c>
      <c r="BM410">
        <v>78.247799999999998</v>
      </c>
      <c r="BN410">
        <v>-7.9024700000000003E-2</v>
      </c>
      <c r="BO410">
        <v>-8.6562799999999995E-2</v>
      </c>
      <c r="BP410">
        <v>-8.2408200000000001E-2</v>
      </c>
      <c r="BQ410">
        <v>-3.4258299999999998E-2</v>
      </c>
      <c r="BR410">
        <v>-2.9232000000000001E-2</v>
      </c>
      <c r="BS410">
        <v>-7.3007999999999997E-3</v>
      </c>
      <c r="BT410">
        <v>2.6767900000000001E-2</v>
      </c>
      <c r="BU410">
        <v>9.7148999999999999E-2</v>
      </c>
      <c r="BV410">
        <v>0.1042117</v>
      </c>
      <c r="BW410">
        <v>8.82135E-2</v>
      </c>
      <c r="BX410">
        <v>4.6578000000000001E-2</v>
      </c>
      <c r="BY410">
        <v>3.8295999999999998E-3</v>
      </c>
      <c r="BZ410">
        <v>-3.8397800000000003E-2</v>
      </c>
      <c r="CA410">
        <v>-0.101923</v>
      </c>
      <c r="CB410">
        <v>-2.59011E-2</v>
      </c>
      <c r="CC410">
        <v>-2.47174E-2</v>
      </c>
      <c r="CD410">
        <v>1.08503E-2</v>
      </c>
      <c r="CE410">
        <v>1.4506399999999999E-2</v>
      </c>
      <c r="CF410">
        <v>-7.1141899999999994E-2</v>
      </c>
      <c r="CG410">
        <v>-0.1244434</v>
      </c>
      <c r="CH410">
        <v>-7.2698899999999997E-2</v>
      </c>
      <c r="CI410">
        <v>3.8113099999999997E-2</v>
      </c>
      <c r="CJ410">
        <v>2.2692E-2</v>
      </c>
      <c r="CK410">
        <v>-5.1482999999999998E-3</v>
      </c>
      <c r="CL410" s="76">
        <v>4.9339999999999996E-4</v>
      </c>
      <c r="CM410" s="76">
        <v>5.0920000000000002E-4</v>
      </c>
      <c r="CN410" s="76">
        <v>5.0299999999999997E-4</v>
      </c>
      <c r="CO410" s="76">
        <v>4.9779999999999996E-4</v>
      </c>
      <c r="CP410" s="76">
        <v>5.9710000000000004E-4</v>
      </c>
      <c r="CQ410" s="76">
        <v>7.9980000000000003E-4</v>
      </c>
      <c r="CR410" s="76">
        <v>7.7970000000000003E-4</v>
      </c>
      <c r="CS410" s="76">
        <v>5.9259999999999998E-4</v>
      </c>
      <c r="CT410" s="76">
        <v>4.1229999999999999E-4</v>
      </c>
      <c r="CU410" s="76">
        <v>2.2029999999999999E-4</v>
      </c>
      <c r="CV410" s="76">
        <v>9.7299999999999993E-5</v>
      </c>
      <c r="CW410" s="76">
        <v>4.8600000000000002E-5</v>
      </c>
      <c r="CX410" s="76">
        <v>1.6420000000000001E-4</v>
      </c>
      <c r="CY410" s="76">
        <v>3.279E-4</v>
      </c>
      <c r="CZ410" s="76">
        <v>5.2789999999999998E-4</v>
      </c>
      <c r="DA410" s="76">
        <v>7.2150000000000003E-4</v>
      </c>
      <c r="DB410" s="76">
        <v>8.3460000000000001E-4</v>
      </c>
      <c r="DC410" s="76">
        <v>8.5729999999999997E-4</v>
      </c>
      <c r="DD410" s="76">
        <v>7.4960000000000001E-4</v>
      </c>
      <c r="DE410" s="76">
        <v>6.8849999999999998E-4</v>
      </c>
      <c r="DF410" s="76">
        <v>5.373E-4</v>
      </c>
      <c r="DG410" s="76">
        <v>4.0749999999999998E-4</v>
      </c>
      <c r="DH410" s="76">
        <v>3.8630000000000001E-4</v>
      </c>
      <c r="DI410" s="76">
        <v>3.6820000000000001E-4</v>
      </c>
    </row>
    <row r="411" spans="1:113" x14ac:dyDescent="0.25">
      <c r="A411" t="str">
        <f t="shared" si="6"/>
        <v>All_All_All_All_Yes_20 to 199.99 kW_43721</v>
      </c>
      <c r="B411" t="s">
        <v>177</v>
      </c>
      <c r="C411" t="s">
        <v>247</v>
      </c>
      <c r="D411" t="s">
        <v>19</v>
      </c>
      <c r="E411" t="s">
        <v>19</v>
      </c>
      <c r="F411" t="s">
        <v>19</v>
      </c>
      <c r="G411" t="s">
        <v>19</v>
      </c>
      <c r="H411" t="s">
        <v>309</v>
      </c>
      <c r="I411" t="s">
        <v>59</v>
      </c>
      <c r="J411" s="11">
        <v>43721</v>
      </c>
      <c r="K411">
        <v>15</v>
      </c>
      <c r="L411">
        <v>18</v>
      </c>
      <c r="M411">
        <v>23355</v>
      </c>
      <c r="N411">
        <v>0</v>
      </c>
      <c r="O411">
        <v>0</v>
      </c>
      <c r="P411">
        <v>0</v>
      </c>
      <c r="Q411">
        <v>0</v>
      </c>
      <c r="R411">
        <v>11.49668</v>
      </c>
      <c r="S411">
        <v>10.962196</v>
      </c>
      <c r="T411">
        <v>10.655640999999999</v>
      </c>
      <c r="U411">
        <v>10.572202000000001</v>
      </c>
      <c r="V411">
        <v>11.036198000000001</v>
      </c>
      <c r="W411">
        <v>12.151106</v>
      </c>
      <c r="X411">
        <v>13.600134000000001</v>
      </c>
      <c r="Y411">
        <v>14.770839</v>
      </c>
      <c r="Z411">
        <v>16.913847000000001</v>
      </c>
      <c r="AA411">
        <v>18.561402999999999</v>
      </c>
      <c r="AB411">
        <v>20.15774</v>
      </c>
      <c r="AC411">
        <v>21.492493</v>
      </c>
      <c r="AD411">
        <v>22.363223000000001</v>
      </c>
      <c r="AE411">
        <v>23.303532000000001</v>
      </c>
      <c r="AF411">
        <v>23.577954999999999</v>
      </c>
      <c r="AG411">
        <v>22.94332</v>
      </c>
      <c r="AH411">
        <v>21.81325</v>
      </c>
      <c r="AI411">
        <v>20.347770000000001</v>
      </c>
      <c r="AJ411">
        <v>19.07752</v>
      </c>
      <c r="AK411">
        <v>18.513089999999998</v>
      </c>
      <c r="AL411">
        <v>17.354109999999999</v>
      </c>
      <c r="AM411">
        <v>15.76892</v>
      </c>
      <c r="AN411">
        <v>14.125120000000001</v>
      </c>
      <c r="AO411">
        <v>12.78532</v>
      </c>
      <c r="AP411">
        <v>72.306259999999995</v>
      </c>
      <c r="AQ411">
        <v>70.000330000000005</v>
      </c>
      <c r="AR411">
        <v>68.401290000000003</v>
      </c>
      <c r="AS411">
        <v>66.565290000000005</v>
      </c>
      <c r="AT411">
        <v>65.587810000000005</v>
      </c>
      <c r="AU411">
        <v>64.460719999999995</v>
      </c>
      <c r="AV411">
        <v>63.893079999999998</v>
      </c>
      <c r="AW411">
        <v>63.889789999999998</v>
      </c>
      <c r="AX411">
        <v>67.324060000000003</v>
      </c>
      <c r="AY411">
        <v>73.087959999999995</v>
      </c>
      <c r="AZ411">
        <v>78.416920000000005</v>
      </c>
      <c r="BA411">
        <v>83.456500000000005</v>
      </c>
      <c r="BB411">
        <v>87.520899999999997</v>
      </c>
      <c r="BC411">
        <v>90.419349999999994</v>
      </c>
      <c r="BD411">
        <v>92.670330000000007</v>
      </c>
      <c r="BE411">
        <v>94.43732</v>
      </c>
      <c r="BF411">
        <v>95.114720000000005</v>
      </c>
      <c r="BG411">
        <v>94.593400000000003</v>
      </c>
      <c r="BH411">
        <v>92.817899999999995</v>
      </c>
      <c r="BI411">
        <v>89.214669999999998</v>
      </c>
      <c r="BJ411">
        <v>84.637339999999995</v>
      </c>
      <c r="BK411">
        <v>80.987530000000007</v>
      </c>
      <c r="BL411">
        <v>78.161190000000005</v>
      </c>
      <c r="BM411">
        <v>75.713989999999995</v>
      </c>
      <c r="BN411">
        <v>7.7816200000000002E-2</v>
      </c>
      <c r="BO411">
        <v>0.12612139999999999</v>
      </c>
      <c r="BP411">
        <v>0.13741529999999999</v>
      </c>
      <c r="BQ411">
        <v>0.1530289</v>
      </c>
      <c r="BR411">
        <v>0.17954059999999999</v>
      </c>
      <c r="BS411">
        <v>0.17723520000000001</v>
      </c>
      <c r="BT411">
        <v>0.27416380000000001</v>
      </c>
      <c r="BU411">
        <v>0.4644064</v>
      </c>
      <c r="BV411">
        <v>0.4900641</v>
      </c>
      <c r="BW411">
        <v>0.31091089999999999</v>
      </c>
      <c r="BX411">
        <v>0.1705054</v>
      </c>
      <c r="BY411">
        <v>-1.7214400000000001E-2</v>
      </c>
      <c r="BZ411">
        <v>-0.1250095</v>
      </c>
      <c r="CA411">
        <v>-0.22050500000000001</v>
      </c>
      <c r="CB411">
        <v>-0.11807380000000001</v>
      </c>
      <c r="CC411">
        <v>-4.6061400000000002E-2</v>
      </c>
      <c r="CD411">
        <v>-5.40104E-2</v>
      </c>
      <c r="CE411">
        <v>-2.7736500000000001E-2</v>
      </c>
      <c r="CF411">
        <v>-4.43939E-2</v>
      </c>
      <c r="CG411">
        <v>1.41009E-2</v>
      </c>
      <c r="CH411">
        <v>4.2002100000000001E-2</v>
      </c>
      <c r="CI411">
        <v>6.6148299999999993E-2</v>
      </c>
      <c r="CJ411">
        <v>1.7554799999999999E-2</v>
      </c>
      <c r="CK411">
        <v>-2.8018399999999999E-2</v>
      </c>
      <c r="CL411" s="76">
        <v>4.0030000000000003E-4</v>
      </c>
      <c r="CM411" s="76">
        <v>3.8870000000000002E-4</v>
      </c>
      <c r="CN411" s="76">
        <v>3.8190000000000001E-4</v>
      </c>
      <c r="CO411" s="76">
        <v>3.9080000000000001E-4</v>
      </c>
      <c r="CP411" s="76">
        <v>4.2709999999999997E-4</v>
      </c>
      <c r="CQ411" s="76">
        <v>6.0639999999999999E-4</v>
      </c>
      <c r="CR411" s="76">
        <v>5.3050000000000005E-4</v>
      </c>
      <c r="CS411" s="76">
        <v>4.127E-4</v>
      </c>
      <c r="CT411" s="76">
        <v>3.5520000000000001E-4</v>
      </c>
      <c r="CU411" s="76">
        <v>2.2379999999999999E-4</v>
      </c>
      <c r="CV411" s="76">
        <v>9.7200000000000004E-5</v>
      </c>
      <c r="CW411" s="76">
        <v>5.8300000000000001E-5</v>
      </c>
      <c r="CX411" s="76">
        <v>1.6139999999999999E-4</v>
      </c>
      <c r="CY411" s="76">
        <v>3.1710000000000001E-4</v>
      </c>
      <c r="CZ411" s="76">
        <v>4.705E-4</v>
      </c>
      <c r="DA411" s="76">
        <v>5.7410000000000002E-4</v>
      </c>
      <c r="DB411" s="76">
        <v>6.5059999999999998E-4</v>
      </c>
      <c r="DC411" s="76">
        <v>7.0839999999999998E-4</v>
      </c>
      <c r="DD411" s="76">
        <v>6.7250000000000003E-4</v>
      </c>
      <c r="DE411" s="76">
        <v>6.3610000000000001E-4</v>
      </c>
      <c r="DF411" s="76">
        <v>4.5330000000000001E-4</v>
      </c>
      <c r="DG411" s="76">
        <v>3.5199999999999999E-4</v>
      </c>
      <c r="DH411" s="76">
        <v>3.1730000000000001E-4</v>
      </c>
      <c r="DI411" s="76">
        <v>3.1940000000000001E-4</v>
      </c>
    </row>
    <row r="412" spans="1:113" x14ac:dyDescent="0.25">
      <c r="A412" t="str">
        <f t="shared" si="6"/>
        <v>All_All_All_All_Yes_20 to 199.99 kW_2958465</v>
      </c>
      <c r="B412" t="s">
        <v>204</v>
      </c>
      <c r="C412" t="s">
        <v>247</v>
      </c>
      <c r="D412" t="s">
        <v>19</v>
      </c>
      <c r="E412" t="s">
        <v>19</v>
      </c>
      <c r="F412" t="s">
        <v>19</v>
      </c>
      <c r="G412" t="s">
        <v>19</v>
      </c>
      <c r="H412" t="s">
        <v>309</v>
      </c>
      <c r="I412" t="s">
        <v>59</v>
      </c>
      <c r="J412" s="11">
        <v>2958465</v>
      </c>
      <c r="K412">
        <v>15</v>
      </c>
      <c r="L412">
        <v>18</v>
      </c>
      <c r="M412">
        <v>23749.33</v>
      </c>
      <c r="N412">
        <v>0</v>
      </c>
      <c r="O412">
        <v>0</v>
      </c>
      <c r="P412">
        <v>0</v>
      </c>
      <c r="Q412">
        <v>0</v>
      </c>
      <c r="R412">
        <v>12.442501999999999</v>
      </c>
      <c r="S412">
        <v>11.875608</v>
      </c>
      <c r="T412">
        <v>11.501234</v>
      </c>
      <c r="U412">
        <v>11.414861999999999</v>
      </c>
      <c r="V412">
        <v>11.899946</v>
      </c>
      <c r="W412">
        <v>13.060508</v>
      </c>
      <c r="X412">
        <v>14.507516000000001</v>
      </c>
      <c r="Y412">
        <v>16.324736999999999</v>
      </c>
      <c r="Z412">
        <v>18.553512000000001</v>
      </c>
      <c r="AA412">
        <v>20.113537999999998</v>
      </c>
      <c r="AB412">
        <v>21.552237999999999</v>
      </c>
      <c r="AC412">
        <v>22.689983000000002</v>
      </c>
      <c r="AD412">
        <v>23.348569000000001</v>
      </c>
      <c r="AE412">
        <v>24.184163999999999</v>
      </c>
      <c r="AF412">
        <v>24.302156</v>
      </c>
      <c r="AG412">
        <v>23.80143</v>
      </c>
      <c r="AH412">
        <v>22.730370000000001</v>
      </c>
      <c r="AI412">
        <v>21.21096</v>
      </c>
      <c r="AJ412">
        <v>20.070360000000001</v>
      </c>
      <c r="AK412">
        <v>19.322679999999998</v>
      </c>
      <c r="AL412">
        <v>18.557379999999998</v>
      </c>
      <c r="AM412">
        <v>16.893270000000001</v>
      </c>
      <c r="AN412">
        <v>15.013629999999999</v>
      </c>
      <c r="AO412">
        <v>13.625069999999999</v>
      </c>
      <c r="AP412">
        <v>76.075829999999996</v>
      </c>
      <c r="AQ412">
        <v>74.249390000000005</v>
      </c>
      <c r="AR412">
        <v>72.781350000000003</v>
      </c>
      <c r="AS412">
        <v>71.282939999999996</v>
      </c>
      <c r="AT412">
        <v>70.081829999999997</v>
      </c>
      <c r="AU412">
        <v>69.074749999999995</v>
      </c>
      <c r="AV412">
        <v>68.172759999999997</v>
      </c>
      <c r="AW412">
        <v>68.874039999999994</v>
      </c>
      <c r="AX412">
        <v>72.562709999999996</v>
      </c>
      <c r="AY412">
        <v>77.181420000000003</v>
      </c>
      <c r="AZ412">
        <v>81.789860000000004</v>
      </c>
      <c r="BA412">
        <v>85.911900000000003</v>
      </c>
      <c r="BB412">
        <v>89.390299999999996</v>
      </c>
      <c r="BC412">
        <v>92.232860000000002</v>
      </c>
      <c r="BD412">
        <v>94.444630000000004</v>
      </c>
      <c r="BE412">
        <v>95.836340000000007</v>
      </c>
      <c r="BF412">
        <v>96.39452</v>
      </c>
      <c r="BG412">
        <v>96.066289999999995</v>
      </c>
      <c r="BH412">
        <v>94.705699999999993</v>
      </c>
      <c r="BI412">
        <v>91.91798</v>
      </c>
      <c r="BJ412">
        <v>87.735209999999995</v>
      </c>
      <c r="BK412">
        <v>83.808490000000006</v>
      </c>
      <c r="BL412">
        <v>80.864710000000002</v>
      </c>
      <c r="BM412">
        <v>78.503720000000001</v>
      </c>
      <c r="BN412">
        <v>-5.8125099999999999E-2</v>
      </c>
      <c r="BO412">
        <v>-4.2286299999999999E-2</v>
      </c>
      <c r="BP412">
        <v>-3.16496E-2</v>
      </c>
      <c r="BQ412" s="76">
        <v>-1.5270499999999999E-2</v>
      </c>
      <c r="BR412">
        <v>-1.07137E-2</v>
      </c>
      <c r="BS412">
        <v>-1.7288999999999999E-2</v>
      </c>
      <c r="BT412">
        <v>3.4447600000000002E-2</v>
      </c>
      <c r="BU412">
        <v>0.13427210000000001</v>
      </c>
      <c r="BV412">
        <v>0.16434699999999999</v>
      </c>
      <c r="BW412">
        <v>0.12172769999999999</v>
      </c>
      <c r="BX412">
        <v>6.1779599999999997E-2</v>
      </c>
      <c r="BY412">
        <v>2.1120000000000002E-3</v>
      </c>
      <c r="BZ412">
        <v>-5.0996600000000003E-2</v>
      </c>
      <c r="CA412">
        <v>-9.8104300000000005E-2</v>
      </c>
      <c r="CB412">
        <v>1.28916E-2</v>
      </c>
      <c r="CC412">
        <v>-8.3339999999999998E-4</v>
      </c>
      <c r="CD412">
        <v>-4.3204000000000003E-3</v>
      </c>
      <c r="CE412">
        <v>-2.04101E-2</v>
      </c>
      <c r="CF412">
        <v>-0.10179439999999999</v>
      </c>
      <c r="CG412">
        <v>-0.1179248</v>
      </c>
      <c r="CH412">
        <v>-7.57356E-2</v>
      </c>
      <c r="CI412">
        <v>1.02413E-2</v>
      </c>
      <c r="CJ412">
        <v>-1.2167E-3</v>
      </c>
      <c r="CK412">
        <v>-4.21319E-2</v>
      </c>
      <c r="CL412" s="76">
        <v>5.3100000000000003E-5</v>
      </c>
      <c r="CM412" s="76">
        <v>5.2299999999999997E-5</v>
      </c>
      <c r="CN412" s="76">
        <v>4.99E-5</v>
      </c>
      <c r="CO412" s="76">
        <v>5.0000000000000002E-5</v>
      </c>
      <c r="CP412" s="76">
        <v>5.6499999999999998E-5</v>
      </c>
      <c r="CQ412" s="76">
        <v>7.9400000000000006E-5</v>
      </c>
      <c r="CR412" s="76">
        <v>7.1799999999999997E-5</v>
      </c>
      <c r="CS412" s="76">
        <v>5.5999999999999999E-5</v>
      </c>
      <c r="CT412" s="76">
        <v>4.3399999999999998E-5</v>
      </c>
      <c r="CU412" s="76">
        <v>2.41E-5</v>
      </c>
      <c r="CV412" s="76">
        <v>1.0699999999999999E-5</v>
      </c>
      <c r="CW412" s="76">
        <v>5.5899999999999998E-6</v>
      </c>
      <c r="CX412" s="76">
        <v>1.8099999999999999E-5</v>
      </c>
      <c r="CY412" s="76">
        <v>3.54E-5</v>
      </c>
      <c r="CZ412" s="76">
        <v>5.5099999999999998E-5</v>
      </c>
      <c r="DA412" s="76">
        <v>6.9300000000000004E-5</v>
      </c>
      <c r="DB412" s="76">
        <v>7.8700000000000002E-5</v>
      </c>
      <c r="DC412" s="76">
        <v>8.3999999999999995E-5</v>
      </c>
      <c r="DD412" s="76">
        <v>7.8800000000000004E-5</v>
      </c>
      <c r="DE412" s="76">
        <v>7.2999999999999999E-5</v>
      </c>
      <c r="DF412" s="76">
        <v>5.7899999999999998E-5</v>
      </c>
      <c r="DG412" s="76">
        <v>4.6199999999999998E-5</v>
      </c>
      <c r="DH412" s="76">
        <v>4.2299999999999998E-5</v>
      </c>
      <c r="DI412" s="76">
        <v>4.1600000000000002E-5</v>
      </c>
    </row>
    <row r="413" spans="1:113" x14ac:dyDescent="0.25">
      <c r="A413" t="str">
        <f t="shared" si="6"/>
        <v>Other_All_All_All_All_20 to 199.99 kW_43627</v>
      </c>
      <c r="B413" t="s">
        <v>177</v>
      </c>
      <c r="C413" t="s">
        <v>248</v>
      </c>
      <c r="D413" t="s">
        <v>225</v>
      </c>
      <c r="E413" t="s">
        <v>19</v>
      </c>
      <c r="F413" t="s">
        <v>19</v>
      </c>
      <c r="G413" t="s">
        <v>19</v>
      </c>
      <c r="H413" t="s">
        <v>19</v>
      </c>
      <c r="I413" t="s">
        <v>59</v>
      </c>
      <c r="J413" s="11">
        <v>43627</v>
      </c>
      <c r="K413">
        <v>15</v>
      </c>
      <c r="L413">
        <v>18</v>
      </c>
      <c r="M413">
        <v>4943</v>
      </c>
      <c r="N413">
        <v>0</v>
      </c>
      <c r="O413">
        <v>0</v>
      </c>
      <c r="P413">
        <v>0</v>
      </c>
      <c r="Q413">
        <v>0</v>
      </c>
      <c r="R413">
        <v>11.674625000000001</v>
      </c>
      <c r="S413">
        <v>11.168134999999999</v>
      </c>
      <c r="T413">
        <v>10.884097000000001</v>
      </c>
      <c r="U413">
        <v>10.876265999999999</v>
      </c>
      <c r="V413">
        <v>11.16371</v>
      </c>
      <c r="W413">
        <v>12.094518000000001</v>
      </c>
      <c r="X413">
        <v>13.320709000000001</v>
      </c>
      <c r="Y413">
        <v>15.118434000000001</v>
      </c>
      <c r="Z413">
        <v>17.077245999999999</v>
      </c>
      <c r="AA413">
        <v>18.69577</v>
      </c>
      <c r="AB413">
        <v>19.971046999999999</v>
      </c>
      <c r="AC413">
        <v>20.973027999999999</v>
      </c>
      <c r="AD413">
        <v>21.371499</v>
      </c>
      <c r="AE413">
        <v>21.812238000000001</v>
      </c>
      <c r="AF413">
        <v>21.845738000000001</v>
      </c>
      <c r="AG413">
        <v>21.50093</v>
      </c>
      <c r="AH413">
        <v>20.790510000000001</v>
      </c>
      <c r="AI413">
        <v>19.533799999999999</v>
      </c>
      <c r="AJ413">
        <v>18.534600000000001</v>
      </c>
      <c r="AK413">
        <v>17.97307</v>
      </c>
      <c r="AL413">
        <v>17.35106</v>
      </c>
      <c r="AM413">
        <v>16.040279999999999</v>
      </c>
      <c r="AN413">
        <v>14.273949999999999</v>
      </c>
      <c r="AO413">
        <v>12.90451</v>
      </c>
      <c r="AP413">
        <v>77.828829999999996</v>
      </c>
      <c r="AQ413">
        <v>75.200649999999996</v>
      </c>
      <c r="AR413">
        <v>73.340670000000003</v>
      </c>
      <c r="AS413">
        <v>72.455740000000006</v>
      </c>
      <c r="AT413">
        <v>70.964979999999997</v>
      </c>
      <c r="AU413">
        <v>70.405330000000006</v>
      </c>
      <c r="AV413">
        <v>69.952489999999997</v>
      </c>
      <c r="AW413">
        <v>72.654830000000004</v>
      </c>
      <c r="AX413">
        <v>76.98724</v>
      </c>
      <c r="AY413">
        <v>81.400540000000007</v>
      </c>
      <c r="AZ413">
        <v>85.047039999999996</v>
      </c>
      <c r="BA413">
        <v>89.450530000000001</v>
      </c>
      <c r="BB413">
        <v>92.528270000000006</v>
      </c>
      <c r="BC413">
        <v>94.329049999999995</v>
      </c>
      <c r="BD413">
        <v>95.734120000000004</v>
      </c>
      <c r="BE413">
        <v>97.338390000000004</v>
      </c>
      <c r="BF413">
        <v>98.408519999999996</v>
      </c>
      <c r="BG413">
        <v>97.330179999999999</v>
      </c>
      <c r="BH413">
        <v>96.166790000000006</v>
      </c>
      <c r="BI413">
        <v>94.024190000000004</v>
      </c>
      <c r="BJ413">
        <v>90.615549999999999</v>
      </c>
      <c r="BK413">
        <v>86.148560000000003</v>
      </c>
      <c r="BL413">
        <v>82.725980000000007</v>
      </c>
      <c r="BM413">
        <v>80.532780000000002</v>
      </c>
      <c r="BN413">
        <v>8.9337799999999995E-2</v>
      </c>
      <c r="BO413">
        <v>0.13984240000000001</v>
      </c>
      <c r="BP413">
        <v>0.14043510000000001</v>
      </c>
      <c r="BQ413" s="76">
        <v>0.15864239999999999</v>
      </c>
      <c r="BR413">
        <v>0.18685889999999999</v>
      </c>
      <c r="BS413">
        <v>0.20165150000000001</v>
      </c>
      <c r="BT413">
        <v>0.30964520000000001</v>
      </c>
      <c r="BU413">
        <v>0.46766580000000002</v>
      </c>
      <c r="BV413">
        <v>0.42075659999999998</v>
      </c>
      <c r="BW413">
        <v>0.26622469999999998</v>
      </c>
      <c r="BX413">
        <v>0.1433557</v>
      </c>
      <c r="BY413">
        <v>-1.0582299999999999E-2</v>
      </c>
      <c r="BZ413">
        <v>-9.6036800000000005E-2</v>
      </c>
      <c r="CA413">
        <v>-0.1078062</v>
      </c>
      <c r="CB413">
        <v>4.8062000000000001E-3</v>
      </c>
      <c r="CC413">
        <v>-1.9848899999999999E-2</v>
      </c>
      <c r="CD413">
        <v>-4.5427700000000001E-2</v>
      </c>
      <c r="CE413">
        <v>-6.0083299999999999E-2</v>
      </c>
      <c r="CF413">
        <v>-0.13180500000000001</v>
      </c>
      <c r="CG413">
        <v>-9.6594700000000006E-2</v>
      </c>
      <c r="CH413">
        <v>-2.40409E-2</v>
      </c>
      <c r="CI413">
        <v>6.1192799999999999E-2</v>
      </c>
      <c r="CJ413">
        <v>3.9480099999999997E-2</v>
      </c>
      <c r="CK413">
        <v>1.0107E-3</v>
      </c>
      <c r="CL413" s="76">
        <v>1.7193E-3</v>
      </c>
      <c r="CM413" s="76">
        <v>1.6448000000000001E-3</v>
      </c>
      <c r="CN413" s="76">
        <v>1.5992999999999999E-3</v>
      </c>
      <c r="CO413" s="76">
        <v>1.5531E-3</v>
      </c>
      <c r="CP413" s="76">
        <v>1.7955E-3</v>
      </c>
      <c r="CQ413" s="76">
        <v>4.0071000000000004E-3</v>
      </c>
      <c r="CR413" s="76">
        <v>3.0167000000000002E-3</v>
      </c>
      <c r="CS413" s="76">
        <v>2.2526E-3</v>
      </c>
      <c r="CT413" s="76">
        <v>1.9721999999999999E-3</v>
      </c>
      <c r="CU413" s="76">
        <v>1.0809999999999999E-3</v>
      </c>
      <c r="CV413" s="76">
        <v>5.4529999999999997E-4</v>
      </c>
      <c r="CW413" s="76">
        <v>3.4880000000000002E-4</v>
      </c>
      <c r="CX413" s="76">
        <v>1.0857E-3</v>
      </c>
      <c r="CY413" s="76">
        <v>1.9407999999999999E-3</v>
      </c>
      <c r="CZ413" s="76">
        <v>2.4356E-3</v>
      </c>
      <c r="DA413" s="76">
        <v>2.5276000000000001E-3</v>
      </c>
      <c r="DB413" s="76">
        <v>2.7128999999999999E-3</v>
      </c>
      <c r="DC413" s="76">
        <v>3.0423E-3</v>
      </c>
      <c r="DD413" s="76">
        <v>2.9719E-3</v>
      </c>
      <c r="DE413" s="76">
        <v>2.7306000000000001E-3</v>
      </c>
      <c r="DF413" s="76">
        <v>2.0579000000000001E-3</v>
      </c>
      <c r="DG413" s="76">
        <v>1.4507000000000001E-3</v>
      </c>
      <c r="DH413" s="76">
        <v>1.2960999999999999E-3</v>
      </c>
      <c r="DI413" s="76">
        <v>1.3609E-3</v>
      </c>
    </row>
    <row r="414" spans="1:113" x14ac:dyDescent="0.25">
      <c r="A414" t="str">
        <f t="shared" si="6"/>
        <v>Other_All_All_All_All_20 to 199.99 kW_43670</v>
      </c>
      <c r="B414" t="s">
        <v>177</v>
      </c>
      <c r="C414" t="s">
        <v>248</v>
      </c>
      <c r="D414" t="s">
        <v>225</v>
      </c>
      <c r="E414" t="s">
        <v>19</v>
      </c>
      <c r="F414" t="s">
        <v>19</v>
      </c>
      <c r="G414" t="s">
        <v>19</v>
      </c>
      <c r="H414" t="s">
        <v>19</v>
      </c>
      <c r="I414" t="s">
        <v>59</v>
      </c>
      <c r="J414" s="11">
        <v>43670</v>
      </c>
      <c r="K414">
        <v>15</v>
      </c>
      <c r="L414">
        <v>18</v>
      </c>
      <c r="M414">
        <v>4898</v>
      </c>
      <c r="N414">
        <v>0</v>
      </c>
      <c r="O414">
        <v>0</v>
      </c>
      <c r="P414">
        <v>0</v>
      </c>
      <c r="Q414">
        <v>0</v>
      </c>
      <c r="R414">
        <v>11.861077</v>
      </c>
      <c r="S414">
        <v>11.325312</v>
      </c>
      <c r="T414">
        <v>10.967927</v>
      </c>
      <c r="U414">
        <v>10.907569000000001</v>
      </c>
      <c r="V414">
        <v>11.275764000000001</v>
      </c>
      <c r="W414">
        <v>12.261151999999999</v>
      </c>
      <c r="X414">
        <v>13.424015000000001</v>
      </c>
      <c r="Y414">
        <v>14.969345000000001</v>
      </c>
      <c r="Z414">
        <v>16.668703000000001</v>
      </c>
      <c r="AA414">
        <v>18.007611000000001</v>
      </c>
      <c r="AB414">
        <v>19.334982</v>
      </c>
      <c r="AC414">
        <v>20.290046</v>
      </c>
      <c r="AD414">
        <v>20.848913</v>
      </c>
      <c r="AE414">
        <v>21.658539999999999</v>
      </c>
      <c r="AF414">
        <v>21.852878</v>
      </c>
      <c r="AG414">
        <v>21.543849999999999</v>
      </c>
      <c r="AH414">
        <v>20.644480000000001</v>
      </c>
      <c r="AI414">
        <v>19.593240000000002</v>
      </c>
      <c r="AJ414">
        <v>18.815280000000001</v>
      </c>
      <c r="AK414">
        <v>18.284610000000001</v>
      </c>
      <c r="AL414">
        <v>17.59477</v>
      </c>
      <c r="AM414">
        <v>16.3109</v>
      </c>
      <c r="AN414">
        <v>14.454789999999999</v>
      </c>
      <c r="AO414">
        <v>13.17746</v>
      </c>
      <c r="AP414">
        <v>76.012349999999998</v>
      </c>
      <c r="AQ414">
        <v>73.720339999999993</v>
      </c>
      <c r="AR414">
        <v>71.527860000000004</v>
      </c>
      <c r="AS414">
        <v>70.474850000000004</v>
      </c>
      <c r="AT414">
        <v>69.730189999999993</v>
      </c>
      <c r="AU414">
        <v>68.935389999999998</v>
      </c>
      <c r="AV414">
        <v>67.841279999999998</v>
      </c>
      <c r="AW414">
        <v>69.346940000000004</v>
      </c>
      <c r="AX414">
        <v>73.268199999999993</v>
      </c>
      <c r="AY414">
        <v>77.882829999999998</v>
      </c>
      <c r="AZ414">
        <v>82.848669999999998</v>
      </c>
      <c r="BA414">
        <v>86.226380000000006</v>
      </c>
      <c r="BB414">
        <v>88.272940000000006</v>
      </c>
      <c r="BC414">
        <v>91.846090000000004</v>
      </c>
      <c r="BD414">
        <v>94.273719999999997</v>
      </c>
      <c r="BE414">
        <v>95.00855</v>
      </c>
      <c r="BF414">
        <v>94.571579999999997</v>
      </c>
      <c r="BG414">
        <v>94.750129999999999</v>
      </c>
      <c r="BH414">
        <v>94.196470000000005</v>
      </c>
      <c r="BI414">
        <v>92.143559999999994</v>
      </c>
      <c r="BJ414">
        <v>88.039069999999995</v>
      </c>
      <c r="BK414">
        <v>83.873890000000003</v>
      </c>
      <c r="BL414">
        <v>81.319379999999995</v>
      </c>
      <c r="BM414">
        <v>78.846059999999994</v>
      </c>
      <c r="BN414">
        <v>-0.17300860000000001</v>
      </c>
      <c r="BO414">
        <v>-0.1852789</v>
      </c>
      <c r="BP414">
        <v>-0.1781993</v>
      </c>
      <c r="BQ414">
        <v>-0.19623370000000001</v>
      </c>
      <c r="BR414">
        <v>-0.17466300000000001</v>
      </c>
      <c r="BS414">
        <v>-0.24160000000000001</v>
      </c>
      <c r="BT414">
        <v>-0.21451290000000001</v>
      </c>
      <c r="BU414">
        <v>-8.1094100000000002E-2</v>
      </c>
      <c r="BV414">
        <v>9.7323099999999996E-2</v>
      </c>
      <c r="BW414">
        <v>0.1025326</v>
      </c>
      <c r="BX414">
        <v>1.8547500000000001E-2</v>
      </c>
      <c r="BY414">
        <v>8.1189999999999995E-4</v>
      </c>
      <c r="BZ414">
        <v>-3.6389199999999997E-2</v>
      </c>
      <c r="CA414">
        <v>-4.0942199999999998E-2</v>
      </c>
      <c r="CB414">
        <v>8.4282399999999993E-2</v>
      </c>
      <c r="CC414">
        <v>8.93322E-2</v>
      </c>
      <c r="CD414">
        <v>5.9245899999999997E-2</v>
      </c>
      <c r="CE414">
        <v>-1.30876E-2</v>
      </c>
      <c r="CF414">
        <v>-0.13438230000000001</v>
      </c>
      <c r="CG414">
        <v>-0.20334640000000001</v>
      </c>
      <c r="CH414">
        <v>-0.16566439999999999</v>
      </c>
      <c r="CI414">
        <v>-9.1892799999999997E-2</v>
      </c>
      <c r="CJ414">
        <v>-9.1534599999999994E-2</v>
      </c>
      <c r="CK414">
        <v>-0.14031950000000001</v>
      </c>
      <c r="CL414" s="76">
        <v>1.9308000000000001E-3</v>
      </c>
      <c r="CM414" s="76">
        <v>1.8465000000000001E-3</v>
      </c>
      <c r="CN414" s="76">
        <v>1.7539999999999999E-3</v>
      </c>
      <c r="CO414" s="76">
        <v>1.6865000000000001E-3</v>
      </c>
      <c r="CP414" s="76">
        <v>1.8269E-3</v>
      </c>
      <c r="CQ414" s="76">
        <v>3.9031000000000001E-3</v>
      </c>
      <c r="CR414" s="76">
        <v>2.9012999999999999E-3</v>
      </c>
      <c r="CS414" s="76">
        <v>2.1373999999999998E-3</v>
      </c>
      <c r="CT414" s="76">
        <v>1.9109000000000001E-3</v>
      </c>
      <c r="CU414" s="76">
        <v>9.6659999999999997E-4</v>
      </c>
      <c r="CV414" s="76">
        <v>5.4520000000000002E-4</v>
      </c>
      <c r="CW414" s="76">
        <v>3.4309999999999999E-4</v>
      </c>
      <c r="CX414" s="76">
        <v>1.1019999999999999E-3</v>
      </c>
      <c r="CY414" s="76">
        <v>1.9299E-3</v>
      </c>
      <c r="CZ414" s="76">
        <v>2.4883000000000001E-3</v>
      </c>
      <c r="DA414" s="76">
        <v>2.6602000000000002E-3</v>
      </c>
      <c r="DB414" s="76">
        <v>2.8549999999999999E-3</v>
      </c>
      <c r="DC414" s="76">
        <v>3.0776000000000002E-3</v>
      </c>
      <c r="DD414" s="76">
        <v>3.1174000000000002E-3</v>
      </c>
      <c r="DE414" s="76">
        <v>2.9104000000000001E-3</v>
      </c>
      <c r="DF414" s="76">
        <v>2.1086999999999998E-3</v>
      </c>
      <c r="DG414" s="76">
        <v>1.5575999999999999E-3</v>
      </c>
      <c r="DH414" s="76">
        <v>1.4709E-3</v>
      </c>
      <c r="DI414" s="76">
        <v>1.4227E-3</v>
      </c>
    </row>
    <row r="415" spans="1:113" x14ac:dyDescent="0.25">
      <c r="A415" t="str">
        <f t="shared" si="6"/>
        <v>Other_All_All_All_All_20 to 199.99 kW_43672</v>
      </c>
      <c r="B415" t="s">
        <v>177</v>
      </c>
      <c r="C415" t="s">
        <v>248</v>
      </c>
      <c r="D415" t="s">
        <v>225</v>
      </c>
      <c r="E415" t="s">
        <v>19</v>
      </c>
      <c r="F415" t="s">
        <v>19</v>
      </c>
      <c r="G415" t="s">
        <v>19</v>
      </c>
      <c r="H415" t="s">
        <v>19</v>
      </c>
      <c r="I415" t="s">
        <v>59</v>
      </c>
      <c r="J415" s="11">
        <v>43672</v>
      </c>
      <c r="K415">
        <v>15</v>
      </c>
      <c r="L415">
        <v>18</v>
      </c>
      <c r="M415">
        <v>4897</v>
      </c>
      <c r="N415">
        <v>0</v>
      </c>
      <c r="O415">
        <v>0</v>
      </c>
      <c r="P415">
        <v>0</v>
      </c>
      <c r="Q415">
        <v>0</v>
      </c>
      <c r="R415">
        <v>12.238863</v>
      </c>
      <c r="S415">
        <v>11.796666999999999</v>
      </c>
      <c r="T415">
        <v>11.390355</v>
      </c>
      <c r="U415">
        <v>11.339537999999999</v>
      </c>
      <c r="V415">
        <v>11.662095000000001</v>
      </c>
      <c r="W415">
        <v>12.525048</v>
      </c>
      <c r="X415">
        <v>13.681385000000001</v>
      </c>
      <c r="Y415">
        <v>15.123768999999999</v>
      </c>
      <c r="Z415">
        <v>16.603259000000001</v>
      </c>
      <c r="AA415">
        <v>17.937677000000001</v>
      </c>
      <c r="AB415">
        <v>19.141006000000001</v>
      </c>
      <c r="AC415">
        <v>19.947476999999999</v>
      </c>
      <c r="AD415">
        <v>20.459859999999999</v>
      </c>
      <c r="AE415">
        <v>20.937079000000001</v>
      </c>
      <c r="AF415">
        <v>20.996963000000001</v>
      </c>
      <c r="AG415">
        <v>20.70739</v>
      </c>
      <c r="AH415">
        <v>20.075060000000001</v>
      </c>
      <c r="AI415">
        <v>18.855889999999999</v>
      </c>
      <c r="AJ415">
        <v>17.945740000000001</v>
      </c>
      <c r="AK415">
        <v>17.34018</v>
      </c>
      <c r="AL415">
        <v>16.968779999999999</v>
      </c>
      <c r="AM415">
        <v>15.899990000000001</v>
      </c>
      <c r="AN415">
        <v>14.3065</v>
      </c>
      <c r="AO415">
        <v>12.98035</v>
      </c>
      <c r="AP415">
        <v>74.800960000000003</v>
      </c>
      <c r="AQ415">
        <v>75.155839999999998</v>
      </c>
      <c r="AR415">
        <v>73.439300000000003</v>
      </c>
      <c r="AS415">
        <v>71.512140000000002</v>
      </c>
      <c r="AT415">
        <v>69.600520000000003</v>
      </c>
      <c r="AU415">
        <v>68.424180000000007</v>
      </c>
      <c r="AV415">
        <v>67.313090000000003</v>
      </c>
      <c r="AW415">
        <v>68.351489999999998</v>
      </c>
      <c r="AX415">
        <v>70.808009999999996</v>
      </c>
      <c r="AY415">
        <v>74.293660000000003</v>
      </c>
      <c r="AZ415">
        <v>79.097809999999996</v>
      </c>
      <c r="BA415">
        <v>82.877719999999997</v>
      </c>
      <c r="BB415">
        <v>86.011619999999994</v>
      </c>
      <c r="BC415">
        <v>88.368110000000001</v>
      </c>
      <c r="BD415">
        <v>90.51737</v>
      </c>
      <c r="BE415">
        <v>91.896919999999994</v>
      </c>
      <c r="BF415">
        <v>92.578540000000004</v>
      </c>
      <c r="BG415">
        <v>92.024889999999999</v>
      </c>
      <c r="BH415">
        <v>90.106319999999997</v>
      </c>
      <c r="BI415">
        <v>87.072659999999999</v>
      </c>
      <c r="BJ415">
        <v>82.891300000000001</v>
      </c>
      <c r="BK415">
        <v>78.965969999999999</v>
      </c>
      <c r="BL415">
        <v>76.587459999999993</v>
      </c>
      <c r="BM415">
        <v>74.600489999999994</v>
      </c>
      <c r="BN415">
        <v>-0.17580090000000001</v>
      </c>
      <c r="BO415">
        <v>-0.17862739999999999</v>
      </c>
      <c r="BP415">
        <v>-0.17514569999999999</v>
      </c>
      <c r="BQ415">
        <v>-0.194882</v>
      </c>
      <c r="BR415">
        <v>-0.17564550000000001</v>
      </c>
      <c r="BS415">
        <v>-0.24274290000000001</v>
      </c>
      <c r="BT415">
        <v>-0.217747</v>
      </c>
      <c r="BU415">
        <v>-8.4191000000000002E-2</v>
      </c>
      <c r="BV415">
        <v>0.1022858</v>
      </c>
      <c r="BW415">
        <v>0.1100058</v>
      </c>
      <c r="BX415">
        <v>3.2703700000000002E-2</v>
      </c>
      <c r="BY415">
        <v>-6.0847999999999996E-3</v>
      </c>
      <c r="BZ415">
        <v>-3.2819399999999999E-2</v>
      </c>
      <c r="CA415">
        <v>-4.9781499999999999E-2</v>
      </c>
      <c r="CB415">
        <v>6.5991499999999995E-2</v>
      </c>
      <c r="CC415">
        <v>8.6166699999999999E-2</v>
      </c>
      <c r="CD415">
        <v>6.5742300000000004E-2</v>
      </c>
      <c r="CE415">
        <v>5.5462999999999997E-3</v>
      </c>
      <c r="CF415">
        <v>-9.8373299999999997E-2</v>
      </c>
      <c r="CG415">
        <v>-0.1500927</v>
      </c>
      <c r="CH415">
        <v>-0.14780470000000001</v>
      </c>
      <c r="CI415">
        <v>-0.111211</v>
      </c>
      <c r="CJ415">
        <v>-0.1281854</v>
      </c>
      <c r="CK415">
        <v>-0.1458593</v>
      </c>
      <c r="CL415" s="76">
        <v>2.0538000000000002E-3</v>
      </c>
      <c r="CM415" s="76">
        <v>1.8504999999999999E-3</v>
      </c>
      <c r="CN415" s="76">
        <v>1.8718999999999999E-3</v>
      </c>
      <c r="CO415" s="76">
        <v>1.8989E-3</v>
      </c>
      <c r="CP415" s="76">
        <v>2.0481000000000002E-3</v>
      </c>
      <c r="CQ415" s="76">
        <v>3.8557000000000001E-3</v>
      </c>
      <c r="CR415" s="76">
        <v>2.9074999999999999E-3</v>
      </c>
      <c r="CS415" s="76">
        <v>2.1497E-3</v>
      </c>
      <c r="CT415" s="76">
        <v>1.8517E-3</v>
      </c>
      <c r="CU415" s="76">
        <v>9.8210000000000007E-4</v>
      </c>
      <c r="CV415" s="76">
        <v>5.4850000000000005E-4</v>
      </c>
      <c r="CW415" s="76">
        <v>3.5439999999999999E-4</v>
      </c>
      <c r="CX415" s="76">
        <v>1.1274E-3</v>
      </c>
      <c r="CY415" s="76">
        <v>1.9337E-3</v>
      </c>
      <c r="CZ415" s="76">
        <v>2.4109000000000001E-3</v>
      </c>
      <c r="DA415" s="76">
        <v>2.5171999999999998E-3</v>
      </c>
      <c r="DB415" s="76">
        <v>2.6795999999999999E-3</v>
      </c>
      <c r="DC415" s="76">
        <v>2.9253999999999999E-3</v>
      </c>
      <c r="DD415" s="76">
        <v>2.7715000000000001E-3</v>
      </c>
      <c r="DE415" s="76">
        <v>2.4876E-3</v>
      </c>
      <c r="DF415" s="76">
        <v>1.8772999999999999E-3</v>
      </c>
      <c r="DG415" s="76">
        <v>1.4127E-3</v>
      </c>
      <c r="DH415" s="76">
        <v>1.3615000000000001E-3</v>
      </c>
      <c r="DI415" s="76">
        <v>1.4373999999999999E-3</v>
      </c>
    </row>
    <row r="416" spans="1:113" x14ac:dyDescent="0.25">
      <c r="A416" t="str">
        <f t="shared" si="6"/>
        <v>Other_All_All_All_All_20 to 199.99 kW_43690</v>
      </c>
      <c r="B416" t="s">
        <v>177</v>
      </c>
      <c r="C416" t="s">
        <v>248</v>
      </c>
      <c r="D416" t="s">
        <v>225</v>
      </c>
      <c r="E416" t="s">
        <v>19</v>
      </c>
      <c r="F416" t="s">
        <v>19</v>
      </c>
      <c r="G416" t="s">
        <v>19</v>
      </c>
      <c r="H416" t="s">
        <v>19</v>
      </c>
      <c r="I416" t="s">
        <v>59</v>
      </c>
      <c r="J416" s="11">
        <v>43690</v>
      </c>
      <c r="K416">
        <v>15</v>
      </c>
      <c r="L416">
        <v>18</v>
      </c>
      <c r="M416">
        <v>4864</v>
      </c>
      <c r="N416">
        <v>0</v>
      </c>
      <c r="O416">
        <v>0</v>
      </c>
      <c r="P416">
        <v>0</v>
      </c>
      <c r="Q416">
        <v>0</v>
      </c>
      <c r="R416">
        <v>11.34036</v>
      </c>
      <c r="S416">
        <v>10.918530000000001</v>
      </c>
      <c r="T416">
        <v>10.656822999999999</v>
      </c>
      <c r="U416">
        <v>10.610829000000001</v>
      </c>
      <c r="V416">
        <v>11.040423000000001</v>
      </c>
      <c r="W416">
        <v>11.949908000000001</v>
      </c>
      <c r="X416">
        <v>13.266292999999999</v>
      </c>
      <c r="Y416">
        <v>14.702083999999999</v>
      </c>
      <c r="Z416">
        <v>16.446760999999999</v>
      </c>
      <c r="AA416">
        <v>17.936</v>
      </c>
      <c r="AB416">
        <v>19.244299000000002</v>
      </c>
      <c r="AC416">
        <v>20.247330000000002</v>
      </c>
      <c r="AD416">
        <v>20.9541</v>
      </c>
      <c r="AE416">
        <v>21.806277999999999</v>
      </c>
      <c r="AF416">
        <v>21.927098000000001</v>
      </c>
      <c r="AG416">
        <v>21.556809999999999</v>
      </c>
      <c r="AH416">
        <v>20.639530000000001</v>
      </c>
      <c r="AI416">
        <v>19.281700000000001</v>
      </c>
      <c r="AJ416">
        <v>18.20628</v>
      </c>
      <c r="AK416">
        <v>17.627739999999999</v>
      </c>
      <c r="AL416">
        <v>17.109829999999999</v>
      </c>
      <c r="AM416">
        <v>15.48654</v>
      </c>
      <c r="AN416">
        <v>13.85534</v>
      </c>
      <c r="AO416">
        <v>12.54589</v>
      </c>
      <c r="AP416">
        <v>73.330510000000004</v>
      </c>
      <c r="AQ416">
        <v>71.432590000000005</v>
      </c>
      <c r="AR416">
        <v>70.061850000000007</v>
      </c>
      <c r="AS416">
        <v>69.042019999999994</v>
      </c>
      <c r="AT416">
        <v>68.137219999999999</v>
      </c>
      <c r="AU416">
        <v>66.722939999999994</v>
      </c>
      <c r="AV416">
        <v>65.853290000000001</v>
      </c>
      <c r="AW416">
        <v>66.595160000000007</v>
      </c>
      <c r="AX416">
        <v>70.489720000000005</v>
      </c>
      <c r="AY416">
        <v>75.310900000000004</v>
      </c>
      <c r="AZ416">
        <v>79.705089999999998</v>
      </c>
      <c r="BA416">
        <v>84.050799999999995</v>
      </c>
      <c r="BB416">
        <v>87.910470000000004</v>
      </c>
      <c r="BC416">
        <v>90.071089999999998</v>
      </c>
      <c r="BD416">
        <v>91.770799999999994</v>
      </c>
      <c r="BE416">
        <v>93.062299999999993</v>
      </c>
      <c r="BF416">
        <v>93.564089999999993</v>
      </c>
      <c r="BG416">
        <v>93.182779999999994</v>
      </c>
      <c r="BH416">
        <v>91.780690000000007</v>
      </c>
      <c r="BI416">
        <v>88.953280000000007</v>
      </c>
      <c r="BJ416">
        <v>85.082210000000003</v>
      </c>
      <c r="BK416">
        <v>81.635919999999999</v>
      </c>
      <c r="BL416">
        <v>77.884349999999998</v>
      </c>
      <c r="BM416">
        <v>75.641040000000004</v>
      </c>
      <c r="BN416">
        <v>-7.2105199999999994E-2</v>
      </c>
      <c r="BO416">
        <v>-7.5722700000000004E-2</v>
      </c>
      <c r="BP416">
        <v>-5.1194299999999998E-2</v>
      </c>
      <c r="BQ416">
        <v>-2.05364E-2</v>
      </c>
      <c r="BR416">
        <v>-2.7422599999999998E-2</v>
      </c>
      <c r="BS416">
        <v>-2.5635700000000001E-2</v>
      </c>
      <c r="BT416">
        <v>7.2619999999999998E-4</v>
      </c>
      <c r="BU416">
        <v>8.2694000000000004E-2</v>
      </c>
      <c r="BV416">
        <v>0.102101</v>
      </c>
      <c r="BW416">
        <v>7.6008099999999995E-2</v>
      </c>
      <c r="BX416">
        <v>5.1540900000000001E-2</v>
      </c>
      <c r="BY416">
        <v>7.4397999999999999E-3</v>
      </c>
      <c r="BZ416">
        <v>-4.9696299999999999E-2</v>
      </c>
      <c r="CA416">
        <v>-0.1460351</v>
      </c>
      <c r="CB416">
        <v>-5.1770299999999998E-2</v>
      </c>
      <c r="CC416">
        <v>-4.5068200000000003E-2</v>
      </c>
      <c r="CD416">
        <v>-2.3838600000000001E-2</v>
      </c>
      <c r="CE416">
        <v>4.7124999999999997E-3</v>
      </c>
      <c r="CF416">
        <v>-6.0135599999999997E-2</v>
      </c>
      <c r="CG416">
        <v>-9.3876000000000001E-2</v>
      </c>
      <c r="CH416">
        <v>-5.9031800000000002E-2</v>
      </c>
      <c r="CI416">
        <v>4.7191999999999998E-2</v>
      </c>
      <c r="CJ416">
        <v>4.6511799999999999E-2</v>
      </c>
      <c r="CK416">
        <v>-1.21777E-2</v>
      </c>
      <c r="CL416" s="76">
        <v>1.4945E-3</v>
      </c>
      <c r="CM416" s="76">
        <v>1.3814999999999999E-3</v>
      </c>
      <c r="CN416" s="76">
        <v>1.3678E-3</v>
      </c>
      <c r="CO416" s="76">
        <v>1.2815000000000001E-3</v>
      </c>
      <c r="CP416" s="76">
        <v>1.4575E-3</v>
      </c>
      <c r="CQ416" s="76">
        <v>3.6067999999999998E-3</v>
      </c>
      <c r="CR416" s="76">
        <v>2.6345000000000001E-3</v>
      </c>
      <c r="CS416" s="76">
        <v>1.9181999999999999E-3</v>
      </c>
      <c r="CT416" s="76">
        <v>1.6854000000000001E-3</v>
      </c>
      <c r="CU416" s="76">
        <v>8.6200000000000003E-4</v>
      </c>
      <c r="CV416" s="76">
        <v>4.66E-4</v>
      </c>
      <c r="CW416" s="76">
        <v>2.877E-4</v>
      </c>
      <c r="CX416" s="76">
        <v>1.0199E-3</v>
      </c>
      <c r="CY416" s="76">
        <v>1.786E-3</v>
      </c>
      <c r="CZ416" s="76">
        <v>2.3291000000000002E-3</v>
      </c>
      <c r="DA416" s="76">
        <v>2.4607000000000001E-3</v>
      </c>
      <c r="DB416" s="76">
        <v>2.6097E-3</v>
      </c>
      <c r="DC416" s="76">
        <v>2.8747E-3</v>
      </c>
      <c r="DD416" s="76">
        <v>2.7606000000000002E-3</v>
      </c>
      <c r="DE416" s="76">
        <v>2.4069999999999999E-3</v>
      </c>
      <c r="DF416" s="76">
        <v>1.7819000000000001E-3</v>
      </c>
      <c r="DG416" s="76">
        <v>1.2654000000000001E-3</v>
      </c>
      <c r="DH416" s="76">
        <v>1.1827000000000001E-3</v>
      </c>
      <c r="DI416" s="76">
        <v>1.0566E-3</v>
      </c>
    </row>
    <row r="417" spans="1:113" x14ac:dyDescent="0.25">
      <c r="A417" t="str">
        <f t="shared" si="6"/>
        <v>Other_All_All_All_All_20 to 199.99 kW_43691</v>
      </c>
      <c r="B417" t="s">
        <v>177</v>
      </c>
      <c r="C417" t="s">
        <v>248</v>
      </c>
      <c r="D417" t="s">
        <v>225</v>
      </c>
      <c r="E417" t="s">
        <v>19</v>
      </c>
      <c r="F417" t="s">
        <v>19</v>
      </c>
      <c r="G417" t="s">
        <v>19</v>
      </c>
      <c r="H417" t="s">
        <v>19</v>
      </c>
      <c r="I417" t="s">
        <v>59</v>
      </c>
      <c r="J417" s="11">
        <v>43691</v>
      </c>
      <c r="K417">
        <v>15</v>
      </c>
      <c r="L417">
        <v>18</v>
      </c>
      <c r="M417">
        <v>4860</v>
      </c>
      <c r="N417">
        <v>0</v>
      </c>
      <c r="O417">
        <v>0</v>
      </c>
      <c r="P417">
        <v>0</v>
      </c>
      <c r="Q417">
        <v>0</v>
      </c>
      <c r="R417">
        <v>11.795536999999999</v>
      </c>
      <c r="S417">
        <v>11.390266</v>
      </c>
      <c r="T417">
        <v>11.065811</v>
      </c>
      <c r="U417">
        <v>10.981781</v>
      </c>
      <c r="V417">
        <v>11.368862</v>
      </c>
      <c r="W417">
        <v>12.385654000000001</v>
      </c>
      <c r="X417">
        <v>13.789118</v>
      </c>
      <c r="Y417">
        <v>15.412903999999999</v>
      </c>
      <c r="Z417">
        <v>17.490608000000002</v>
      </c>
      <c r="AA417">
        <v>19.002972</v>
      </c>
      <c r="AB417">
        <v>20.332564999999999</v>
      </c>
      <c r="AC417">
        <v>21.604344000000001</v>
      </c>
      <c r="AD417">
        <v>22.327563000000001</v>
      </c>
      <c r="AE417">
        <v>23.058972000000001</v>
      </c>
      <c r="AF417">
        <v>23.215088000000002</v>
      </c>
      <c r="AG417">
        <v>22.776610000000002</v>
      </c>
      <c r="AH417">
        <v>21.50788</v>
      </c>
      <c r="AI417">
        <v>20.16226</v>
      </c>
      <c r="AJ417">
        <v>19.358499999999999</v>
      </c>
      <c r="AK417">
        <v>18.52309</v>
      </c>
      <c r="AL417">
        <v>17.92088</v>
      </c>
      <c r="AM417">
        <v>16.09179</v>
      </c>
      <c r="AN417">
        <v>14.22756</v>
      </c>
      <c r="AO417">
        <v>12.96265</v>
      </c>
      <c r="AP417">
        <v>75.627629999999996</v>
      </c>
      <c r="AQ417">
        <v>72.998859999999993</v>
      </c>
      <c r="AR417">
        <v>72.038219999999995</v>
      </c>
      <c r="AS417">
        <v>69.846940000000004</v>
      </c>
      <c r="AT417">
        <v>68.634929999999997</v>
      </c>
      <c r="AU417">
        <v>68.203119999999998</v>
      </c>
      <c r="AV417">
        <v>67.129140000000007</v>
      </c>
      <c r="AW417">
        <v>67.497439999999997</v>
      </c>
      <c r="AX417">
        <v>71.491969999999995</v>
      </c>
      <c r="AY417">
        <v>76.614909999999995</v>
      </c>
      <c r="AZ417">
        <v>81.800479999999993</v>
      </c>
      <c r="BA417">
        <v>86.222790000000003</v>
      </c>
      <c r="BB417">
        <v>89.848079999999996</v>
      </c>
      <c r="BC417">
        <v>92.988010000000003</v>
      </c>
      <c r="BD417">
        <v>94.972139999999996</v>
      </c>
      <c r="BE417">
        <v>96.619200000000006</v>
      </c>
      <c r="BF417">
        <v>96.945120000000003</v>
      </c>
      <c r="BG417">
        <v>96.791730000000001</v>
      </c>
      <c r="BH417">
        <v>95.522739999999999</v>
      </c>
      <c r="BI417">
        <v>92.786879999999996</v>
      </c>
      <c r="BJ417">
        <v>87.273319999999998</v>
      </c>
      <c r="BK417">
        <v>83.246030000000005</v>
      </c>
      <c r="BL417">
        <v>80.366150000000005</v>
      </c>
      <c r="BM417">
        <v>78.32987</v>
      </c>
      <c r="BN417">
        <v>-6.8585999999999994E-2</v>
      </c>
      <c r="BO417">
        <v>-6.8282399999999993E-2</v>
      </c>
      <c r="BP417">
        <v>-4.7712999999999998E-2</v>
      </c>
      <c r="BQ417">
        <v>-1.9282299999999999E-2</v>
      </c>
      <c r="BR417">
        <v>-2.6932399999999999E-2</v>
      </c>
      <c r="BS417">
        <v>-2.06813E-2</v>
      </c>
      <c r="BT417">
        <v>1.00505E-2</v>
      </c>
      <c r="BU417">
        <v>8.2755899999999993E-2</v>
      </c>
      <c r="BV417">
        <v>8.7716699999999995E-2</v>
      </c>
      <c r="BW417">
        <v>6.5413100000000002E-2</v>
      </c>
      <c r="BX417">
        <v>4.2411299999999999E-2</v>
      </c>
      <c r="BY417">
        <v>1.0349499999999999E-2</v>
      </c>
      <c r="BZ417">
        <v>-3.4248800000000003E-2</v>
      </c>
      <c r="CA417">
        <v>-7.3507799999999998E-2</v>
      </c>
      <c r="CB417">
        <v>4.0710900000000001E-2</v>
      </c>
      <c r="CC417">
        <v>-1.8152100000000001E-2</v>
      </c>
      <c r="CD417">
        <v>-1.4125E-2</v>
      </c>
      <c r="CE417">
        <v>-1.9325599999999998E-2</v>
      </c>
      <c r="CF417">
        <v>-0.11518200000000001</v>
      </c>
      <c r="CG417">
        <v>-0.15884799999999999</v>
      </c>
      <c r="CH417">
        <v>-7.8246499999999997E-2</v>
      </c>
      <c r="CI417">
        <v>4.6021199999999998E-2</v>
      </c>
      <c r="CJ417">
        <v>5.2827499999999999E-2</v>
      </c>
      <c r="CK417">
        <v>-4.7036999999999999E-3</v>
      </c>
      <c r="CL417">
        <v>1.506E-3</v>
      </c>
      <c r="CM417">
        <v>1.4367E-3</v>
      </c>
      <c r="CN417">
        <v>1.3397999999999999E-3</v>
      </c>
      <c r="CO417">
        <v>1.5095E-3</v>
      </c>
      <c r="CP417">
        <v>1.402E-3</v>
      </c>
      <c r="CQ417">
        <v>3.4556999999999999E-3</v>
      </c>
      <c r="CR417">
        <v>2.6440000000000001E-3</v>
      </c>
      <c r="CS417">
        <v>1.9449999999999999E-3</v>
      </c>
      <c r="CT417">
        <v>1.7949000000000001E-3</v>
      </c>
      <c r="CU417">
        <v>8.4389999999999997E-4</v>
      </c>
      <c r="CV417">
        <v>4.6359999999999999E-4</v>
      </c>
      <c r="CW417" s="76">
        <v>2.8489999999999999E-4</v>
      </c>
      <c r="CX417">
        <v>1.0070000000000001E-3</v>
      </c>
      <c r="CY417">
        <v>1.7779E-3</v>
      </c>
      <c r="CZ417">
        <v>2.3462999999999999E-3</v>
      </c>
      <c r="DA417">
        <v>2.5598000000000001E-3</v>
      </c>
      <c r="DB417">
        <v>2.7880000000000001E-3</v>
      </c>
      <c r="DC417">
        <v>3.1067999999999998E-3</v>
      </c>
      <c r="DD417">
        <v>3.0804000000000001E-3</v>
      </c>
      <c r="DE417">
        <v>2.7070000000000002E-3</v>
      </c>
      <c r="DF417">
        <v>1.9147000000000001E-3</v>
      </c>
      <c r="DG417">
        <v>1.305E-3</v>
      </c>
      <c r="DH417">
        <v>1.1464999999999999E-3</v>
      </c>
      <c r="DI417">
        <v>1.0642E-3</v>
      </c>
    </row>
    <row r="418" spans="1:113" x14ac:dyDescent="0.25">
      <c r="A418" t="str">
        <f t="shared" si="6"/>
        <v>Other_All_All_All_All_20 to 199.99 kW_43693</v>
      </c>
      <c r="B418" t="s">
        <v>177</v>
      </c>
      <c r="C418" t="s">
        <v>248</v>
      </c>
      <c r="D418" t="s">
        <v>225</v>
      </c>
      <c r="E418" t="s">
        <v>19</v>
      </c>
      <c r="F418" t="s">
        <v>19</v>
      </c>
      <c r="G418" t="s">
        <v>19</v>
      </c>
      <c r="H418" t="s">
        <v>19</v>
      </c>
      <c r="I418" t="s">
        <v>59</v>
      </c>
      <c r="J418" s="11">
        <v>43693</v>
      </c>
      <c r="K418">
        <v>15</v>
      </c>
      <c r="L418">
        <v>18</v>
      </c>
      <c r="M418">
        <v>4852</v>
      </c>
      <c r="N418">
        <v>0</v>
      </c>
      <c r="O418">
        <v>0</v>
      </c>
      <c r="P418">
        <v>0</v>
      </c>
      <c r="Q418">
        <v>0</v>
      </c>
      <c r="R418">
        <v>12.456109</v>
      </c>
      <c r="S418">
        <v>11.991071</v>
      </c>
      <c r="T418">
        <v>11.615959999999999</v>
      </c>
      <c r="U418">
        <v>11.451784</v>
      </c>
      <c r="V418">
        <v>11.852344</v>
      </c>
      <c r="W418">
        <v>12.888807999999999</v>
      </c>
      <c r="X418">
        <v>14.471161</v>
      </c>
      <c r="Y418">
        <v>16.175719999999998</v>
      </c>
      <c r="Z418">
        <v>18.430213999999999</v>
      </c>
      <c r="AA418">
        <v>19.951055</v>
      </c>
      <c r="AB418">
        <v>21.118124000000002</v>
      </c>
      <c r="AC418">
        <v>22.081655999999999</v>
      </c>
      <c r="AD418">
        <v>22.576212999999999</v>
      </c>
      <c r="AE418">
        <v>23.174624000000001</v>
      </c>
      <c r="AF418">
        <v>23.069171999999998</v>
      </c>
      <c r="AG418">
        <v>22.429040000000001</v>
      </c>
      <c r="AH418">
        <v>21.37276</v>
      </c>
      <c r="AI418">
        <v>20.043900000000001</v>
      </c>
      <c r="AJ418">
        <v>18.960090000000001</v>
      </c>
      <c r="AK418">
        <v>18.045500000000001</v>
      </c>
      <c r="AL418">
        <v>17.60135</v>
      </c>
      <c r="AM418">
        <v>16.171970000000002</v>
      </c>
      <c r="AN418">
        <v>14.542389999999999</v>
      </c>
      <c r="AO418">
        <v>13.22566</v>
      </c>
      <c r="AP418">
        <v>77.381159999999994</v>
      </c>
      <c r="AQ418">
        <v>76.986779999999996</v>
      </c>
      <c r="AR418">
        <v>75.119749999999996</v>
      </c>
      <c r="AS418">
        <v>73.375370000000004</v>
      </c>
      <c r="AT418">
        <v>72.496009999999998</v>
      </c>
      <c r="AU418">
        <v>71.080920000000006</v>
      </c>
      <c r="AV418">
        <v>70.012069999999994</v>
      </c>
      <c r="AW418">
        <v>70.378839999999997</v>
      </c>
      <c r="AX418">
        <v>73.28416</v>
      </c>
      <c r="AY418">
        <v>78.781509999999997</v>
      </c>
      <c r="AZ418">
        <v>83.861980000000003</v>
      </c>
      <c r="BA418">
        <v>87.609530000000007</v>
      </c>
      <c r="BB418">
        <v>90.096140000000005</v>
      </c>
      <c r="BC418">
        <v>91.968249999999998</v>
      </c>
      <c r="BD418">
        <v>94.348830000000007</v>
      </c>
      <c r="BE418">
        <v>95.128169999999997</v>
      </c>
      <c r="BF418">
        <v>95.843699999999998</v>
      </c>
      <c r="BG418">
        <v>95.392009999999999</v>
      </c>
      <c r="BH418">
        <v>93.681269999999998</v>
      </c>
      <c r="BI418">
        <v>90.140910000000005</v>
      </c>
      <c r="BJ418">
        <v>85.325460000000007</v>
      </c>
      <c r="BK418">
        <v>81.713359999999994</v>
      </c>
      <c r="BL418">
        <v>79.591620000000006</v>
      </c>
      <c r="BM418">
        <v>78.102770000000007</v>
      </c>
      <c r="BN418">
        <v>-6.5851800000000002E-2</v>
      </c>
      <c r="BO418">
        <v>-4.99946E-2</v>
      </c>
      <c r="BP418">
        <v>-3.9701699999999999E-2</v>
      </c>
      <c r="BQ418">
        <v>-1.0692E-2</v>
      </c>
      <c r="BR418">
        <v>-2.2444800000000001E-2</v>
      </c>
      <c r="BS418">
        <v>-6.4262E-3</v>
      </c>
      <c r="BT418">
        <v>4.3624000000000003E-2</v>
      </c>
      <c r="BU418">
        <v>8.5720199999999996E-2</v>
      </c>
      <c r="BV418">
        <v>6.08941E-2</v>
      </c>
      <c r="BW418">
        <v>4.3710400000000003E-2</v>
      </c>
      <c r="BX418">
        <v>3.0876500000000001E-2</v>
      </c>
      <c r="BY418">
        <v>7.3702000000000004E-3</v>
      </c>
      <c r="BZ418">
        <v>-1.9538E-2</v>
      </c>
      <c r="CA418">
        <v>-5.8739399999999997E-2</v>
      </c>
      <c r="CB418">
        <v>6.8413799999999997E-2</v>
      </c>
      <c r="CC418">
        <v>-4.4762999999999999E-3</v>
      </c>
      <c r="CD418">
        <v>-5.4132E-3</v>
      </c>
      <c r="CE418">
        <v>-1.6339200000000002E-2</v>
      </c>
      <c r="CF418">
        <v>-0.1095212</v>
      </c>
      <c r="CG418">
        <v>-0.13189709999999999</v>
      </c>
      <c r="CH418">
        <v>-6.6963200000000001E-2</v>
      </c>
      <c r="CI418">
        <v>3.7423400000000002E-2</v>
      </c>
      <c r="CJ418">
        <v>3.43655E-2</v>
      </c>
      <c r="CK418">
        <v>-6.5681999999999997E-3</v>
      </c>
      <c r="CL418">
        <v>1.8737999999999999E-3</v>
      </c>
      <c r="CM418">
        <v>1.7922000000000001E-3</v>
      </c>
      <c r="CN418">
        <v>1.8073E-3</v>
      </c>
      <c r="CO418">
        <v>1.702E-3</v>
      </c>
      <c r="CP418">
        <v>1.8767E-3</v>
      </c>
      <c r="CQ418">
        <v>4.0886000000000004E-3</v>
      </c>
      <c r="CR418">
        <v>3.0179999999999998E-3</v>
      </c>
      <c r="CS418">
        <v>2.3221000000000001E-3</v>
      </c>
      <c r="CT418">
        <v>1.9151999999999999E-3</v>
      </c>
      <c r="CU418">
        <v>1.0016999999999999E-3</v>
      </c>
      <c r="CV418">
        <v>5.0230000000000001E-4</v>
      </c>
      <c r="CW418" s="76">
        <v>3.055E-4</v>
      </c>
      <c r="CX418">
        <v>1.0430000000000001E-3</v>
      </c>
      <c r="CY418">
        <v>1.8125000000000001E-3</v>
      </c>
      <c r="CZ418">
        <v>2.4363000000000002E-3</v>
      </c>
      <c r="DA418">
        <v>2.8013999999999999E-3</v>
      </c>
      <c r="DB418">
        <v>3.1792999999999999E-3</v>
      </c>
      <c r="DC418">
        <v>3.3763E-3</v>
      </c>
      <c r="DD418">
        <v>3.0306E-3</v>
      </c>
      <c r="DE418">
        <v>2.5022999999999998E-3</v>
      </c>
      <c r="DF418">
        <v>1.8645999999999999E-3</v>
      </c>
      <c r="DG418">
        <v>1.33E-3</v>
      </c>
      <c r="DH418">
        <v>1.2333000000000001E-3</v>
      </c>
      <c r="DI418">
        <v>1.3085E-3</v>
      </c>
    </row>
    <row r="419" spans="1:113" x14ac:dyDescent="0.25">
      <c r="A419" t="str">
        <f t="shared" si="6"/>
        <v>Other_All_All_All_All_20 to 199.99 kW_43703</v>
      </c>
      <c r="B419" t="s">
        <v>177</v>
      </c>
      <c r="C419" t="s">
        <v>248</v>
      </c>
      <c r="D419" t="s">
        <v>225</v>
      </c>
      <c r="E419" t="s">
        <v>19</v>
      </c>
      <c r="F419" t="s">
        <v>19</v>
      </c>
      <c r="G419" t="s">
        <v>19</v>
      </c>
      <c r="H419" t="s">
        <v>19</v>
      </c>
      <c r="I419" t="s">
        <v>59</v>
      </c>
      <c r="J419" s="11">
        <v>43703</v>
      </c>
      <c r="K419">
        <v>15</v>
      </c>
      <c r="L419">
        <v>18</v>
      </c>
      <c r="M419">
        <v>4830</v>
      </c>
      <c r="N419">
        <v>0</v>
      </c>
      <c r="O419">
        <v>0</v>
      </c>
      <c r="P419">
        <v>0</v>
      </c>
      <c r="Q419">
        <v>0</v>
      </c>
      <c r="R419">
        <v>11.813115</v>
      </c>
      <c r="S419">
        <v>11.331491</v>
      </c>
      <c r="T419">
        <v>11.075485</v>
      </c>
      <c r="U419">
        <v>10.994426000000001</v>
      </c>
      <c r="V419">
        <v>11.401175</v>
      </c>
      <c r="W419">
        <v>12.588399000000001</v>
      </c>
      <c r="X419">
        <v>14.168456000000001</v>
      </c>
      <c r="Y419">
        <v>15.783143000000001</v>
      </c>
      <c r="Z419">
        <v>18.042750999999999</v>
      </c>
      <c r="AA419">
        <v>19.557521999999999</v>
      </c>
      <c r="AB419">
        <v>20.653784999999999</v>
      </c>
      <c r="AC419">
        <v>21.587831000000001</v>
      </c>
      <c r="AD419">
        <v>22.192371000000001</v>
      </c>
      <c r="AE419">
        <v>22.994664</v>
      </c>
      <c r="AF419">
        <v>23.155771000000001</v>
      </c>
      <c r="AG419">
        <v>22.52195</v>
      </c>
      <c r="AH419">
        <v>21.426269999999999</v>
      </c>
      <c r="AI419">
        <v>19.897320000000001</v>
      </c>
      <c r="AJ419">
        <v>18.79749</v>
      </c>
      <c r="AK419">
        <v>18.148040000000002</v>
      </c>
      <c r="AL419">
        <v>17.451229999999999</v>
      </c>
      <c r="AM419">
        <v>15.77952</v>
      </c>
      <c r="AN419">
        <v>14.17618</v>
      </c>
      <c r="AO419">
        <v>12.962759999999999</v>
      </c>
      <c r="AP419">
        <v>75.973050000000001</v>
      </c>
      <c r="AQ419">
        <v>74.825310000000002</v>
      </c>
      <c r="AR419">
        <v>73.229460000000003</v>
      </c>
      <c r="AS419">
        <v>71.690690000000004</v>
      </c>
      <c r="AT419">
        <v>70.532600000000002</v>
      </c>
      <c r="AU419">
        <v>69.396090000000001</v>
      </c>
      <c r="AV419">
        <v>68.742900000000006</v>
      </c>
      <c r="AW419">
        <v>69.437989999999999</v>
      </c>
      <c r="AX419">
        <v>72.748739999999998</v>
      </c>
      <c r="AY419">
        <v>76.109200000000001</v>
      </c>
      <c r="AZ419">
        <v>80.438640000000007</v>
      </c>
      <c r="BA419">
        <v>83.839100000000002</v>
      </c>
      <c r="BB419">
        <v>87.410749999999993</v>
      </c>
      <c r="BC419">
        <v>90.765829999999994</v>
      </c>
      <c r="BD419">
        <v>92.969220000000007</v>
      </c>
      <c r="BE419">
        <v>94.164249999999996</v>
      </c>
      <c r="BF419">
        <v>94.113039999999998</v>
      </c>
      <c r="BG419">
        <v>94.275059999999996</v>
      </c>
      <c r="BH419">
        <v>92.323509999999999</v>
      </c>
      <c r="BI419">
        <v>88.794079999999994</v>
      </c>
      <c r="BJ419">
        <v>84.683329999999998</v>
      </c>
      <c r="BK419">
        <v>81.564830000000001</v>
      </c>
      <c r="BL419">
        <v>79.624769999999998</v>
      </c>
      <c r="BM419">
        <v>77.463329999999999</v>
      </c>
      <c r="BN419">
        <v>-6.7455299999999996E-2</v>
      </c>
      <c r="BO419">
        <v>-5.8714500000000003E-2</v>
      </c>
      <c r="BP419">
        <v>-4.1502200000000003E-2</v>
      </c>
      <c r="BQ419">
        <v>-1.3589199999999999E-2</v>
      </c>
      <c r="BR419">
        <v>-2.4347500000000001E-2</v>
      </c>
      <c r="BS419">
        <v>-1.58014E-2</v>
      </c>
      <c r="BT419">
        <v>2.3436800000000001E-2</v>
      </c>
      <c r="BU419">
        <v>8.4015099999999995E-2</v>
      </c>
      <c r="BV419">
        <v>7.3512300000000003E-2</v>
      </c>
      <c r="BW419">
        <v>6.1550199999999999E-2</v>
      </c>
      <c r="BX419">
        <v>4.3445900000000003E-2</v>
      </c>
      <c r="BY419">
        <v>6.6346E-3</v>
      </c>
      <c r="BZ419">
        <v>-3.63418E-2</v>
      </c>
      <c r="CA419">
        <v>-8.4091899999999997E-2</v>
      </c>
      <c r="CB419">
        <v>3.6333999999999998E-2</v>
      </c>
      <c r="CC419">
        <v>-1.8284499999999999E-2</v>
      </c>
      <c r="CD419">
        <v>-2.0962600000000001E-2</v>
      </c>
      <c r="CE419">
        <v>-2.3129799999999999E-2</v>
      </c>
      <c r="CF419">
        <v>-9.3893699999999997E-2</v>
      </c>
      <c r="CG419">
        <v>-0.106089</v>
      </c>
      <c r="CH419">
        <v>-5.8620499999999999E-2</v>
      </c>
      <c r="CI419">
        <v>4.0320500000000002E-2</v>
      </c>
      <c r="CJ419">
        <v>4.2567399999999998E-2</v>
      </c>
      <c r="CK419">
        <v>-1.1949400000000001E-2</v>
      </c>
      <c r="CL419">
        <v>1.9861000000000002E-3</v>
      </c>
      <c r="CM419">
        <v>1.9109999999999999E-3</v>
      </c>
      <c r="CN419">
        <v>1.8347999999999999E-3</v>
      </c>
      <c r="CO419">
        <v>1.8193E-3</v>
      </c>
      <c r="CP419">
        <v>2.0512E-3</v>
      </c>
      <c r="CQ419">
        <v>4.0384000000000001E-3</v>
      </c>
      <c r="CR419">
        <v>2.9718000000000001E-3</v>
      </c>
      <c r="CS419">
        <v>2.1756000000000002E-3</v>
      </c>
      <c r="CT419">
        <v>1.9086999999999999E-3</v>
      </c>
      <c r="CU419">
        <v>9.6579999999999995E-4</v>
      </c>
      <c r="CV419">
        <v>4.7169999999999997E-4</v>
      </c>
      <c r="CW419">
        <v>2.9579999999999998E-4</v>
      </c>
      <c r="CX419">
        <v>1.0112000000000001E-3</v>
      </c>
      <c r="CY419">
        <v>1.8155999999999999E-3</v>
      </c>
      <c r="CZ419">
        <v>2.4543999999999998E-3</v>
      </c>
      <c r="DA419">
        <v>2.8165999999999998E-3</v>
      </c>
      <c r="DB419">
        <v>3.1302000000000001E-3</v>
      </c>
      <c r="DC419">
        <v>3.3733000000000001E-3</v>
      </c>
      <c r="DD419">
        <v>3.0858999999999999E-3</v>
      </c>
      <c r="DE419">
        <v>2.5914000000000002E-3</v>
      </c>
      <c r="DF419">
        <v>1.9395E-3</v>
      </c>
      <c r="DG419">
        <v>1.4452E-3</v>
      </c>
      <c r="DH419">
        <v>1.3433E-3</v>
      </c>
      <c r="DI419">
        <v>1.2673000000000001E-3</v>
      </c>
    </row>
    <row r="420" spans="1:113" x14ac:dyDescent="0.25">
      <c r="A420" t="str">
        <f t="shared" si="6"/>
        <v>Other_All_All_All_All_20 to 199.99 kW_43704</v>
      </c>
      <c r="B420" t="s">
        <v>177</v>
      </c>
      <c r="C420" t="s">
        <v>248</v>
      </c>
      <c r="D420" t="s">
        <v>225</v>
      </c>
      <c r="E420" t="s">
        <v>19</v>
      </c>
      <c r="F420" t="s">
        <v>19</v>
      </c>
      <c r="G420" t="s">
        <v>19</v>
      </c>
      <c r="H420" t="s">
        <v>19</v>
      </c>
      <c r="I420" t="s">
        <v>59</v>
      </c>
      <c r="J420" s="11">
        <v>43704</v>
      </c>
      <c r="K420">
        <v>15</v>
      </c>
      <c r="L420">
        <v>18</v>
      </c>
      <c r="M420">
        <v>4825</v>
      </c>
      <c r="N420">
        <v>0</v>
      </c>
      <c r="O420">
        <v>0</v>
      </c>
      <c r="P420">
        <v>0</v>
      </c>
      <c r="Q420">
        <v>0</v>
      </c>
      <c r="R420">
        <v>12.192918000000001</v>
      </c>
      <c r="S420">
        <v>11.846935</v>
      </c>
      <c r="T420">
        <v>11.521395</v>
      </c>
      <c r="U420">
        <v>11.50108</v>
      </c>
      <c r="V420">
        <v>11.941421</v>
      </c>
      <c r="W420">
        <v>13.156852000000001</v>
      </c>
      <c r="X420">
        <v>14.780018</v>
      </c>
      <c r="Y420">
        <v>16.220867999999999</v>
      </c>
      <c r="Z420">
        <v>18.213442000000001</v>
      </c>
      <c r="AA420">
        <v>19.617643000000001</v>
      </c>
      <c r="AB420">
        <v>20.736530999999999</v>
      </c>
      <c r="AC420">
        <v>21.827131999999999</v>
      </c>
      <c r="AD420">
        <v>22.469677000000001</v>
      </c>
      <c r="AE420">
        <v>23.219511000000001</v>
      </c>
      <c r="AF420">
        <v>23.272124000000002</v>
      </c>
      <c r="AG420">
        <v>22.737459999999999</v>
      </c>
      <c r="AH420">
        <v>21.6783</v>
      </c>
      <c r="AI420">
        <v>20.186920000000001</v>
      </c>
      <c r="AJ420">
        <v>18.98349</v>
      </c>
      <c r="AK420">
        <v>18.301259999999999</v>
      </c>
      <c r="AL420">
        <v>17.640350000000002</v>
      </c>
      <c r="AM420">
        <v>15.950989999999999</v>
      </c>
      <c r="AN420">
        <v>14.316750000000001</v>
      </c>
      <c r="AO420">
        <v>13.120939999999999</v>
      </c>
      <c r="AP420">
        <v>76.08081</v>
      </c>
      <c r="AQ420">
        <v>74.866410000000002</v>
      </c>
      <c r="AR420">
        <v>74.031970000000001</v>
      </c>
      <c r="AS420">
        <v>72.726939999999999</v>
      </c>
      <c r="AT420">
        <v>71.410679999999999</v>
      </c>
      <c r="AU420">
        <v>70.661320000000003</v>
      </c>
      <c r="AV420">
        <v>69.194159999999997</v>
      </c>
      <c r="AW420">
        <v>69.786029999999997</v>
      </c>
      <c r="AX420">
        <v>72.590100000000007</v>
      </c>
      <c r="AY420">
        <v>76.394540000000006</v>
      </c>
      <c r="AZ420">
        <v>81.012720000000002</v>
      </c>
      <c r="BA420">
        <v>85.090410000000006</v>
      </c>
      <c r="BB420">
        <v>88.725530000000006</v>
      </c>
      <c r="BC420">
        <v>90.546419999999998</v>
      </c>
      <c r="BD420">
        <v>92.412679999999995</v>
      </c>
      <c r="BE420">
        <v>93.680509999999998</v>
      </c>
      <c r="BF420">
        <v>93.531890000000004</v>
      </c>
      <c r="BG420">
        <v>92.910489999999996</v>
      </c>
      <c r="BH420">
        <v>91.196700000000007</v>
      </c>
      <c r="BI420">
        <v>88.074359999999999</v>
      </c>
      <c r="BJ420">
        <v>83.871510000000001</v>
      </c>
      <c r="BK420">
        <v>81.194270000000003</v>
      </c>
      <c r="BL420">
        <v>79.178190000000001</v>
      </c>
      <c r="BM420">
        <v>77.800640000000001</v>
      </c>
      <c r="BN420">
        <v>-7.8164899999999995E-2</v>
      </c>
      <c r="BO420">
        <v>-9.2294699999999993E-2</v>
      </c>
      <c r="BP420">
        <v>-8.7123800000000001E-2</v>
      </c>
      <c r="BQ420">
        <v>-3.9534399999999997E-2</v>
      </c>
      <c r="BR420">
        <v>-3.0756200000000001E-2</v>
      </c>
      <c r="BS420">
        <v>-7.9500999999999999E-3</v>
      </c>
      <c r="BT420">
        <v>1.24791E-2</v>
      </c>
      <c r="BU420">
        <v>9.5337500000000006E-2</v>
      </c>
      <c r="BV420">
        <v>0.11271340000000001</v>
      </c>
      <c r="BW420">
        <v>9.0431399999999995E-2</v>
      </c>
      <c r="BX420">
        <v>5.0791000000000003E-2</v>
      </c>
      <c r="BY420">
        <v>2.3035E-3</v>
      </c>
      <c r="BZ420">
        <v>-4.0245299999999998E-2</v>
      </c>
      <c r="CA420">
        <v>-9.9998600000000007E-2</v>
      </c>
      <c r="CB420">
        <v>-2.3916E-2</v>
      </c>
      <c r="CC420">
        <v>-2.5290199999999999E-2</v>
      </c>
      <c r="CD420">
        <v>2.8365999999999999E-3</v>
      </c>
      <c r="CE420">
        <v>2.3405499999999999E-2</v>
      </c>
      <c r="CF420">
        <v>-6.3106700000000002E-2</v>
      </c>
      <c r="CG420">
        <v>-0.11478480000000001</v>
      </c>
      <c r="CH420">
        <v>-5.8395700000000002E-2</v>
      </c>
      <c r="CI420">
        <v>4.5787799999999997E-2</v>
      </c>
      <c r="CJ420">
        <v>3.6473199999999997E-2</v>
      </c>
      <c r="CK420">
        <v>-4.8890000000000001E-4</v>
      </c>
      <c r="CL420">
        <v>1.5259E-3</v>
      </c>
      <c r="CM420">
        <v>1.4817999999999999E-3</v>
      </c>
      <c r="CN420">
        <v>1.5028999999999999E-3</v>
      </c>
      <c r="CO420">
        <v>1.4607000000000001E-3</v>
      </c>
      <c r="CP420">
        <v>1.7164999999999999E-3</v>
      </c>
      <c r="CQ420">
        <v>3.6694000000000002E-3</v>
      </c>
      <c r="CR420">
        <v>2.9824999999999999E-3</v>
      </c>
      <c r="CS420">
        <v>2.0815E-3</v>
      </c>
      <c r="CT420">
        <v>1.7625E-3</v>
      </c>
      <c r="CU420">
        <v>9.0620000000000002E-4</v>
      </c>
      <c r="CV420">
        <v>4.9109999999999996E-4</v>
      </c>
      <c r="CW420">
        <v>2.9530000000000002E-4</v>
      </c>
      <c r="CX420">
        <v>1.0161E-3</v>
      </c>
      <c r="CY420">
        <v>1.8201999999999999E-3</v>
      </c>
      <c r="CZ420">
        <v>2.4036000000000001E-3</v>
      </c>
      <c r="DA420">
        <v>2.7755000000000002E-3</v>
      </c>
      <c r="DB420">
        <v>3.0379000000000001E-3</v>
      </c>
      <c r="DC420">
        <v>3.2090999999999999E-3</v>
      </c>
      <c r="DD420">
        <v>2.8941000000000001E-3</v>
      </c>
      <c r="DE420">
        <v>2.5436E-3</v>
      </c>
      <c r="DF420">
        <v>1.864E-3</v>
      </c>
      <c r="DG420">
        <v>1.2681999999999999E-3</v>
      </c>
      <c r="DH420">
        <v>1.0949E-3</v>
      </c>
      <c r="DI420">
        <v>1.1188000000000001E-3</v>
      </c>
    </row>
    <row r="421" spans="1:113" x14ac:dyDescent="0.25">
      <c r="A421" t="str">
        <f t="shared" si="6"/>
        <v>Other_All_All_All_All_20 to 199.99 kW_43721</v>
      </c>
      <c r="B421" t="s">
        <v>177</v>
      </c>
      <c r="C421" t="s">
        <v>248</v>
      </c>
      <c r="D421" t="s">
        <v>225</v>
      </c>
      <c r="E421" t="s">
        <v>19</v>
      </c>
      <c r="F421" t="s">
        <v>19</v>
      </c>
      <c r="G421" t="s">
        <v>19</v>
      </c>
      <c r="H421" t="s">
        <v>19</v>
      </c>
      <c r="I421" t="s">
        <v>59</v>
      </c>
      <c r="J421" s="11">
        <v>43721</v>
      </c>
      <c r="K421">
        <v>15</v>
      </c>
      <c r="L421">
        <v>18</v>
      </c>
      <c r="M421">
        <v>4800</v>
      </c>
      <c r="N421">
        <v>0</v>
      </c>
      <c r="O421">
        <v>0</v>
      </c>
      <c r="P421">
        <v>0</v>
      </c>
      <c r="Q421">
        <v>0</v>
      </c>
      <c r="R421">
        <v>11.258634000000001</v>
      </c>
      <c r="S421">
        <v>10.819203999999999</v>
      </c>
      <c r="T421">
        <v>10.590768000000001</v>
      </c>
      <c r="U421">
        <v>10.534863</v>
      </c>
      <c r="V421">
        <v>10.890698</v>
      </c>
      <c r="W421">
        <v>11.908984999999999</v>
      </c>
      <c r="X421">
        <v>13.269558999999999</v>
      </c>
      <c r="Y421">
        <v>14.326782</v>
      </c>
      <c r="Z421">
        <v>16.244637999999998</v>
      </c>
      <c r="AA421">
        <v>17.796268999999999</v>
      </c>
      <c r="AB421">
        <v>19.260601000000001</v>
      </c>
      <c r="AC421">
        <v>20.571356999999999</v>
      </c>
      <c r="AD421">
        <v>21.375026999999999</v>
      </c>
      <c r="AE421">
        <v>22.057755</v>
      </c>
      <c r="AF421">
        <v>22.236706000000002</v>
      </c>
      <c r="AG421">
        <v>21.64884</v>
      </c>
      <c r="AH421">
        <v>20.474430000000002</v>
      </c>
      <c r="AI421">
        <v>19.354700000000001</v>
      </c>
      <c r="AJ421">
        <v>18.136700000000001</v>
      </c>
      <c r="AK421">
        <v>17.571200000000001</v>
      </c>
      <c r="AL421">
        <v>16.602550000000001</v>
      </c>
      <c r="AM421">
        <v>15.232659999999999</v>
      </c>
      <c r="AN421">
        <v>13.6934</v>
      </c>
      <c r="AO421">
        <v>12.503069999999999</v>
      </c>
      <c r="AP421">
        <v>72.131349999999998</v>
      </c>
      <c r="AQ421">
        <v>69.652450000000002</v>
      </c>
      <c r="AR421">
        <v>68.255290000000002</v>
      </c>
      <c r="AS421">
        <v>66.272779999999997</v>
      </c>
      <c r="AT421">
        <v>65.186670000000007</v>
      </c>
      <c r="AU421">
        <v>64.318389999999994</v>
      </c>
      <c r="AV421">
        <v>63.681240000000003</v>
      </c>
      <c r="AW421">
        <v>63.528129999999997</v>
      </c>
      <c r="AX421">
        <v>68.225700000000003</v>
      </c>
      <c r="AY421">
        <v>75.051130000000001</v>
      </c>
      <c r="AZ421">
        <v>79.775540000000007</v>
      </c>
      <c r="BA421">
        <v>84.955920000000006</v>
      </c>
      <c r="BB421">
        <v>89.251099999999994</v>
      </c>
      <c r="BC421">
        <v>91.362470000000002</v>
      </c>
      <c r="BD421">
        <v>92.932879999999997</v>
      </c>
      <c r="BE421">
        <v>94.400130000000004</v>
      </c>
      <c r="BF421">
        <v>94.780199999999994</v>
      </c>
      <c r="BG421">
        <v>94.141009999999994</v>
      </c>
      <c r="BH421">
        <v>92.450519999999997</v>
      </c>
      <c r="BI421">
        <v>88.606449999999995</v>
      </c>
      <c r="BJ421">
        <v>83.973389999999995</v>
      </c>
      <c r="BK421">
        <v>80.49539</v>
      </c>
      <c r="BL421">
        <v>77.580569999999994</v>
      </c>
      <c r="BM421">
        <v>75.482770000000002</v>
      </c>
      <c r="BN421">
        <v>7.86916E-2</v>
      </c>
      <c r="BO421">
        <v>0.1224013</v>
      </c>
      <c r="BP421">
        <v>0.1359312</v>
      </c>
      <c r="BQ421">
        <v>0.1523138</v>
      </c>
      <c r="BR421">
        <v>0.18217920000000001</v>
      </c>
      <c r="BS421">
        <v>0.18456600000000001</v>
      </c>
      <c r="BT421">
        <v>0.28089029999999998</v>
      </c>
      <c r="BU421">
        <v>0.46689190000000003</v>
      </c>
      <c r="BV421">
        <v>0.48836780000000002</v>
      </c>
      <c r="BW421">
        <v>0.30172959999999999</v>
      </c>
      <c r="BX421">
        <v>0.16548180000000001</v>
      </c>
      <c r="BY421">
        <v>-1.51754E-2</v>
      </c>
      <c r="BZ421">
        <v>-0.11809740000000001</v>
      </c>
      <c r="CA421">
        <v>-0.21695449999999999</v>
      </c>
      <c r="CB421">
        <v>-0.13203609999999999</v>
      </c>
      <c r="CC421">
        <v>-5.2018399999999999E-2</v>
      </c>
      <c r="CD421">
        <v>-5.6999399999999999E-2</v>
      </c>
      <c r="CE421">
        <v>-2.9314099999999999E-2</v>
      </c>
      <c r="CF421">
        <v>-4.3356800000000001E-2</v>
      </c>
      <c r="CG421">
        <v>8.5094999999999997E-3</v>
      </c>
      <c r="CH421">
        <v>4.05195E-2</v>
      </c>
      <c r="CI421">
        <v>6.6434400000000005E-2</v>
      </c>
      <c r="CJ421">
        <v>1.11357E-2</v>
      </c>
      <c r="CK421">
        <v>-2.8621600000000001E-2</v>
      </c>
      <c r="CL421">
        <v>1.9484999999999999E-3</v>
      </c>
      <c r="CM421">
        <v>1.8423999999999999E-3</v>
      </c>
      <c r="CN421">
        <v>1.7963E-3</v>
      </c>
      <c r="CO421">
        <v>1.8559E-3</v>
      </c>
      <c r="CP421">
        <v>2.0628999999999999E-3</v>
      </c>
      <c r="CQ421">
        <v>3.9689E-3</v>
      </c>
      <c r="CR421">
        <v>3.0758999999999999E-3</v>
      </c>
      <c r="CS421">
        <v>2.2509000000000001E-3</v>
      </c>
      <c r="CT421">
        <v>1.9672000000000001E-3</v>
      </c>
      <c r="CU421" s="76">
        <v>1.1654E-3</v>
      </c>
      <c r="CV421" s="76">
        <v>5.5900000000000004E-4</v>
      </c>
      <c r="CW421" s="76">
        <v>3.7080000000000001E-4</v>
      </c>
      <c r="CX421" s="76">
        <v>1.0903E-3</v>
      </c>
      <c r="CY421" s="76">
        <v>1.9775000000000001E-3</v>
      </c>
      <c r="CZ421">
        <v>2.6259E-3</v>
      </c>
      <c r="DA421">
        <v>2.8892000000000002E-3</v>
      </c>
      <c r="DB421">
        <v>3.1743000000000001E-3</v>
      </c>
      <c r="DC421">
        <v>3.4995E-3</v>
      </c>
      <c r="DD421">
        <v>3.3357999999999999E-3</v>
      </c>
      <c r="DE421">
        <v>3.0558E-3</v>
      </c>
      <c r="DF421">
        <v>1.9608E-3</v>
      </c>
      <c r="DG421" s="76">
        <v>1.3698E-3</v>
      </c>
      <c r="DH421" s="76">
        <v>1.2883E-3</v>
      </c>
      <c r="DI421">
        <v>1.3117999999999999E-3</v>
      </c>
    </row>
    <row r="422" spans="1:113" x14ac:dyDescent="0.25">
      <c r="A422" t="str">
        <f t="shared" si="6"/>
        <v>Other_All_All_All_All_20 to 199.99 kW_2958465</v>
      </c>
      <c r="B422" t="s">
        <v>204</v>
      </c>
      <c r="C422" t="s">
        <v>248</v>
      </c>
      <c r="D422" t="s">
        <v>225</v>
      </c>
      <c r="E422" t="s">
        <v>19</v>
      </c>
      <c r="F422" t="s">
        <v>19</v>
      </c>
      <c r="G422" t="s">
        <v>19</v>
      </c>
      <c r="H422" t="s">
        <v>19</v>
      </c>
      <c r="I422" t="s">
        <v>59</v>
      </c>
      <c r="J422" s="11">
        <v>2958465</v>
      </c>
      <c r="K422">
        <v>15</v>
      </c>
      <c r="L422">
        <v>18</v>
      </c>
      <c r="M422">
        <v>4863.2219999999998</v>
      </c>
      <c r="N422">
        <v>0</v>
      </c>
      <c r="O422">
        <v>0</v>
      </c>
      <c r="P422">
        <v>0</v>
      </c>
      <c r="Q422">
        <v>0</v>
      </c>
      <c r="R422">
        <v>11.848326999999999</v>
      </c>
      <c r="S422">
        <v>11.398789000000001</v>
      </c>
      <c r="T422">
        <v>11.085376</v>
      </c>
      <c r="U422">
        <v>11.022095</v>
      </c>
      <c r="V422">
        <v>11.399425000000001</v>
      </c>
      <c r="W422">
        <v>12.416905</v>
      </c>
      <c r="X422">
        <v>13.794931999999999</v>
      </c>
      <c r="Y422">
        <v>15.314045</v>
      </c>
      <c r="Z422">
        <v>17.244800999999999</v>
      </c>
      <c r="AA422">
        <v>18.720852000000001</v>
      </c>
      <c r="AB422">
        <v>19.975352999999998</v>
      </c>
      <c r="AC422">
        <v>21.012156999999998</v>
      </c>
      <c r="AD422">
        <v>21.616377</v>
      </c>
      <c r="AE422">
        <v>22.298465</v>
      </c>
      <c r="AF422">
        <v>22.392969999999998</v>
      </c>
      <c r="AG422">
        <v>21.9329</v>
      </c>
      <c r="AH422">
        <v>20.954910000000002</v>
      </c>
      <c r="AI422">
        <v>19.655390000000001</v>
      </c>
      <c r="AJ422">
        <v>18.637149999999998</v>
      </c>
      <c r="AK422">
        <v>17.97926</v>
      </c>
      <c r="AL422">
        <v>17.36063</v>
      </c>
      <c r="AM422">
        <v>15.88646</v>
      </c>
      <c r="AN422">
        <v>14.20618</v>
      </c>
      <c r="AO422">
        <v>12.93201</v>
      </c>
      <c r="AP422">
        <v>75.462959999999995</v>
      </c>
      <c r="AQ422">
        <v>73.871030000000005</v>
      </c>
      <c r="AR422">
        <v>72.338260000000005</v>
      </c>
      <c r="AS422">
        <v>70.821939999999998</v>
      </c>
      <c r="AT422">
        <v>69.632639999999995</v>
      </c>
      <c r="AU422">
        <v>68.683070000000001</v>
      </c>
      <c r="AV422">
        <v>67.746629999999996</v>
      </c>
      <c r="AW422">
        <v>68.619649999999993</v>
      </c>
      <c r="AX422">
        <v>72.210430000000002</v>
      </c>
      <c r="AY422">
        <v>76.871030000000005</v>
      </c>
      <c r="AZ422">
        <v>81.509770000000003</v>
      </c>
      <c r="BA422">
        <v>85.591459999999998</v>
      </c>
      <c r="BB422">
        <v>88.894990000000007</v>
      </c>
      <c r="BC422">
        <v>91.360590000000002</v>
      </c>
      <c r="BD422">
        <v>93.325749999999999</v>
      </c>
      <c r="BE422">
        <v>94.588710000000006</v>
      </c>
      <c r="BF422">
        <v>94.926299999999998</v>
      </c>
      <c r="BG422">
        <v>94.533140000000003</v>
      </c>
      <c r="BH422">
        <v>93.047229999999999</v>
      </c>
      <c r="BI422">
        <v>90.06626</v>
      </c>
      <c r="BJ422">
        <v>85.750569999999996</v>
      </c>
      <c r="BK422">
        <v>82.093140000000005</v>
      </c>
      <c r="BL422">
        <v>79.428719999999998</v>
      </c>
      <c r="BM422">
        <v>77.422200000000004</v>
      </c>
      <c r="BN422">
        <v>-5.92998E-2</v>
      </c>
      <c r="BO422">
        <v>-4.9695499999999997E-2</v>
      </c>
      <c r="BP422">
        <v>-3.83427E-2</v>
      </c>
      <c r="BQ422">
        <v>-2.0610099999999999E-2</v>
      </c>
      <c r="BR422">
        <v>-1.27192E-2</v>
      </c>
      <c r="BS422">
        <v>-1.96589E-2</v>
      </c>
      <c r="BT422">
        <v>2.7400899999999999E-2</v>
      </c>
      <c r="BU422">
        <v>0.13318559999999999</v>
      </c>
      <c r="BV422">
        <v>0.17178450000000001</v>
      </c>
      <c r="BW422">
        <v>0.1242538</v>
      </c>
      <c r="BX422">
        <v>6.4325300000000002E-2</v>
      </c>
      <c r="BY422">
        <v>3.2979999999999999E-4</v>
      </c>
      <c r="BZ422">
        <v>-5.1479700000000003E-2</v>
      </c>
      <c r="CA422">
        <v>-9.73247E-2</v>
      </c>
      <c r="CB422">
        <v>1.0602200000000001E-2</v>
      </c>
      <c r="CC422">
        <v>-6.3480000000000003E-4</v>
      </c>
      <c r="CD422">
        <v>-4.2141000000000001E-3</v>
      </c>
      <c r="CE422">
        <v>-1.4249899999999999E-2</v>
      </c>
      <c r="CF422">
        <v>-9.46158E-2</v>
      </c>
      <c r="CG422">
        <v>-0.1165766</v>
      </c>
      <c r="CH422">
        <v>-6.8924899999999997E-2</v>
      </c>
      <c r="CI422">
        <v>1.54705E-2</v>
      </c>
      <c r="CJ422">
        <v>4.6572000000000002E-3</v>
      </c>
      <c r="CK422">
        <v>-3.9022599999999998E-2</v>
      </c>
      <c r="CL422">
        <v>1.9799999999999999E-4</v>
      </c>
      <c r="CM422">
        <v>1.875E-4</v>
      </c>
      <c r="CN422">
        <v>1.8359999999999999E-4</v>
      </c>
      <c r="CO422">
        <v>1.8230000000000001E-4</v>
      </c>
      <c r="CP422">
        <v>2.0039999999999999E-4</v>
      </c>
      <c r="CQ422">
        <v>4.2709999999999997E-4</v>
      </c>
      <c r="CR422">
        <v>3.2289999999999999E-4</v>
      </c>
      <c r="CS422">
        <v>2.375E-4</v>
      </c>
      <c r="CT422">
        <v>2.0709999999999999E-4</v>
      </c>
      <c r="CU422" s="76">
        <v>1.083E-4</v>
      </c>
      <c r="CV422" s="76">
        <v>5.6700000000000003E-5</v>
      </c>
      <c r="CW422" s="76">
        <v>3.57E-5</v>
      </c>
      <c r="CX422" s="76">
        <v>1.1739999999999999E-4</v>
      </c>
      <c r="CY422" s="76">
        <v>2.074E-4</v>
      </c>
      <c r="CZ422">
        <v>2.7070000000000002E-4</v>
      </c>
      <c r="DA422">
        <v>2.9619999999999999E-4</v>
      </c>
      <c r="DB422">
        <v>3.2279999999999999E-4</v>
      </c>
      <c r="DC422">
        <v>3.5139999999999998E-4</v>
      </c>
      <c r="DD422">
        <v>3.3379999999999998E-4</v>
      </c>
      <c r="DE422">
        <v>2.9550000000000003E-4</v>
      </c>
      <c r="DF422">
        <v>2.1450000000000001E-4</v>
      </c>
      <c r="DG422" s="76">
        <v>1.5320000000000001E-4</v>
      </c>
      <c r="DH422" s="76">
        <v>1.4100000000000001E-4</v>
      </c>
      <c r="DI422">
        <v>1.4019999999999999E-4</v>
      </c>
    </row>
    <row r="423" spans="1:113" x14ac:dyDescent="0.25">
      <c r="A423" t="str">
        <f t="shared" si="6"/>
        <v>All_All_All_No_All_20 to 199.99 kW_43627</v>
      </c>
      <c r="B423" t="s">
        <v>177</v>
      </c>
      <c r="C423" t="s">
        <v>249</v>
      </c>
      <c r="D423" t="s">
        <v>19</v>
      </c>
      <c r="E423" t="s">
        <v>19</v>
      </c>
      <c r="F423" t="s">
        <v>19</v>
      </c>
      <c r="G423" t="s">
        <v>308</v>
      </c>
      <c r="H423" t="s">
        <v>19</v>
      </c>
      <c r="I423" t="s">
        <v>59</v>
      </c>
      <c r="J423" s="11">
        <v>43627</v>
      </c>
      <c r="K423">
        <v>15</v>
      </c>
      <c r="L423">
        <v>18</v>
      </c>
      <c r="M423">
        <v>26068</v>
      </c>
      <c r="N423">
        <v>0</v>
      </c>
      <c r="O423">
        <v>0</v>
      </c>
      <c r="P423">
        <v>0</v>
      </c>
      <c r="Q423">
        <v>0</v>
      </c>
      <c r="R423">
        <v>12.322604</v>
      </c>
      <c r="S423">
        <v>11.702359</v>
      </c>
      <c r="T423">
        <v>11.335345</v>
      </c>
      <c r="U423">
        <v>11.236787</v>
      </c>
      <c r="V423">
        <v>11.685145</v>
      </c>
      <c r="W423">
        <v>12.688045000000001</v>
      </c>
      <c r="X423">
        <v>14.072729000000001</v>
      </c>
      <c r="Y423">
        <v>16.215171000000002</v>
      </c>
      <c r="Z423">
        <v>18.514464</v>
      </c>
      <c r="AA423">
        <v>20.186909</v>
      </c>
      <c r="AB423">
        <v>21.614851999999999</v>
      </c>
      <c r="AC423">
        <v>22.703240999999998</v>
      </c>
      <c r="AD423">
        <v>23.172984</v>
      </c>
      <c r="AE423">
        <v>23.801919999999999</v>
      </c>
      <c r="AF423">
        <v>23.801793</v>
      </c>
      <c r="AG423">
        <v>23.395330000000001</v>
      </c>
      <c r="AH423">
        <v>22.515820000000001</v>
      </c>
      <c r="AI423">
        <v>20.980630000000001</v>
      </c>
      <c r="AJ423">
        <v>19.952940000000002</v>
      </c>
      <c r="AK423">
        <v>19.278469999999999</v>
      </c>
      <c r="AL423">
        <v>18.663019999999999</v>
      </c>
      <c r="AM423">
        <v>17.186309999999999</v>
      </c>
      <c r="AN423">
        <v>15.202590000000001</v>
      </c>
      <c r="AO423">
        <v>13.776450000000001</v>
      </c>
      <c r="AP423">
        <v>79.024379999999994</v>
      </c>
      <c r="AQ423">
        <v>76.145359999999997</v>
      </c>
      <c r="AR423">
        <v>74.338329999999999</v>
      </c>
      <c r="AS423">
        <v>73.269279999999995</v>
      </c>
      <c r="AT423">
        <v>71.678089999999997</v>
      </c>
      <c r="AU423">
        <v>71.079409999999996</v>
      </c>
      <c r="AV423">
        <v>70.679100000000005</v>
      </c>
      <c r="AW423">
        <v>73.061800000000005</v>
      </c>
      <c r="AX423">
        <v>77.607860000000002</v>
      </c>
      <c r="AY423">
        <v>82.226140000000001</v>
      </c>
      <c r="AZ423">
        <v>86.049580000000006</v>
      </c>
      <c r="BA423">
        <v>90.154169999999993</v>
      </c>
      <c r="BB423">
        <v>93.625889999999998</v>
      </c>
      <c r="BC423">
        <v>95.956919999999997</v>
      </c>
      <c r="BD423">
        <v>98.000690000000006</v>
      </c>
      <c r="BE423">
        <v>99.116650000000007</v>
      </c>
      <c r="BF423">
        <v>100.0257</v>
      </c>
      <c r="BG423">
        <v>99.513649999999998</v>
      </c>
      <c r="BH423">
        <v>98.146249999999995</v>
      </c>
      <c r="BI423">
        <v>96.072879999999998</v>
      </c>
      <c r="BJ423">
        <v>92.899929999999998</v>
      </c>
      <c r="BK423">
        <v>88.040430000000001</v>
      </c>
      <c r="BL423">
        <v>84.614540000000005</v>
      </c>
      <c r="BM423">
        <v>82.3386</v>
      </c>
      <c r="BN423">
        <v>8.8248699999999999E-2</v>
      </c>
      <c r="BO423">
        <v>0.14510020000000001</v>
      </c>
      <c r="BP423">
        <v>0.1411241</v>
      </c>
      <c r="BQ423">
        <v>0.16039909999999999</v>
      </c>
      <c r="BR423">
        <v>0.1842792</v>
      </c>
      <c r="BS423">
        <v>0.19898979999999999</v>
      </c>
      <c r="BT423">
        <v>0.31137880000000001</v>
      </c>
      <c r="BU423">
        <v>0.46918559999999998</v>
      </c>
      <c r="BV423">
        <v>0.41302</v>
      </c>
      <c r="BW423">
        <v>0.2621946</v>
      </c>
      <c r="BX423">
        <v>0.1395469</v>
      </c>
      <c r="BY423">
        <v>-1.13391E-2</v>
      </c>
      <c r="BZ423">
        <v>-9.0461799999999995E-2</v>
      </c>
      <c r="CA423">
        <v>-9.7541699999999995E-2</v>
      </c>
      <c r="CB423">
        <v>1.7888600000000001E-2</v>
      </c>
      <c r="CC423">
        <v>-1.7173999999999998E-2</v>
      </c>
      <c r="CD423">
        <v>-4.7654000000000002E-2</v>
      </c>
      <c r="CE423">
        <v>-7.4643799999999996E-2</v>
      </c>
      <c r="CF423">
        <v>-0.14784320000000001</v>
      </c>
      <c r="CG423">
        <v>-0.1036174</v>
      </c>
      <c r="CH423">
        <v>-3.2325899999999998E-2</v>
      </c>
      <c r="CI423">
        <v>5.5891299999999998E-2</v>
      </c>
      <c r="CJ423">
        <v>3.9136400000000002E-2</v>
      </c>
      <c r="CK423">
        <v>6.2541000000000003E-3</v>
      </c>
      <c r="CL423">
        <v>4.4069999999999998E-4</v>
      </c>
      <c r="CM423">
        <v>4.3110000000000002E-4</v>
      </c>
      <c r="CN423">
        <v>4.2319999999999999E-4</v>
      </c>
      <c r="CO423">
        <v>4.2709999999999997E-4</v>
      </c>
      <c r="CP423">
        <v>5.174E-4</v>
      </c>
      <c r="CQ423">
        <v>8.9650000000000005E-4</v>
      </c>
      <c r="CR423">
        <v>7.0759999999999996E-4</v>
      </c>
      <c r="CS423">
        <v>5.4100000000000003E-4</v>
      </c>
      <c r="CT423">
        <v>4.4799999999999999E-4</v>
      </c>
      <c r="CU423">
        <v>2.42E-4</v>
      </c>
      <c r="CV423" s="76">
        <v>1.1900000000000001E-4</v>
      </c>
      <c r="CW423" s="76">
        <v>7.2200000000000007E-5</v>
      </c>
      <c r="CX423" s="76">
        <v>2.398E-4</v>
      </c>
      <c r="CY423">
        <v>4.3780000000000002E-4</v>
      </c>
      <c r="CZ423">
        <v>5.9179999999999996E-4</v>
      </c>
      <c r="DA423">
        <v>6.5499999999999998E-4</v>
      </c>
      <c r="DB423">
        <v>7.1299999999999998E-4</v>
      </c>
      <c r="DC423">
        <v>7.8509999999999995E-4</v>
      </c>
      <c r="DD423">
        <v>7.4850000000000003E-4</v>
      </c>
      <c r="DE423">
        <v>7.0310000000000001E-4</v>
      </c>
      <c r="DF423">
        <v>5.5809999999999996E-4</v>
      </c>
      <c r="DG423">
        <v>4.036E-4</v>
      </c>
      <c r="DH423">
        <v>3.6519999999999999E-4</v>
      </c>
      <c r="DI423">
        <v>3.792E-4</v>
      </c>
    </row>
    <row r="424" spans="1:113" x14ac:dyDescent="0.25">
      <c r="A424" t="str">
        <f t="shared" si="6"/>
        <v>All_All_All_No_All_20 to 199.99 kW_43670</v>
      </c>
      <c r="B424" t="s">
        <v>177</v>
      </c>
      <c r="C424" t="s">
        <v>249</v>
      </c>
      <c r="D424" t="s">
        <v>19</v>
      </c>
      <c r="E424" t="s">
        <v>19</v>
      </c>
      <c r="F424" t="s">
        <v>19</v>
      </c>
      <c r="G424" t="s">
        <v>308</v>
      </c>
      <c r="H424" t="s">
        <v>19</v>
      </c>
      <c r="I424" t="s">
        <v>59</v>
      </c>
      <c r="J424" s="11">
        <v>43670</v>
      </c>
      <c r="K424">
        <v>15</v>
      </c>
      <c r="L424">
        <v>18</v>
      </c>
      <c r="M424">
        <v>25075</v>
      </c>
      <c r="N424">
        <v>0</v>
      </c>
      <c r="O424">
        <v>0</v>
      </c>
      <c r="P424">
        <v>0</v>
      </c>
      <c r="Q424">
        <v>0</v>
      </c>
      <c r="R424">
        <v>12.385872000000001</v>
      </c>
      <c r="S424">
        <v>11.802887999999999</v>
      </c>
      <c r="T424">
        <v>11.390790000000001</v>
      </c>
      <c r="U424">
        <v>11.308434999999999</v>
      </c>
      <c r="V424">
        <v>11.758623</v>
      </c>
      <c r="W424">
        <v>12.884183999999999</v>
      </c>
      <c r="X424">
        <v>14.021115</v>
      </c>
      <c r="Y424">
        <v>15.82807</v>
      </c>
      <c r="Z424">
        <v>17.656859000000001</v>
      </c>
      <c r="AA424">
        <v>19.172514</v>
      </c>
      <c r="AB424">
        <v>20.585483</v>
      </c>
      <c r="AC424">
        <v>21.670127999999998</v>
      </c>
      <c r="AD424">
        <v>22.276838000000001</v>
      </c>
      <c r="AE424">
        <v>23.110105000000001</v>
      </c>
      <c r="AF424">
        <v>23.307960000000001</v>
      </c>
      <c r="AG424">
        <v>22.98122</v>
      </c>
      <c r="AH424">
        <v>22.19398</v>
      </c>
      <c r="AI424">
        <v>21.00535</v>
      </c>
      <c r="AJ424">
        <v>20.20946</v>
      </c>
      <c r="AK424">
        <v>19.62594</v>
      </c>
      <c r="AL424">
        <v>18.797529999999998</v>
      </c>
      <c r="AM424">
        <v>17.251349999999999</v>
      </c>
      <c r="AN424">
        <v>15.280749999999999</v>
      </c>
      <c r="AO424">
        <v>13.889150000000001</v>
      </c>
      <c r="AP424">
        <v>76.478430000000003</v>
      </c>
      <c r="AQ424">
        <v>73.631370000000004</v>
      </c>
      <c r="AR424">
        <v>71.805890000000005</v>
      </c>
      <c r="AS424">
        <v>70.610579999999999</v>
      </c>
      <c r="AT424">
        <v>69.929739999999995</v>
      </c>
      <c r="AU424">
        <v>69.096710000000002</v>
      </c>
      <c r="AV424">
        <v>68.156890000000004</v>
      </c>
      <c r="AW424">
        <v>69.348929999999996</v>
      </c>
      <c r="AX424">
        <v>72.863079999999997</v>
      </c>
      <c r="AY424">
        <v>77.406859999999995</v>
      </c>
      <c r="AZ424">
        <v>81.940460000000002</v>
      </c>
      <c r="BA424">
        <v>85.443119999999993</v>
      </c>
      <c r="BB424">
        <v>88.397130000000004</v>
      </c>
      <c r="BC424">
        <v>91.977540000000005</v>
      </c>
      <c r="BD424">
        <v>94.624740000000003</v>
      </c>
      <c r="BE424">
        <v>96.018690000000007</v>
      </c>
      <c r="BF424">
        <v>96.472260000000006</v>
      </c>
      <c r="BG424">
        <v>96.551640000000006</v>
      </c>
      <c r="BH424">
        <v>95.914619999999999</v>
      </c>
      <c r="BI424">
        <v>93.92792</v>
      </c>
      <c r="BJ424">
        <v>89.944969999999998</v>
      </c>
      <c r="BK424">
        <v>85.455740000000006</v>
      </c>
      <c r="BL424">
        <v>82.443759999999997</v>
      </c>
      <c r="BM424">
        <v>80.029820000000001</v>
      </c>
      <c r="BN424">
        <v>-0.17471339999999999</v>
      </c>
      <c r="BO424">
        <v>-0.18297469999999999</v>
      </c>
      <c r="BP424">
        <v>-0.17612320000000001</v>
      </c>
      <c r="BQ424">
        <v>-0.1936929</v>
      </c>
      <c r="BR424">
        <v>-0.174678</v>
      </c>
      <c r="BS424">
        <v>-0.23487089999999999</v>
      </c>
      <c r="BT424">
        <v>-0.2084251</v>
      </c>
      <c r="BU424">
        <v>-7.8998799999999994E-2</v>
      </c>
      <c r="BV424">
        <v>9.7204299999999993E-2</v>
      </c>
      <c r="BW424">
        <v>0.1054103</v>
      </c>
      <c r="BX424">
        <v>2.01408E-2</v>
      </c>
      <c r="BY424">
        <v>2.1979999999999999E-3</v>
      </c>
      <c r="BZ424">
        <v>-4.1075300000000002E-2</v>
      </c>
      <c r="CA424">
        <v>-5.2904699999999999E-2</v>
      </c>
      <c r="CB424">
        <v>7.9808900000000002E-2</v>
      </c>
      <c r="CC424">
        <v>8.5931499999999994E-2</v>
      </c>
      <c r="CD424">
        <v>5.7851600000000003E-2</v>
      </c>
      <c r="CE424">
        <v>-2.49558E-2</v>
      </c>
      <c r="CF424">
        <v>-0.15358920000000001</v>
      </c>
      <c r="CG424">
        <v>-0.21469940000000001</v>
      </c>
      <c r="CH424">
        <v>-0.17354320000000001</v>
      </c>
      <c r="CI424">
        <v>-9.5189800000000005E-2</v>
      </c>
      <c r="CJ424">
        <v>-0.1031175</v>
      </c>
      <c r="CK424">
        <v>-0.1760747</v>
      </c>
      <c r="CL424">
        <v>4.9620000000000003E-4</v>
      </c>
      <c r="CM424">
        <v>4.8930000000000002E-4</v>
      </c>
      <c r="CN424">
        <v>4.2939999999999997E-4</v>
      </c>
      <c r="CO424">
        <v>4.0920000000000003E-4</v>
      </c>
      <c r="CP424">
        <v>4.6420000000000001E-4</v>
      </c>
      <c r="CQ424">
        <v>7.9040000000000002E-4</v>
      </c>
      <c r="CR424">
        <v>6.8230000000000005E-4</v>
      </c>
      <c r="CS424">
        <v>4.9200000000000003E-4</v>
      </c>
      <c r="CT424">
        <v>4.0170000000000001E-4</v>
      </c>
      <c r="CU424">
        <v>2.095E-4</v>
      </c>
      <c r="CV424" s="76">
        <v>1.141E-4</v>
      </c>
      <c r="CW424" s="76">
        <v>6.5400000000000004E-5</v>
      </c>
      <c r="CX424" s="76">
        <v>2.1880000000000001E-4</v>
      </c>
      <c r="CY424">
        <v>3.8509999999999998E-4</v>
      </c>
      <c r="CZ424">
        <v>5.3109999999999995E-4</v>
      </c>
      <c r="DA424">
        <v>5.9239999999999998E-4</v>
      </c>
      <c r="DB424">
        <v>6.3719999999999998E-4</v>
      </c>
      <c r="DC424">
        <v>7.1250000000000003E-4</v>
      </c>
      <c r="DD424">
        <v>7.1290000000000004E-4</v>
      </c>
      <c r="DE424">
        <v>6.7429999999999996E-4</v>
      </c>
      <c r="DF424">
        <v>5.2320000000000003E-4</v>
      </c>
      <c r="DG424">
        <v>4.1889999999999999E-4</v>
      </c>
      <c r="DH424">
        <v>3.9429999999999999E-4</v>
      </c>
      <c r="DI424">
        <v>4.2000000000000002E-4</v>
      </c>
    </row>
    <row r="425" spans="1:113" x14ac:dyDescent="0.25">
      <c r="A425" t="str">
        <f t="shared" si="6"/>
        <v>All_All_All_No_All_20 to 199.99 kW_43672</v>
      </c>
      <c r="B425" t="s">
        <v>177</v>
      </c>
      <c r="C425" t="s">
        <v>249</v>
      </c>
      <c r="D425" t="s">
        <v>19</v>
      </c>
      <c r="E425" t="s">
        <v>19</v>
      </c>
      <c r="F425" t="s">
        <v>19</v>
      </c>
      <c r="G425" t="s">
        <v>308</v>
      </c>
      <c r="H425" t="s">
        <v>19</v>
      </c>
      <c r="I425" t="s">
        <v>59</v>
      </c>
      <c r="J425" s="11">
        <v>43672</v>
      </c>
      <c r="K425">
        <v>15</v>
      </c>
      <c r="L425">
        <v>18</v>
      </c>
      <c r="M425">
        <v>25068</v>
      </c>
      <c r="N425">
        <v>0</v>
      </c>
      <c r="O425">
        <v>0</v>
      </c>
      <c r="P425">
        <v>0</v>
      </c>
      <c r="Q425">
        <v>0</v>
      </c>
      <c r="R425">
        <v>12.812796000000001</v>
      </c>
      <c r="S425">
        <v>12.245974</v>
      </c>
      <c r="T425">
        <v>11.858517000000001</v>
      </c>
      <c r="U425">
        <v>11.778309</v>
      </c>
      <c r="V425">
        <v>12.196567999999999</v>
      </c>
      <c r="W425">
        <v>13.220964</v>
      </c>
      <c r="X425">
        <v>14.349147</v>
      </c>
      <c r="Y425">
        <v>15.950536</v>
      </c>
      <c r="Z425">
        <v>17.650929000000001</v>
      </c>
      <c r="AA425">
        <v>18.992291999999999</v>
      </c>
      <c r="AB425">
        <v>20.321757000000002</v>
      </c>
      <c r="AC425">
        <v>21.282779999999999</v>
      </c>
      <c r="AD425">
        <v>21.775739999999999</v>
      </c>
      <c r="AE425">
        <v>22.350451</v>
      </c>
      <c r="AF425">
        <v>22.384753</v>
      </c>
      <c r="AG425">
        <v>22.097100000000001</v>
      </c>
      <c r="AH425">
        <v>21.41253</v>
      </c>
      <c r="AI425">
        <v>20.204640000000001</v>
      </c>
      <c r="AJ425">
        <v>19.25197</v>
      </c>
      <c r="AK425">
        <v>18.55217</v>
      </c>
      <c r="AL425">
        <v>18.08277</v>
      </c>
      <c r="AM425">
        <v>16.854659999999999</v>
      </c>
      <c r="AN425">
        <v>15.07985</v>
      </c>
      <c r="AO425">
        <v>13.621650000000001</v>
      </c>
      <c r="AP425">
        <v>75.09151</v>
      </c>
      <c r="AQ425">
        <v>75.130960000000002</v>
      </c>
      <c r="AR425">
        <v>73.799539999999993</v>
      </c>
      <c r="AS425">
        <v>72.015249999999995</v>
      </c>
      <c r="AT425">
        <v>70.354780000000005</v>
      </c>
      <c r="AU425">
        <v>69.083889999999997</v>
      </c>
      <c r="AV425">
        <v>68.099289999999996</v>
      </c>
      <c r="AW425">
        <v>69.225489999999994</v>
      </c>
      <c r="AX425">
        <v>71.817830000000001</v>
      </c>
      <c r="AY425">
        <v>75.493740000000003</v>
      </c>
      <c r="AZ425">
        <v>79.88937</v>
      </c>
      <c r="BA425">
        <v>83.715580000000003</v>
      </c>
      <c r="BB425">
        <v>86.99109</v>
      </c>
      <c r="BC425">
        <v>89.46499</v>
      </c>
      <c r="BD425">
        <v>91.663529999999994</v>
      </c>
      <c r="BE425">
        <v>93.153109999999998</v>
      </c>
      <c r="BF425">
        <v>93.701980000000006</v>
      </c>
      <c r="BG425">
        <v>93.274659999999997</v>
      </c>
      <c r="BH425">
        <v>91.862830000000002</v>
      </c>
      <c r="BI425">
        <v>89.219560000000001</v>
      </c>
      <c r="BJ425">
        <v>85.215459999999993</v>
      </c>
      <c r="BK425">
        <v>80.9786</v>
      </c>
      <c r="BL425">
        <v>78.105490000000003</v>
      </c>
      <c r="BM425">
        <v>75.801500000000004</v>
      </c>
      <c r="BN425">
        <v>-0.1773006</v>
      </c>
      <c r="BO425">
        <v>-0.17473420000000001</v>
      </c>
      <c r="BP425">
        <v>-0.17219789999999999</v>
      </c>
      <c r="BQ425">
        <v>-0.1915818</v>
      </c>
      <c r="BR425">
        <v>-0.1759262</v>
      </c>
      <c r="BS425">
        <v>-0.23389170000000001</v>
      </c>
      <c r="BT425">
        <v>-0.20510809999999999</v>
      </c>
      <c r="BU425">
        <v>-8.1237599999999993E-2</v>
      </c>
      <c r="BV425">
        <v>9.3188699999999999E-2</v>
      </c>
      <c r="BW425">
        <v>0.10852539999999999</v>
      </c>
      <c r="BX425">
        <v>3.2419299999999998E-2</v>
      </c>
      <c r="BY425">
        <v>-4.2171999999999999E-3</v>
      </c>
      <c r="BZ425">
        <v>-2.7685299999999999E-2</v>
      </c>
      <c r="CA425">
        <v>-3.6585699999999999E-2</v>
      </c>
      <c r="CB425">
        <v>7.8973500000000002E-2</v>
      </c>
      <c r="CC425">
        <v>8.7936399999999998E-2</v>
      </c>
      <c r="CD425">
        <v>6.7399200000000006E-2</v>
      </c>
      <c r="CE425">
        <v>-4.1821000000000002E-3</v>
      </c>
      <c r="CF425">
        <v>-0.118599</v>
      </c>
      <c r="CG425">
        <v>-0.17277519999999999</v>
      </c>
      <c r="CH425">
        <v>-0.16472519999999999</v>
      </c>
      <c r="CI425">
        <v>-0.1177874</v>
      </c>
      <c r="CJ425">
        <v>-0.13845879999999999</v>
      </c>
      <c r="CK425">
        <v>-0.1399899</v>
      </c>
      <c r="CL425">
        <v>5.2749999999999997E-4</v>
      </c>
      <c r="CM425">
        <v>4.8589999999999999E-4</v>
      </c>
      <c r="CN425">
        <v>4.9260000000000005E-4</v>
      </c>
      <c r="CO425">
        <v>5.0810000000000004E-4</v>
      </c>
      <c r="CP425">
        <v>5.8609999999999999E-4</v>
      </c>
      <c r="CQ425">
        <v>9.2630000000000002E-4</v>
      </c>
      <c r="CR425">
        <v>7.4890000000000004E-4</v>
      </c>
      <c r="CS425">
        <v>5.8449999999999995E-4</v>
      </c>
      <c r="CT425">
        <v>4.5380000000000003E-4</v>
      </c>
      <c r="CU425">
        <v>2.3670000000000001E-4</v>
      </c>
      <c r="CV425" s="76">
        <v>1.2689999999999999E-4</v>
      </c>
      <c r="CW425" s="76">
        <v>7.0599999999999995E-5</v>
      </c>
      <c r="CX425" s="76">
        <v>2.332E-4</v>
      </c>
      <c r="CY425">
        <v>4.081E-4</v>
      </c>
      <c r="CZ425">
        <v>5.599E-4</v>
      </c>
      <c r="DA425">
        <v>6.2319999999999997E-4</v>
      </c>
      <c r="DB425">
        <v>6.8050000000000001E-4</v>
      </c>
      <c r="DC425">
        <v>7.2820000000000003E-4</v>
      </c>
      <c r="DD425">
        <v>6.7489999999999998E-4</v>
      </c>
      <c r="DE425">
        <v>6.1810000000000001E-4</v>
      </c>
      <c r="DF425">
        <v>4.9589999999999996E-4</v>
      </c>
      <c r="DG425">
        <v>4.17E-4</v>
      </c>
      <c r="DH425">
        <v>3.8999999999999999E-4</v>
      </c>
      <c r="DI425">
        <v>3.9449999999999999E-4</v>
      </c>
    </row>
    <row r="426" spans="1:113" x14ac:dyDescent="0.25">
      <c r="A426" t="str">
        <f t="shared" si="6"/>
        <v>All_All_All_No_All_20 to 199.99 kW_43690</v>
      </c>
      <c r="B426" t="s">
        <v>177</v>
      </c>
      <c r="C426" t="s">
        <v>249</v>
      </c>
      <c r="D426" t="s">
        <v>19</v>
      </c>
      <c r="E426" t="s">
        <v>19</v>
      </c>
      <c r="F426" t="s">
        <v>19</v>
      </c>
      <c r="G426" t="s">
        <v>308</v>
      </c>
      <c r="H426" t="s">
        <v>19</v>
      </c>
      <c r="I426" t="s">
        <v>59</v>
      </c>
      <c r="J426" s="11">
        <v>43690</v>
      </c>
      <c r="K426">
        <v>15</v>
      </c>
      <c r="L426">
        <v>18</v>
      </c>
      <c r="M426">
        <v>24882</v>
      </c>
      <c r="N426">
        <v>0</v>
      </c>
      <c r="O426">
        <v>0</v>
      </c>
      <c r="P426">
        <v>0</v>
      </c>
      <c r="Q426">
        <v>0</v>
      </c>
      <c r="R426">
        <v>11.855839</v>
      </c>
      <c r="S426">
        <v>11.361499</v>
      </c>
      <c r="T426">
        <v>11.011153</v>
      </c>
      <c r="U426">
        <v>10.944414999999999</v>
      </c>
      <c r="V426">
        <v>11.419476</v>
      </c>
      <c r="W426">
        <v>12.551591</v>
      </c>
      <c r="X426">
        <v>13.833500000000001</v>
      </c>
      <c r="Y426">
        <v>15.576902</v>
      </c>
      <c r="Z426">
        <v>17.682624000000001</v>
      </c>
      <c r="AA426">
        <v>19.210730999999999</v>
      </c>
      <c r="AB426">
        <v>20.659575</v>
      </c>
      <c r="AC426">
        <v>21.824104999999999</v>
      </c>
      <c r="AD426">
        <v>22.561233000000001</v>
      </c>
      <c r="AE426">
        <v>23.500667</v>
      </c>
      <c r="AF426">
        <v>23.659037000000001</v>
      </c>
      <c r="AG426">
        <v>23.264410000000002</v>
      </c>
      <c r="AH426">
        <v>22.21171</v>
      </c>
      <c r="AI426">
        <v>20.717770000000002</v>
      </c>
      <c r="AJ426">
        <v>19.65663</v>
      </c>
      <c r="AK426">
        <v>18.885110000000001</v>
      </c>
      <c r="AL426">
        <v>18.196190000000001</v>
      </c>
      <c r="AM426">
        <v>16.449110000000001</v>
      </c>
      <c r="AN426">
        <v>14.535550000000001</v>
      </c>
      <c r="AO426">
        <v>13.138680000000001</v>
      </c>
      <c r="AP426">
        <v>74.322879999999998</v>
      </c>
      <c r="AQ426">
        <v>71.949759999999998</v>
      </c>
      <c r="AR426">
        <v>70.539050000000003</v>
      </c>
      <c r="AS426">
        <v>69.223179999999999</v>
      </c>
      <c r="AT426">
        <v>68.308229999999995</v>
      </c>
      <c r="AU426">
        <v>67.108029999999999</v>
      </c>
      <c r="AV426">
        <v>66.224789999999999</v>
      </c>
      <c r="AW426">
        <v>66.769480000000001</v>
      </c>
      <c r="AX426">
        <v>70.724770000000007</v>
      </c>
      <c r="AY426">
        <v>75.538790000000006</v>
      </c>
      <c r="AZ426">
        <v>79.92568</v>
      </c>
      <c r="BA426">
        <v>84.214280000000002</v>
      </c>
      <c r="BB426">
        <v>87.890789999999996</v>
      </c>
      <c r="BC426">
        <v>90.775859999999994</v>
      </c>
      <c r="BD426">
        <v>92.628020000000006</v>
      </c>
      <c r="BE426">
        <v>94.10436</v>
      </c>
      <c r="BF426">
        <v>94.874049999999997</v>
      </c>
      <c r="BG426">
        <v>94.783420000000007</v>
      </c>
      <c r="BH426">
        <v>93.967740000000006</v>
      </c>
      <c r="BI426">
        <v>91.476070000000007</v>
      </c>
      <c r="BJ426">
        <v>87.61448</v>
      </c>
      <c r="BK426">
        <v>83.917420000000007</v>
      </c>
      <c r="BL426">
        <v>80.428250000000006</v>
      </c>
      <c r="BM426">
        <v>77.681719999999999</v>
      </c>
      <c r="BN426">
        <v>-7.1407499999999999E-2</v>
      </c>
      <c r="BO426">
        <v>-7.1312600000000004E-2</v>
      </c>
      <c r="BP426">
        <v>-4.6868199999999999E-2</v>
      </c>
      <c r="BQ426">
        <v>-1.6297499999999999E-2</v>
      </c>
      <c r="BR426">
        <v>-2.2879699999999999E-2</v>
      </c>
      <c r="BS426">
        <v>-2.1828699999999999E-2</v>
      </c>
      <c r="BT426">
        <v>8.6689000000000002E-3</v>
      </c>
      <c r="BU426">
        <v>8.58656E-2</v>
      </c>
      <c r="BV426">
        <v>9.9244100000000002E-2</v>
      </c>
      <c r="BW426">
        <v>7.5303599999999998E-2</v>
      </c>
      <c r="BX426">
        <v>4.9566100000000002E-2</v>
      </c>
      <c r="BY426">
        <v>9.1150999999999992E-3</v>
      </c>
      <c r="BZ426">
        <v>-5.28227E-2</v>
      </c>
      <c r="CA426">
        <v>-0.15714359999999999</v>
      </c>
      <c r="CB426">
        <v>-7.20856E-2</v>
      </c>
      <c r="CC426">
        <v>-5.2899700000000001E-2</v>
      </c>
      <c r="CD426">
        <v>-2.1601700000000001E-2</v>
      </c>
      <c r="CE426">
        <v>9.5980000000000002E-4</v>
      </c>
      <c r="CF426">
        <v>-6.2920500000000004E-2</v>
      </c>
      <c r="CG426">
        <v>-9.3588900000000003E-2</v>
      </c>
      <c r="CH426">
        <v>-5.9666900000000002E-2</v>
      </c>
      <c r="CI426">
        <v>4.8094100000000001E-2</v>
      </c>
      <c r="CJ426">
        <v>5.5067400000000002E-2</v>
      </c>
      <c r="CK426">
        <v>-5.0505999999999997E-3</v>
      </c>
      <c r="CL426">
        <v>3.4010000000000003E-4</v>
      </c>
      <c r="CM426">
        <v>3.2620000000000001E-4</v>
      </c>
      <c r="CN426">
        <v>3.0650000000000002E-4</v>
      </c>
      <c r="CO426">
        <v>3.0459999999999998E-4</v>
      </c>
      <c r="CP426">
        <v>3.322E-4</v>
      </c>
      <c r="CQ426">
        <v>6.8139999999999997E-4</v>
      </c>
      <c r="CR426">
        <v>5.465E-4</v>
      </c>
      <c r="CS426">
        <v>3.7780000000000002E-4</v>
      </c>
      <c r="CT426">
        <v>3.2029999999999998E-4</v>
      </c>
      <c r="CU426" s="76">
        <v>1.6919999999999999E-4</v>
      </c>
      <c r="CV426" s="76">
        <v>9.1600000000000004E-5</v>
      </c>
      <c r="CW426" s="76">
        <v>5.3399999999999997E-5</v>
      </c>
      <c r="CX426" s="76">
        <v>1.95E-4</v>
      </c>
      <c r="CY426">
        <v>3.435E-4</v>
      </c>
      <c r="CZ426">
        <v>4.7110000000000001E-4</v>
      </c>
      <c r="DA426">
        <v>5.2450000000000001E-4</v>
      </c>
      <c r="DB426">
        <v>5.6130000000000004E-4</v>
      </c>
      <c r="DC426">
        <v>6.1499999999999999E-4</v>
      </c>
      <c r="DD426">
        <v>5.9190000000000002E-4</v>
      </c>
      <c r="DE426">
        <v>5.4299999999999997E-4</v>
      </c>
      <c r="DF426">
        <v>4.3560000000000002E-4</v>
      </c>
      <c r="DG426">
        <v>3.4160000000000001E-4</v>
      </c>
      <c r="DH426">
        <v>3.076E-4</v>
      </c>
      <c r="DI426">
        <v>2.834E-4</v>
      </c>
    </row>
    <row r="427" spans="1:113" x14ac:dyDescent="0.25">
      <c r="A427" t="str">
        <f t="shared" si="6"/>
        <v>All_All_All_No_All_20 to 199.99 kW_43691</v>
      </c>
      <c r="B427" t="s">
        <v>177</v>
      </c>
      <c r="C427" t="s">
        <v>249</v>
      </c>
      <c r="D427" t="s">
        <v>19</v>
      </c>
      <c r="E427" t="s">
        <v>19</v>
      </c>
      <c r="F427" t="s">
        <v>19</v>
      </c>
      <c r="G427" t="s">
        <v>308</v>
      </c>
      <c r="H427" t="s">
        <v>19</v>
      </c>
      <c r="I427" t="s">
        <v>59</v>
      </c>
      <c r="J427" s="11">
        <v>43691</v>
      </c>
      <c r="K427">
        <v>15</v>
      </c>
      <c r="L427">
        <v>18</v>
      </c>
      <c r="M427">
        <v>24862</v>
      </c>
      <c r="N427">
        <v>0</v>
      </c>
      <c r="O427">
        <v>0</v>
      </c>
      <c r="P427">
        <v>0</v>
      </c>
      <c r="Q427">
        <v>0</v>
      </c>
      <c r="R427">
        <v>12.303577000000001</v>
      </c>
      <c r="S427">
        <v>11.744209</v>
      </c>
      <c r="T427">
        <v>11.351139999999999</v>
      </c>
      <c r="U427">
        <v>11.245421</v>
      </c>
      <c r="V427">
        <v>11.719239</v>
      </c>
      <c r="W427">
        <v>12.907313</v>
      </c>
      <c r="X427">
        <v>14.367158999999999</v>
      </c>
      <c r="Y427">
        <v>16.338142999999999</v>
      </c>
      <c r="Z427">
        <v>18.794180000000001</v>
      </c>
      <c r="AA427">
        <v>20.399301000000001</v>
      </c>
      <c r="AB427">
        <v>21.941049</v>
      </c>
      <c r="AC427">
        <v>23.236075</v>
      </c>
      <c r="AD427">
        <v>24.049440000000001</v>
      </c>
      <c r="AE427">
        <v>24.942395999999999</v>
      </c>
      <c r="AF427">
        <v>25.139506000000001</v>
      </c>
      <c r="AG427">
        <v>24.711359999999999</v>
      </c>
      <c r="AH427">
        <v>23.51559</v>
      </c>
      <c r="AI427">
        <v>22.001850000000001</v>
      </c>
      <c r="AJ427">
        <v>20.916899999999998</v>
      </c>
      <c r="AK427">
        <v>20.01998</v>
      </c>
      <c r="AL427">
        <v>19.144600000000001</v>
      </c>
      <c r="AM427">
        <v>17.16591</v>
      </c>
      <c r="AN427">
        <v>15.12153</v>
      </c>
      <c r="AO427">
        <v>13.7386</v>
      </c>
      <c r="AP427">
        <v>77.177369999999996</v>
      </c>
      <c r="AQ427">
        <v>74.049250000000001</v>
      </c>
      <c r="AR427">
        <v>72.873919999999998</v>
      </c>
      <c r="AS427">
        <v>70.882469999999998</v>
      </c>
      <c r="AT427">
        <v>69.652370000000005</v>
      </c>
      <c r="AU427">
        <v>68.871970000000005</v>
      </c>
      <c r="AV427">
        <v>67.937190000000001</v>
      </c>
      <c r="AW427">
        <v>68.394739999999999</v>
      </c>
      <c r="AX427">
        <v>72.601920000000007</v>
      </c>
      <c r="AY427">
        <v>77.521839999999997</v>
      </c>
      <c r="AZ427">
        <v>82.562849999999997</v>
      </c>
      <c r="BA427">
        <v>87.127260000000007</v>
      </c>
      <c r="BB427">
        <v>90.926540000000003</v>
      </c>
      <c r="BC427">
        <v>94.211780000000005</v>
      </c>
      <c r="BD427">
        <v>96.388620000000003</v>
      </c>
      <c r="BE427">
        <v>97.79898</v>
      </c>
      <c r="BF427">
        <v>98.410899999999998</v>
      </c>
      <c r="BG427">
        <v>98.499399999999994</v>
      </c>
      <c r="BH427">
        <v>97.611890000000002</v>
      </c>
      <c r="BI427">
        <v>95.315119999999993</v>
      </c>
      <c r="BJ427">
        <v>90.646870000000007</v>
      </c>
      <c r="BK427">
        <v>86.364779999999996</v>
      </c>
      <c r="BL427">
        <v>83.033749999999998</v>
      </c>
      <c r="BM427">
        <v>80.437579999999997</v>
      </c>
      <c r="BN427">
        <v>-6.6816100000000003E-2</v>
      </c>
      <c r="BO427">
        <v>-6.2851699999999996E-2</v>
      </c>
      <c r="BP427">
        <v>-4.3176699999999998E-2</v>
      </c>
      <c r="BQ427">
        <v>-1.43327E-2</v>
      </c>
      <c r="BR427">
        <v>-2.2402999999999999E-2</v>
      </c>
      <c r="BS427">
        <v>-1.6147999999999999E-2</v>
      </c>
      <c r="BT427">
        <v>2.1624399999999998E-2</v>
      </c>
      <c r="BU427">
        <v>8.5864300000000005E-2</v>
      </c>
      <c r="BV427">
        <v>8.3030199999999998E-2</v>
      </c>
      <c r="BW427">
        <v>6.343E-2</v>
      </c>
      <c r="BX427">
        <v>3.7735200000000003E-2</v>
      </c>
      <c r="BY427">
        <v>1.2744999999999999E-2</v>
      </c>
      <c r="BZ427">
        <v>-3.2235199999999999E-2</v>
      </c>
      <c r="CA427">
        <v>-7.0713799999999993E-2</v>
      </c>
      <c r="CB427">
        <v>4.0086799999999999E-2</v>
      </c>
      <c r="CC427">
        <v>-2.0934999999999999E-2</v>
      </c>
      <c r="CD427">
        <v>-1.5368100000000001E-2</v>
      </c>
      <c r="CE427">
        <v>-3.2151199999999998E-2</v>
      </c>
      <c r="CF427">
        <v>-0.12858159999999999</v>
      </c>
      <c r="CG427">
        <v>-0.1618272</v>
      </c>
      <c r="CH427">
        <v>-8.1785300000000005E-2</v>
      </c>
      <c r="CI427">
        <v>4.5122900000000001E-2</v>
      </c>
      <c r="CJ427">
        <v>4.9005699999999999E-2</v>
      </c>
      <c r="CK427">
        <v>-2.3942999999999998E-3</v>
      </c>
      <c r="CL427">
        <v>4.1130000000000002E-4</v>
      </c>
      <c r="CM427">
        <v>4.0479999999999997E-4</v>
      </c>
      <c r="CN427">
        <v>3.4689999999999998E-4</v>
      </c>
      <c r="CO427">
        <v>3.7819999999999998E-4</v>
      </c>
      <c r="CP427">
        <v>3.88E-4</v>
      </c>
      <c r="CQ427">
        <v>6.9959999999999998E-4</v>
      </c>
      <c r="CR427">
        <v>5.7839999999999996E-4</v>
      </c>
      <c r="CS427">
        <v>4.4349999999999999E-4</v>
      </c>
      <c r="CT427">
        <v>3.6549999999999999E-4</v>
      </c>
      <c r="CU427" s="76">
        <v>1.8029999999999999E-4</v>
      </c>
      <c r="CV427" s="76">
        <v>9.6100000000000005E-5</v>
      </c>
      <c r="CW427" s="76">
        <v>5.4200000000000003E-5</v>
      </c>
      <c r="CX427" s="76">
        <v>1.9929999999999999E-4</v>
      </c>
      <c r="CY427">
        <v>3.612E-4</v>
      </c>
      <c r="CZ427">
        <v>5.1519999999999995E-4</v>
      </c>
      <c r="DA427">
        <v>5.9619999999999996E-4</v>
      </c>
      <c r="DB427">
        <v>6.5459999999999997E-4</v>
      </c>
      <c r="DC427">
        <v>7.3039999999999997E-4</v>
      </c>
      <c r="DD427">
        <v>7.1619999999999995E-4</v>
      </c>
      <c r="DE427">
        <v>6.6220000000000005E-4</v>
      </c>
      <c r="DF427">
        <v>5.176E-4</v>
      </c>
      <c r="DG427">
        <v>3.9829999999999998E-4</v>
      </c>
      <c r="DH427">
        <v>3.5619999999999998E-4</v>
      </c>
      <c r="DI427">
        <v>3.2269999999999998E-4</v>
      </c>
    </row>
    <row r="428" spans="1:113" x14ac:dyDescent="0.25">
      <c r="A428" t="str">
        <f t="shared" si="6"/>
        <v>All_All_All_No_All_20 to 199.99 kW_43693</v>
      </c>
      <c r="B428" t="s">
        <v>177</v>
      </c>
      <c r="C428" t="s">
        <v>249</v>
      </c>
      <c r="D428" t="s">
        <v>19</v>
      </c>
      <c r="E428" t="s">
        <v>19</v>
      </c>
      <c r="F428" t="s">
        <v>19</v>
      </c>
      <c r="G428" t="s">
        <v>308</v>
      </c>
      <c r="H428" t="s">
        <v>19</v>
      </c>
      <c r="I428" t="s">
        <v>59</v>
      </c>
      <c r="J428" s="11">
        <v>43693</v>
      </c>
      <c r="K428">
        <v>15</v>
      </c>
      <c r="L428">
        <v>18</v>
      </c>
      <c r="M428">
        <v>24818</v>
      </c>
      <c r="N428">
        <v>0</v>
      </c>
      <c r="O428">
        <v>0</v>
      </c>
      <c r="P428">
        <v>0</v>
      </c>
      <c r="Q428">
        <v>0</v>
      </c>
      <c r="R428">
        <v>13.140147000000001</v>
      </c>
      <c r="S428">
        <v>12.511194</v>
      </c>
      <c r="T428">
        <v>12.064026</v>
      </c>
      <c r="U428">
        <v>11.90302</v>
      </c>
      <c r="V428">
        <v>12.407016</v>
      </c>
      <c r="W428">
        <v>13.634437</v>
      </c>
      <c r="X428">
        <v>15.193168999999999</v>
      </c>
      <c r="Y428">
        <v>17.215827999999998</v>
      </c>
      <c r="Z428">
        <v>19.792915000000001</v>
      </c>
      <c r="AA428">
        <v>21.415711999999999</v>
      </c>
      <c r="AB428">
        <v>22.897594999999999</v>
      </c>
      <c r="AC428">
        <v>23.975366999999999</v>
      </c>
      <c r="AD428">
        <v>24.618594999999999</v>
      </c>
      <c r="AE428">
        <v>25.436133999999999</v>
      </c>
      <c r="AF428">
        <v>25.411521</v>
      </c>
      <c r="AG428">
        <v>24.672650000000001</v>
      </c>
      <c r="AH428">
        <v>23.369399999999999</v>
      </c>
      <c r="AI428">
        <v>21.717490000000002</v>
      </c>
      <c r="AJ428">
        <v>20.429790000000001</v>
      </c>
      <c r="AK428">
        <v>19.466329999999999</v>
      </c>
      <c r="AL428">
        <v>18.895099999999999</v>
      </c>
      <c r="AM428">
        <v>17.219329999999999</v>
      </c>
      <c r="AN428">
        <v>15.30879</v>
      </c>
      <c r="AO428">
        <v>13.841089999999999</v>
      </c>
      <c r="AP428">
        <v>77.645449999999997</v>
      </c>
      <c r="AQ428">
        <v>77.758799999999994</v>
      </c>
      <c r="AR428">
        <v>75.769909999999996</v>
      </c>
      <c r="AS428">
        <v>74.097250000000003</v>
      </c>
      <c r="AT428">
        <v>72.942040000000006</v>
      </c>
      <c r="AU428">
        <v>71.720470000000006</v>
      </c>
      <c r="AV428">
        <v>70.559479999999994</v>
      </c>
      <c r="AW428">
        <v>70.796360000000007</v>
      </c>
      <c r="AX428">
        <v>74.491460000000004</v>
      </c>
      <c r="AY428">
        <v>79.990870000000001</v>
      </c>
      <c r="AZ428">
        <v>84.911779999999993</v>
      </c>
      <c r="BA428">
        <v>89.107799999999997</v>
      </c>
      <c r="BB428">
        <v>91.941649999999996</v>
      </c>
      <c r="BC428">
        <v>94.10745</v>
      </c>
      <c r="BD428">
        <v>96.673220000000001</v>
      </c>
      <c r="BE428">
        <v>97.649240000000006</v>
      </c>
      <c r="BF428">
        <v>98.085430000000002</v>
      </c>
      <c r="BG428">
        <v>97.360150000000004</v>
      </c>
      <c r="BH428">
        <v>95.626289999999997</v>
      </c>
      <c r="BI428">
        <v>92.134379999999993</v>
      </c>
      <c r="BJ428">
        <v>86.889719999999997</v>
      </c>
      <c r="BK428">
        <v>82.973879999999994</v>
      </c>
      <c r="BL428">
        <v>79.987139999999997</v>
      </c>
      <c r="BM428">
        <v>77.762979999999999</v>
      </c>
      <c r="BN428">
        <v>-6.4197900000000002E-2</v>
      </c>
      <c r="BO428">
        <v>-4.2323100000000002E-2</v>
      </c>
      <c r="BP428">
        <v>-3.3342299999999998E-2</v>
      </c>
      <c r="BQ428">
        <v>-5.7267999999999998E-3</v>
      </c>
      <c r="BR428">
        <v>-1.8339000000000001E-2</v>
      </c>
      <c r="BS428">
        <v>-1.4966999999999999E-3</v>
      </c>
      <c r="BT428">
        <v>4.6275700000000003E-2</v>
      </c>
      <c r="BU428">
        <v>8.7446700000000002E-2</v>
      </c>
      <c r="BV428">
        <v>5.8279299999999999E-2</v>
      </c>
      <c r="BW428">
        <v>4.2119200000000002E-2</v>
      </c>
      <c r="BX428">
        <v>2.6849999999999999E-2</v>
      </c>
      <c r="BY428">
        <v>1.15274E-2</v>
      </c>
      <c r="BZ428">
        <v>-1.6724300000000001E-2</v>
      </c>
      <c r="CA428">
        <v>-4.7856900000000001E-2</v>
      </c>
      <c r="CB428">
        <v>7.9555600000000004E-2</v>
      </c>
      <c r="CC428">
        <v>1.5750000000000001E-4</v>
      </c>
      <c r="CD428">
        <v>-2.7483E-3</v>
      </c>
      <c r="CE428">
        <v>-2.1868100000000001E-2</v>
      </c>
      <c r="CF428">
        <v>-0.118905</v>
      </c>
      <c r="CG428">
        <v>-0.13972689999999999</v>
      </c>
      <c r="CH428">
        <v>-7.7913200000000002E-2</v>
      </c>
      <c r="CI428">
        <v>2.7456299999999999E-2</v>
      </c>
      <c r="CJ428">
        <v>2.6792699999999999E-2</v>
      </c>
      <c r="CK428">
        <v>-2.7753000000000001E-3</v>
      </c>
      <c r="CL428">
        <v>5.2340000000000004E-4</v>
      </c>
      <c r="CM428">
        <v>4.9859999999999998E-4</v>
      </c>
      <c r="CN428">
        <v>4.7479999999999999E-4</v>
      </c>
      <c r="CO428">
        <v>4.5029999999999999E-4</v>
      </c>
      <c r="CP428">
        <v>5.53E-4</v>
      </c>
      <c r="CQ428">
        <v>8.9070000000000002E-4</v>
      </c>
      <c r="CR428">
        <v>8.0000000000000004E-4</v>
      </c>
      <c r="CS428">
        <v>5.7680000000000003E-4</v>
      </c>
      <c r="CT428">
        <v>4.2420000000000001E-4</v>
      </c>
      <c r="CU428" s="76">
        <v>2.296E-4</v>
      </c>
      <c r="CV428" s="76">
        <v>1.1239999999999999E-4</v>
      </c>
      <c r="CW428" s="76">
        <v>5.94E-5</v>
      </c>
      <c r="CX428" s="76">
        <v>2.1570000000000001E-4</v>
      </c>
      <c r="CY428">
        <v>3.9500000000000001E-4</v>
      </c>
      <c r="CZ428">
        <v>6.1030000000000004E-4</v>
      </c>
      <c r="DA428">
        <v>7.6170000000000003E-4</v>
      </c>
      <c r="DB428">
        <v>8.8060000000000005E-4</v>
      </c>
      <c r="DC428">
        <v>9.3669999999999995E-4</v>
      </c>
      <c r="DD428">
        <v>8.3580000000000004E-4</v>
      </c>
      <c r="DE428">
        <v>7.2809999999999997E-4</v>
      </c>
      <c r="DF428">
        <v>5.7209999999999997E-4</v>
      </c>
      <c r="DG428">
        <v>4.5140000000000002E-4</v>
      </c>
      <c r="DH428">
        <v>3.9310000000000001E-4</v>
      </c>
      <c r="DI428">
        <v>3.7589999999999998E-4</v>
      </c>
    </row>
    <row r="429" spans="1:113" x14ac:dyDescent="0.25">
      <c r="A429" t="str">
        <f t="shared" si="6"/>
        <v>All_All_All_No_All_20 to 199.99 kW_43703</v>
      </c>
      <c r="B429" t="s">
        <v>177</v>
      </c>
      <c r="C429" t="s">
        <v>249</v>
      </c>
      <c r="D429" t="s">
        <v>19</v>
      </c>
      <c r="E429" t="s">
        <v>19</v>
      </c>
      <c r="F429" t="s">
        <v>19</v>
      </c>
      <c r="G429" t="s">
        <v>308</v>
      </c>
      <c r="H429" t="s">
        <v>19</v>
      </c>
      <c r="I429" t="s">
        <v>59</v>
      </c>
      <c r="J429" s="11">
        <v>43703</v>
      </c>
      <c r="K429">
        <v>15</v>
      </c>
      <c r="L429">
        <v>18</v>
      </c>
      <c r="M429">
        <v>24666</v>
      </c>
      <c r="N429">
        <v>0</v>
      </c>
      <c r="O429">
        <v>0</v>
      </c>
      <c r="P429">
        <v>0</v>
      </c>
      <c r="Q429">
        <v>0</v>
      </c>
      <c r="R429">
        <v>12.257244</v>
      </c>
      <c r="S429">
        <v>11.705836</v>
      </c>
      <c r="T429">
        <v>11.396967999999999</v>
      </c>
      <c r="U429">
        <v>11.359864999999999</v>
      </c>
      <c r="V429">
        <v>11.887949000000001</v>
      </c>
      <c r="W429">
        <v>13.169211000000001</v>
      </c>
      <c r="X429">
        <v>14.921149</v>
      </c>
      <c r="Y429">
        <v>16.944527000000001</v>
      </c>
      <c r="Z429">
        <v>19.427869999999999</v>
      </c>
      <c r="AA429">
        <v>20.925287999999998</v>
      </c>
      <c r="AB429">
        <v>22.214943999999999</v>
      </c>
      <c r="AC429">
        <v>23.283501999999999</v>
      </c>
      <c r="AD429">
        <v>23.947652000000001</v>
      </c>
      <c r="AE429">
        <v>24.918783999999999</v>
      </c>
      <c r="AF429">
        <v>25.097985999999999</v>
      </c>
      <c r="AG429">
        <v>24.488440000000001</v>
      </c>
      <c r="AH429">
        <v>23.242850000000001</v>
      </c>
      <c r="AI429">
        <v>21.50779</v>
      </c>
      <c r="AJ429">
        <v>20.117819999999998</v>
      </c>
      <c r="AK429">
        <v>19.285070000000001</v>
      </c>
      <c r="AL429">
        <v>18.461469999999998</v>
      </c>
      <c r="AM429">
        <v>16.600560000000002</v>
      </c>
      <c r="AN429">
        <v>14.79379</v>
      </c>
      <c r="AO429">
        <v>13.469440000000001</v>
      </c>
      <c r="AP429">
        <v>75.769069999999999</v>
      </c>
      <c r="AQ429">
        <v>74.352130000000002</v>
      </c>
      <c r="AR429">
        <v>73.122579999999999</v>
      </c>
      <c r="AS429">
        <v>71.705410000000001</v>
      </c>
      <c r="AT429">
        <v>70.417209999999997</v>
      </c>
      <c r="AU429">
        <v>69.356809999999996</v>
      </c>
      <c r="AV429">
        <v>68.61018</v>
      </c>
      <c r="AW429">
        <v>68.860119999999995</v>
      </c>
      <c r="AX429">
        <v>72.711680000000001</v>
      </c>
      <c r="AY429">
        <v>76.814610000000002</v>
      </c>
      <c r="AZ429">
        <v>81.278049999999993</v>
      </c>
      <c r="BA429">
        <v>85.063590000000005</v>
      </c>
      <c r="BB429">
        <v>88.824969999999993</v>
      </c>
      <c r="BC429">
        <v>92.105090000000004</v>
      </c>
      <c r="BD429">
        <v>94.426240000000007</v>
      </c>
      <c r="BE429">
        <v>95.921769999999995</v>
      </c>
      <c r="BF429">
        <v>96.31138</v>
      </c>
      <c r="BG429">
        <v>96.2727</v>
      </c>
      <c r="BH429">
        <v>94.628270000000001</v>
      </c>
      <c r="BI429">
        <v>91.107609999999994</v>
      </c>
      <c r="BJ429">
        <v>86.569000000000003</v>
      </c>
      <c r="BK429">
        <v>83.072720000000004</v>
      </c>
      <c r="BL429">
        <v>80.393460000000005</v>
      </c>
      <c r="BM429">
        <v>78.002979999999994</v>
      </c>
      <c r="BN429">
        <v>-6.6675100000000001E-2</v>
      </c>
      <c r="BO429">
        <v>-5.54785E-2</v>
      </c>
      <c r="BP429">
        <v>-3.6736100000000001E-2</v>
      </c>
      <c r="BQ429">
        <v>-8.8316999999999996E-3</v>
      </c>
      <c r="BR429">
        <v>-2.0189499999999999E-2</v>
      </c>
      <c r="BS429">
        <v>-9.6203999999999994E-3</v>
      </c>
      <c r="BT429">
        <v>3.4995699999999998E-2</v>
      </c>
      <c r="BU429">
        <v>8.6312299999999995E-2</v>
      </c>
      <c r="BV429">
        <v>6.5945199999999995E-2</v>
      </c>
      <c r="BW429">
        <v>6.0053700000000002E-2</v>
      </c>
      <c r="BX429">
        <v>4.0508599999999999E-2</v>
      </c>
      <c r="BY429">
        <v>9.8695999999999992E-3</v>
      </c>
      <c r="BZ429">
        <v>-4.0378699999999997E-2</v>
      </c>
      <c r="CA429">
        <v>-0.1089237</v>
      </c>
      <c r="CB429">
        <v>-2.7514000000000002E-3</v>
      </c>
      <c r="CC429">
        <v>-3.1406799999999999E-2</v>
      </c>
      <c r="CD429">
        <v>-2.2161500000000001E-2</v>
      </c>
      <c r="CE429">
        <v>-1.6990000000000002E-2</v>
      </c>
      <c r="CF429">
        <v>-8.4585199999999999E-2</v>
      </c>
      <c r="CG429">
        <v>-9.8395700000000003E-2</v>
      </c>
      <c r="CH429">
        <v>-6.4045000000000005E-2</v>
      </c>
      <c r="CI429">
        <v>3.20989E-2</v>
      </c>
      <c r="CJ429">
        <v>2.7861500000000001E-2</v>
      </c>
      <c r="CK429">
        <v>-1.4028799999999999E-2</v>
      </c>
      <c r="CL429">
        <v>4.9379999999999997E-4</v>
      </c>
      <c r="CM429">
        <v>4.772E-4</v>
      </c>
      <c r="CN429">
        <v>4.5750000000000001E-4</v>
      </c>
      <c r="CO429">
        <v>4.684E-4</v>
      </c>
      <c r="CP429">
        <v>5.3810000000000001E-4</v>
      </c>
      <c r="CQ429">
        <v>8.7449999999999995E-4</v>
      </c>
      <c r="CR429">
        <v>7.3379999999999995E-4</v>
      </c>
      <c r="CS429">
        <v>5.6479999999999996E-4</v>
      </c>
      <c r="CT429">
        <v>4.194E-4</v>
      </c>
      <c r="CU429">
        <v>2.1220000000000001E-4</v>
      </c>
      <c r="CV429" s="76">
        <v>1.0179999999999999E-4</v>
      </c>
      <c r="CW429" s="76">
        <v>5.8199999999999998E-5</v>
      </c>
      <c r="CX429" s="76">
        <v>2.0489999999999999E-4</v>
      </c>
      <c r="CY429">
        <v>3.6969999999999999E-4</v>
      </c>
      <c r="CZ429">
        <v>5.3149999999999996E-4</v>
      </c>
      <c r="DA429">
        <v>6.5070000000000004E-4</v>
      </c>
      <c r="DB429">
        <v>7.3399999999999995E-4</v>
      </c>
      <c r="DC429">
        <v>7.7530000000000003E-4</v>
      </c>
      <c r="DD429">
        <v>6.958E-4</v>
      </c>
      <c r="DE429">
        <v>6.0970000000000002E-4</v>
      </c>
      <c r="DF429">
        <v>4.8720000000000002E-4</v>
      </c>
      <c r="DG429">
        <v>4.0079999999999998E-4</v>
      </c>
      <c r="DH429">
        <v>3.6469999999999997E-4</v>
      </c>
      <c r="DI429">
        <v>3.3599999999999998E-4</v>
      </c>
    </row>
    <row r="430" spans="1:113" x14ac:dyDescent="0.25">
      <c r="A430" t="str">
        <f t="shared" si="6"/>
        <v>All_All_All_No_All_20 to 199.99 kW_43704</v>
      </c>
      <c r="B430" t="s">
        <v>177</v>
      </c>
      <c r="C430" t="s">
        <v>249</v>
      </c>
      <c r="D430" t="s">
        <v>19</v>
      </c>
      <c r="E430" t="s">
        <v>19</v>
      </c>
      <c r="F430" t="s">
        <v>19</v>
      </c>
      <c r="G430" t="s">
        <v>308</v>
      </c>
      <c r="H430" t="s">
        <v>19</v>
      </c>
      <c r="I430" t="s">
        <v>59</v>
      </c>
      <c r="J430" s="11">
        <v>43704</v>
      </c>
      <c r="K430">
        <v>15</v>
      </c>
      <c r="L430">
        <v>18</v>
      </c>
      <c r="M430">
        <v>24639</v>
      </c>
      <c r="N430">
        <v>0</v>
      </c>
      <c r="O430">
        <v>0</v>
      </c>
      <c r="P430">
        <v>0</v>
      </c>
      <c r="Q430">
        <v>0</v>
      </c>
      <c r="R430">
        <v>12.676793</v>
      </c>
      <c r="S430">
        <v>12.159876000000001</v>
      </c>
      <c r="T430">
        <v>11.803694</v>
      </c>
      <c r="U430">
        <v>11.697393</v>
      </c>
      <c r="V430">
        <v>12.234190999999999</v>
      </c>
      <c r="W430">
        <v>13.498998</v>
      </c>
      <c r="X430">
        <v>15.249219</v>
      </c>
      <c r="Y430">
        <v>17.050965999999999</v>
      </c>
      <c r="Z430">
        <v>19.457502000000002</v>
      </c>
      <c r="AA430">
        <v>21.035789000000001</v>
      </c>
      <c r="AB430">
        <v>22.443356000000001</v>
      </c>
      <c r="AC430">
        <v>23.581510999999999</v>
      </c>
      <c r="AD430">
        <v>24.213006</v>
      </c>
      <c r="AE430">
        <v>25.165564</v>
      </c>
      <c r="AF430">
        <v>25.333667999999999</v>
      </c>
      <c r="AG430">
        <v>24.69209</v>
      </c>
      <c r="AH430">
        <v>23.39714</v>
      </c>
      <c r="AI430">
        <v>21.701720000000002</v>
      </c>
      <c r="AJ430">
        <v>20.367760000000001</v>
      </c>
      <c r="AK430">
        <v>19.58231</v>
      </c>
      <c r="AL430">
        <v>18.681550000000001</v>
      </c>
      <c r="AM430">
        <v>16.801390000000001</v>
      </c>
      <c r="AN430">
        <v>14.954409999999999</v>
      </c>
      <c r="AO430">
        <v>13.62262</v>
      </c>
      <c r="AP430">
        <v>76.263469999999998</v>
      </c>
      <c r="AQ430">
        <v>74.942350000000005</v>
      </c>
      <c r="AR430">
        <v>74.071619999999996</v>
      </c>
      <c r="AS430">
        <v>72.773619999999994</v>
      </c>
      <c r="AT430">
        <v>71.37988</v>
      </c>
      <c r="AU430">
        <v>70.638270000000006</v>
      </c>
      <c r="AV430">
        <v>69.296779999999998</v>
      </c>
      <c r="AW430">
        <v>69.787880000000001</v>
      </c>
      <c r="AX430">
        <v>72.967619999999997</v>
      </c>
      <c r="AY430">
        <v>76.913269999999997</v>
      </c>
      <c r="AZ430">
        <v>81.596879999999999</v>
      </c>
      <c r="BA430">
        <v>85.475089999999994</v>
      </c>
      <c r="BB430">
        <v>89.139650000000003</v>
      </c>
      <c r="BC430">
        <v>91.87791</v>
      </c>
      <c r="BD430">
        <v>93.966669999999993</v>
      </c>
      <c r="BE430">
        <v>95.349400000000003</v>
      </c>
      <c r="BF430">
        <v>95.595219999999998</v>
      </c>
      <c r="BG430">
        <v>95.017449999999997</v>
      </c>
      <c r="BH430">
        <v>93.062820000000002</v>
      </c>
      <c r="BI430">
        <v>89.808790000000002</v>
      </c>
      <c r="BJ430">
        <v>85.600260000000006</v>
      </c>
      <c r="BK430">
        <v>82.455870000000004</v>
      </c>
      <c r="BL430">
        <v>80.014150000000001</v>
      </c>
      <c r="BM430">
        <v>78.080929999999995</v>
      </c>
      <c r="BN430">
        <v>-7.9628699999999997E-2</v>
      </c>
      <c r="BO430">
        <v>-8.7553199999999998E-2</v>
      </c>
      <c r="BP430">
        <v>-8.3061899999999994E-2</v>
      </c>
      <c r="BQ430">
        <v>-3.4285200000000002E-2</v>
      </c>
      <c r="BR430">
        <v>-2.8549600000000001E-2</v>
      </c>
      <c r="BS430">
        <v>-5.8849000000000002E-3</v>
      </c>
      <c r="BT430">
        <v>2.7597799999999999E-2</v>
      </c>
      <c r="BU430">
        <v>9.8742399999999994E-2</v>
      </c>
      <c r="BV430">
        <v>0.1067804</v>
      </c>
      <c r="BW430">
        <v>9.0209600000000001E-2</v>
      </c>
      <c r="BX430">
        <v>4.7533800000000001E-2</v>
      </c>
      <c r="BY430">
        <v>3.7044000000000001E-3</v>
      </c>
      <c r="BZ430">
        <v>-3.9158499999999999E-2</v>
      </c>
      <c r="CA430">
        <v>-0.1033702</v>
      </c>
      <c r="CB430">
        <v>-2.89436E-2</v>
      </c>
      <c r="CC430">
        <v>-2.52806E-2</v>
      </c>
      <c r="CD430">
        <v>1.21282E-2</v>
      </c>
      <c r="CE430">
        <v>1.3992900000000001E-2</v>
      </c>
      <c r="CF430">
        <v>-7.2241100000000003E-2</v>
      </c>
      <c r="CG430">
        <v>-0.1262403</v>
      </c>
      <c r="CH430">
        <v>-7.20079E-2</v>
      </c>
      <c r="CI430">
        <v>3.8706699999999997E-2</v>
      </c>
      <c r="CJ430">
        <v>2.3123600000000001E-2</v>
      </c>
      <c r="CK430">
        <v>-4.5970999999999998E-3</v>
      </c>
      <c r="CL430">
        <v>4.685E-4</v>
      </c>
      <c r="CM430">
        <v>4.7550000000000001E-4</v>
      </c>
      <c r="CN430">
        <v>4.6799999999999999E-4</v>
      </c>
      <c r="CO430">
        <v>4.6410000000000001E-4</v>
      </c>
      <c r="CP430">
        <v>5.6649999999999995E-4</v>
      </c>
      <c r="CQ430">
        <v>8.8159999999999996E-4</v>
      </c>
      <c r="CR430">
        <v>8.0349999999999996E-4</v>
      </c>
      <c r="CS430">
        <v>5.9040000000000004E-4</v>
      </c>
      <c r="CT430">
        <v>4.2049999999999998E-4</v>
      </c>
      <c r="CU430">
        <v>2.1660000000000001E-4</v>
      </c>
      <c r="CV430" s="76">
        <v>1.108E-4</v>
      </c>
      <c r="CW430" s="76">
        <v>6.1799999999999998E-5</v>
      </c>
      <c r="CX430" s="76">
        <v>2.1819999999999999E-4</v>
      </c>
      <c r="CY430">
        <v>3.9740000000000001E-4</v>
      </c>
      <c r="CZ430">
        <v>5.775E-4</v>
      </c>
      <c r="DA430">
        <v>7.249E-4</v>
      </c>
      <c r="DB430">
        <v>8.1610000000000005E-4</v>
      </c>
      <c r="DC430">
        <v>8.499E-4</v>
      </c>
      <c r="DD430">
        <v>7.4419999999999998E-4</v>
      </c>
      <c r="DE430">
        <v>6.7489999999999998E-4</v>
      </c>
      <c r="DF430">
        <v>5.1979999999999995E-4</v>
      </c>
      <c r="DG430">
        <v>3.8840000000000001E-4</v>
      </c>
      <c r="DH430">
        <v>3.6610000000000001E-4</v>
      </c>
      <c r="DI430">
        <v>3.4749999999999999E-4</v>
      </c>
    </row>
    <row r="431" spans="1:113" x14ac:dyDescent="0.25">
      <c r="A431" t="str">
        <f t="shared" si="6"/>
        <v>All_All_All_No_All_20 to 199.99 kW_43721</v>
      </c>
      <c r="B431" t="s">
        <v>177</v>
      </c>
      <c r="C431" t="s">
        <v>249</v>
      </c>
      <c r="D431" t="s">
        <v>19</v>
      </c>
      <c r="E431" t="s">
        <v>19</v>
      </c>
      <c r="F431" t="s">
        <v>19</v>
      </c>
      <c r="G431" t="s">
        <v>308</v>
      </c>
      <c r="H431" t="s">
        <v>19</v>
      </c>
      <c r="I431" t="s">
        <v>59</v>
      </c>
      <c r="J431" s="11">
        <v>43721</v>
      </c>
      <c r="K431">
        <v>15</v>
      </c>
      <c r="L431">
        <v>18</v>
      </c>
      <c r="M431">
        <v>24500</v>
      </c>
      <c r="N431">
        <v>0</v>
      </c>
      <c r="O431">
        <v>0</v>
      </c>
      <c r="P431">
        <v>0</v>
      </c>
      <c r="Q431">
        <v>0</v>
      </c>
      <c r="R431">
        <v>11.413786</v>
      </c>
      <c r="S431">
        <v>10.886127999999999</v>
      </c>
      <c r="T431">
        <v>10.584923</v>
      </c>
      <c r="U431">
        <v>10.498362</v>
      </c>
      <c r="V431">
        <v>10.955527999999999</v>
      </c>
      <c r="W431">
        <v>12.056314</v>
      </c>
      <c r="X431">
        <v>13.496655000000001</v>
      </c>
      <c r="Y431">
        <v>14.649428</v>
      </c>
      <c r="Z431">
        <v>16.775684999999999</v>
      </c>
      <c r="AA431">
        <v>18.427022000000001</v>
      </c>
      <c r="AB431">
        <v>20.005210999999999</v>
      </c>
      <c r="AC431">
        <v>21.354944</v>
      </c>
      <c r="AD431">
        <v>22.231369000000001</v>
      </c>
      <c r="AE431">
        <v>23.180889000000001</v>
      </c>
      <c r="AF431">
        <v>23.458769</v>
      </c>
      <c r="AG431">
        <v>22.823609999999999</v>
      </c>
      <c r="AH431">
        <v>21.69463</v>
      </c>
      <c r="AI431">
        <v>20.262260000000001</v>
      </c>
      <c r="AJ431">
        <v>19.006340000000002</v>
      </c>
      <c r="AK431">
        <v>18.43966</v>
      </c>
      <c r="AL431">
        <v>17.29927</v>
      </c>
      <c r="AM431">
        <v>15.71808</v>
      </c>
      <c r="AN431">
        <v>14.065480000000001</v>
      </c>
      <c r="AO431">
        <v>12.714589999999999</v>
      </c>
      <c r="AP431">
        <v>72.366039999999998</v>
      </c>
      <c r="AQ431">
        <v>70.093509999999995</v>
      </c>
      <c r="AR431">
        <v>68.526719999999997</v>
      </c>
      <c r="AS431">
        <v>66.688550000000006</v>
      </c>
      <c r="AT431">
        <v>65.757549999999995</v>
      </c>
      <c r="AU431">
        <v>64.669039999999995</v>
      </c>
      <c r="AV431">
        <v>63.992460000000001</v>
      </c>
      <c r="AW431">
        <v>63.8812</v>
      </c>
      <c r="AX431">
        <v>67.445229999999995</v>
      </c>
      <c r="AY431">
        <v>73.358329999999995</v>
      </c>
      <c r="AZ431">
        <v>78.690510000000003</v>
      </c>
      <c r="BA431">
        <v>83.817689999999999</v>
      </c>
      <c r="BB431">
        <v>87.860339999999994</v>
      </c>
      <c r="BC431">
        <v>90.782489999999996</v>
      </c>
      <c r="BD431">
        <v>92.987369999999999</v>
      </c>
      <c r="BE431">
        <v>94.7697</v>
      </c>
      <c r="BF431">
        <v>95.437749999999994</v>
      </c>
      <c r="BG431">
        <v>94.919759999999997</v>
      </c>
      <c r="BH431">
        <v>93.221469999999997</v>
      </c>
      <c r="BI431">
        <v>89.561329999999998</v>
      </c>
      <c r="BJ431">
        <v>84.888819999999996</v>
      </c>
      <c r="BK431">
        <v>81.058329999999998</v>
      </c>
      <c r="BL431">
        <v>78.133260000000007</v>
      </c>
      <c r="BM431">
        <v>75.652360000000002</v>
      </c>
      <c r="BN431">
        <v>7.6521599999999995E-2</v>
      </c>
      <c r="BO431">
        <v>0.1224257</v>
      </c>
      <c r="BP431">
        <v>0.1334697</v>
      </c>
      <c r="BQ431">
        <v>0.15088699999999999</v>
      </c>
      <c r="BR431">
        <v>0.17819289999999999</v>
      </c>
      <c r="BS431">
        <v>0.17705209999999999</v>
      </c>
      <c r="BT431">
        <v>0.27408120000000002</v>
      </c>
      <c r="BU431">
        <v>0.46505449999999998</v>
      </c>
      <c r="BV431">
        <v>0.49366169999999998</v>
      </c>
      <c r="BW431">
        <v>0.31395020000000001</v>
      </c>
      <c r="BX431">
        <v>0.17121600000000001</v>
      </c>
      <c r="BY431">
        <v>-1.7572000000000001E-2</v>
      </c>
      <c r="BZ431">
        <v>-0.12542700000000001</v>
      </c>
      <c r="CA431">
        <v>-0.2209776</v>
      </c>
      <c r="CB431">
        <v>-0.1229813</v>
      </c>
      <c r="CC431">
        <v>-4.8433499999999997E-2</v>
      </c>
      <c r="CD431">
        <v>-5.3439500000000001E-2</v>
      </c>
      <c r="CE431">
        <v>-2.9461899999999999E-2</v>
      </c>
      <c r="CF431">
        <v>-4.8405999999999998E-2</v>
      </c>
      <c r="CG431">
        <v>8.0204999999999999E-3</v>
      </c>
      <c r="CH431">
        <v>3.9683400000000001E-2</v>
      </c>
      <c r="CI431">
        <v>6.4493900000000007E-2</v>
      </c>
      <c r="CJ431">
        <v>1.6583899999999999E-2</v>
      </c>
      <c r="CK431">
        <v>-2.82086E-2</v>
      </c>
      <c r="CL431" s="76">
        <v>3.8499999999999998E-4</v>
      </c>
      <c r="CM431" s="76">
        <v>3.6709999999999998E-4</v>
      </c>
      <c r="CN431" s="76">
        <v>3.591E-4</v>
      </c>
      <c r="CO431" s="76">
        <v>3.679E-4</v>
      </c>
      <c r="CP431" s="76">
        <v>4.1300000000000001E-4</v>
      </c>
      <c r="CQ431" s="76">
        <v>7.0189999999999998E-4</v>
      </c>
      <c r="CR431" s="76">
        <v>5.7669999999999998E-4</v>
      </c>
      <c r="CS431" s="76">
        <v>4.2729999999999998E-4</v>
      </c>
      <c r="CT431" s="76">
        <v>3.68E-4</v>
      </c>
      <c r="CU431" s="76">
        <v>2.2010000000000001E-4</v>
      </c>
      <c r="CV431" s="76">
        <v>1.11E-4</v>
      </c>
      <c r="CW431" s="76">
        <v>7.0699999999999997E-5</v>
      </c>
      <c r="CX431" s="76">
        <v>2.165E-4</v>
      </c>
      <c r="CY431" s="76">
        <v>3.8850000000000001E-4</v>
      </c>
      <c r="CZ431" s="76">
        <v>5.2689999999999996E-4</v>
      </c>
      <c r="DA431" s="76">
        <v>5.9170000000000002E-4</v>
      </c>
      <c r="DB431" s="76">
        <v>6.4860000000000004E-4</v>
      </c>
      <c r="DC431" s="76">
        <v>7.138E-4</v>
      </c>
      <c r="DD431" s="76">
        <v>6.7270000000000003E-4</v>
      </c>
      <c r="DE431" s="76">
        <v>6.2640000000000005E-4</v>
      </c>
      <c r="DF431" s="76">
        <v>4.4349999999999999E-4</v>
      </c>
      <c r="DG431" s="76">
        <v>3.3859999999999999E-4</v>
      </c>
      <c r="DH431" s="76">
        <v>3.0390000000000001E-4</v>
      </c>
      <c r="DI431" s="76">
        <v>3.0390000000000001E-4</v>
      </c>
    </row>
    <row r="432" spans="1:113" x14ac:dyDescent="0.25">
      <c r="A432" t="str">
        <f t="shared" si="6"/>
        <v>All_All_All_No_All_20 to 199.99 kW_2958465</v>
      </c>
      <c r="B432" t="s">
        <v>204</v>
      </c>
      <c r="C432" t="s">
        <v>249</v>
      </c>
      <c r="D432" t="s">
        <v>19</v>
      </c>
      <c r="E432" t="s">
        <v>19</v>
      </c>
      <c r="F432" t="s">
        <v>19</v>
      </c>
      <c r="G432" t="s">
        <v>308</v>
      </c>
      <c r="H432" t="s">
        <v>19</v>
      </c>
      <c r="I432" t="s">
        <v>59</v>
      </c>
      <c r="J432" s="11">
        <v>2958465</v>
      </c>
      <c r="K432">
        <v>15</v>
      </c>
      <c r="L432">
        <v>18</v>
      </c>
      <c r="M432">
        <v>24953.11</v>
      </c>
      <c r="N432">
        <v>0</v>
      </c>
      <c r="O432">
        <v>0</v>
      </c>
      <c r="P432">
        <v>0</v>
      </c>
      <c r="Q432">
        <v>0</v>
      </c>
      <c r="R432">
        <v>12.353444</v>
      </c>
      <c r="S432">
        <v>11.792045999999999</v>
      </c>
      <c r="T432">
        <v>11.422575</v>
      </c>
      <c r="U432">
        <v>11.330916</v>
      </c>
      <c r="V432">
        <v>11.807464</v>
      </c>
      <c r="W432">
        <v>12.956073</v>
      </c>
      <c r="X432">
        <v>14.387143999999999</v>
      </c>
      <c r="Y432">
        <v>16.196881999999999</v>
      </c>
      <c r="Z432">
        <v>18.416498000000001</v>
      </c>
      <c r="AA432">
        <v>19.973692</v>
      </c>
      <c r="AB432">
        <v>21.408814</v>
      </c>
      <c r="AC432">
        <v>22.544498999999998</v>
      </c>
      <c r="AD432">
        <v>23.202428000000001</v>
      </c>
      <c r="AE432">
        <v>24.040661</v>
      </c>
      <c r="AF432">
        <v>24.171655000000001</v>
      </c>
      <c r="AG432">
        <v>23.676480000000002</v>
      </c>
      <c r="AH432">
        <v>22.615010000000002</v>
      </c>
      <c r="AI432">
        <v>21.12078</v>
      </c>
      <c r="AJ432">
        <v>19.990269999999999</v>
      </c>
      <c r="AK432">
        <v>19.238009999999999</v>
      </c>
      <c r="AL432">
        <v>18.471630000000001</v>
      </c>
      <c r="AM432">
        <v>16.809529999999999</v>
      </c>
      <c r="AN432">
        <v>14.930300000000001</v>
      </c>
      <c r="AO432">
        <v>13.537610000000001</v>
      </c>
      <c r="AP432">
        <v>76.0154</v>
      </c>
      <c r="AQ432">
        <v>74.228160000000003</v>
      </c>
      <c r="AR432">
        <v>72.760840000000002</v>
      </c>
      <c r="AS432">
        <v>71.251729999999995</v>
      </c>
      <c r="AT432">
        <v>70.04665</v>
      </c>
      <c r="AU432">
        <v>69.069400000000002</v>
      </c>
      <c r="AV432">
        <v>68.172899999999998</v>
      </c>
      <c r="AW432">
        <v>68.902889999999999</v>
      </c>
      <c r="AX432">
        <v>72.581280000000007</v>
      </c>
      <c r="AY432">
        <v>77.251599999999996</v>
      </c>
      <c r="AZ432">
        <v>81.871679999999998</v>
      </c>
      <c r="BA432">
        <v>86.013180000000006</v>
      </c>
      <c r="BB432">
        <v>89.510890000000003</v>
      </c>
      <c r="BC432">
        <v>92.362229999999997</v>
      </c>
      <c r="BD432">
        <v>94.59545</v>
      </c>
      <c r="BE432">
        <v>95.986879999999999</v>
      </c>
      <c r="BF432">
        <v>96.54607</v>
      </c>
      <c r="BG432">
        <v>96.243639999999999</v>
      </c>
      <c r="BH432">
        <v>94.89358</v>
      </c>
      <c r="BI432">
        <v>92.069299999999998</v>
      </c>
      <c r="BJ432">
        <v>87.807720000000003</v>
      </c>
      <c r="BK432">
        <v>83.813090000000003</v>
      </c>
      <c r="BL432">
        <v>80.794870000000003</v>
      </c>
      <c r="BM432">
        <v>78.420940000000002</v>
      </c>
      <c r="BN432">
        <v>-5.9168999999999999E-2</v>
      </c>
      <c r="BO432">
        <v>-4.4970900000000001E-2</v>
      </c>
      <c r="BP432">
        <v>-3.4749299999999997E-2</v>
      </c>
      <c r="BQ432">
        <v>-1.6688999999999999E-2</v>
      </c>
      <c r="BR432">
        <v>-1.07023E-2</v>
      </c>
      <c r="BS432">
        <v>-1.5992599999999999E-2</v>
      </c>
      <c r="BT432">
        <v>3.5217499999999999E-2</v>
      </c>
      <c r="BU432">
        <v>0.1363028</v>
      </c>
      <c r="BV432">
        <v>0.16863810000000001</v>
      </c>
      <c r="BW432">
        <v>0.12508050000000001</v>
      </c>
      <c r="BX432">
        <v>6.3044600000000006E-2</v>
      </c>
      <c r="BY432">
        <v>1.7266E-3</v>
      </c>
      <c r="BZ432">
        <v>-5.1860499999999997E-2</v>
      </c>
      <c r="CA432">
        <v>-9.9252300000000002E-2</v>
      </c>
      <c r="CB432">
        <v>8.1513000000000002E-3</v>
      </c>
      <c r="CC432">
        <v>-2.2512999999999999E-3</v>
      </c>
      <c r="CD432">
        <v>-2.8806000000000001E-3</v>
      </c>
      <c r="CE432">
        <v>-2.13321E-2</v>
      </c>
      <c r="CF432">
        <v>-0.10439089999999999</v>
      </c>
      <c r="CG432">
        <v>-0.1227927</v>
      </c>
      <c r="CH432">
        <v>-7.63963E-2</v>
      </c>
      <c r="CI432">
        <v>1.0877599999999999E-2</v>
      </c>
      <c r="CJ432">
        <v>-5.3240000000000004E-4</v>
      </c>
      <c r="CK432">
        <v>-4.08134E-2</v>
      </c>
      <c r="CL432" s="76">
        <v>5.0500000000000001E-5</v>
      </c>
      <c r="CM432" s="76">
        <v>4.8900000000000003E-5</v>
      </c>
      <c r="CN432" s="76">
        <v>4.6400000000000003E-5</v>
      </c>
      <c r="CO432" s="76">
        <v>4.6699999999999997E-5</v>
      </c>
      <c r="CP432" s="76">
        <v>5.3900000000000002E-5</v>
      </c>
      <c r="CQ432" s="76">
        <v>9.0799999999999998E-5</v>
      </c>
      <c r="CR432" s="76">
        <v>7.6299999999999998E-5</v>
      </c>
      <c r="CS432" s="76">
        <v>5.6799999999999998E-5</v>
      </c>
      <c r="CT432" s="76">
        <v>4.4799999999999998E-5</v>
      </c>
      <c r="CU432" s="76">
        <v>2.37E-5</v>
      </c>
      <c r="CV432" s="76">
        <v>1.22E-5</v>
      </c>
      <c r="CW432" s="76">
        <v>6.9999999999999999E-6</v>
      </c>
      <c r="CX432" s="76">
        <v>2.4000000000000001E-5</v>
      </c>
      <c r="CY432" s="76">
        <v>4.3099999999999997E-5</v>
      </c>
      <c r="CZ432" s="76">
        <v>6.0800000000000001E-5</v>
      </c>
      <c r="DA432" s="76">
        <v>7.0599999999999995E-5</v>
      </c>
      <c r="DB432" s="76">
        <v>7.8100000000000001E-5</v>
      </c>
      <c r="DC432" s="76">
        <v>8.4599999999999996E-5</v>
      </c>
      <c r="DD432" s="76">
        <v>7.8999999999999996E-5</v>
      </c>
      <c r="DE432" s="76">
        <v>7.2200000000000007E-5</v>
      </c>
      <c r="DF432" s="76">
        <v>5.63E-5</v>
      </c>
      <c r="DG432" s="76">
        <v>4.3999999999999999E-5</v>
      </c>
      <c r="DH432" s="76">
        <v>4.0099999999999999E-5</v>
      </c>
      <c r="DI432" s="76">
        <v>3.9100000000000002E-5</v>
      </c>
    </row>
    <row r="433" spans="1:113" x14ac:dyDescent="0.25">
      <c r="A433" t="str">
        <f t="shared" si="6"/>
        <v>All_All_All_Yes_All_20 to 199.99 kW_43627</v>
      </c>
      <c r="B433" t="s">
        <v>177</v>
      </c>
      <c r="C433" t="s">
        <v>250</v>
      </c>
      <c r="D433" t="s">
        <v>19</v>
      </c>
      <c r="E433" t="s">
        <v>19</v>
      </c>
      <c r="F433" t="s">
        <v>19</v>
      </c>
      <c r="G433" t="s">
        <v>309</v>
      </c>
      <c r="H433" t="s">
        <v>19</v>
      </c>
      <c r="I433" t="s">
        <v>59</v>
      </c>
      <c r="J433" s="11">
        <v>43627</v>
      </c>
      <c r="K433">
        <v>15</v>
      </c>
      <c r="L433">
        <v>18</v>
      </c>
      <c r="M433">
        <v>41</v>
      </c>
      <c r="N433">
        <v>0</v>
      </c>
      <c r="O433">
        <v>0</v>
      </c>
      <c r="P433">
        <v>0</v>
      </c>
      <c r="Q433">
        <v>0</v>
      </c>
      <c r="R433">
        <v>24.083805000000002</v>
      </c>
      <c r="S433">
        <v>23.816488</v>
      </c>
      <c r="T433">
        <v>24.089659000000001</v>
      </c>
      <c r="U433">
        <v>24.121853999999999</v>
      </c>
      <c r="V433">
        <v>23.756001000000001</v>
      </c>
      <c r="W433">
        <v>24.551145999999999</v>
      </c>
      <c r="X433">
        <v>27.470122</v>
      </c>
      <c r="Y433">
        <v>27.092658</v>
      </c>
      <c r="Z433">
        <v>27.168610000000001</v>
      </c>
      <c r="AA433">
        <v>27.754950999999998</v>
      </c>
      <c r="AB433">
        <v>27.598828999999999</v>
      </c>
      <c r="AC433">
        <v>27.50517</v>
      </c>
      <c r="AD433">
        <v>27.733439000000001</v>
      </c>
      <c r="AE433">
        <v>25.667072999999998</v>
      </c>
      <c r="AF433">
        <v>7.8359512000000002</v>
      </c>
      <c r="AG433">
        <v>6.1539510000000002</v>
      </c>
      <c r="AH433">
        <v>5.4066830000000001</v>
      </c>
      <c r="AI433">
        <v>5.9558780000000002</v>
      </c>
      <c r="AJ433">
        <v>5.8466100000000001</v>
      </c>
      <c r="AK433">
        <v>7.5266099999999998</v>
      </c>
      <c r="AL433">
        <v>25.143239999999999</v>
      </c>
      <c r="AM433">
        <v>25.476949999999999</v>
      </c>
      <c r="AN433">
        <v>25.375489999999999</v>
      </c>
      <c r="AO433">
        <v>25.18524</v>
      </c>
      <c r="AP433">
        <v>85.083340000000007</v>
      </c>
      <c r="AQ433">
        <v>82.833340000000007</v>
      </c>
      <c r="AR433">
        <v>81.333340000000007</v>
      </c>
      <c r="AS433">
        <v>79.166659999999993</v>
      </c>
      <c r="AT433">
        <v>76.75</v>
      </c>
      <c r="AU433">
        <v>75.333340000000007</v>
      </c>
      <c r="AV433">
        <v>74.833340000000007</v>
      </c>
      <c r="AW433">
        <v>76.333340000000007</v>
      </c>
      <c r="AX433">
        <v>80.583340000000007</v>
      </c>
      <c r="AY433">
        <v>83.583340000000007</v>
      </c>
      <c r="AZ433">
        <v>86.083340000000007</v>
      </c>
      <c r="BA433">
        <v>90.583340000000007</v>
      </c>
      <c r="BB433">
        <v>94.416659999999993</v>
      </c>
      <c r="BC433">
        <v>97</v>
      </c>
      <c r="BD433">
        <v>99.416659999999993</v>
      </c>
      <c r="BE433">
        <v>100.41670000000001</v>
      </c>
      <c r="BF433">
        <v>101.75</v>
      </c>
      <c r="BG433">
        <v>102.16670000000001</v>
      </c>
      <c r="BH433">
        <v>101.08329999999999</v>
      </c>
      <c r="BI433">
        <v>100.16670000000001</v>
      </c>
      <c r="BJ433">
        <v>98.25</v>
      </c>
      <c r="BK433">
        <v>93.416659999999993</v>
      </c>
      <c r="BL433">
        <v>91.416659999999993</v>
      </c>
      <c r="BM433">
        <v>89.75</v>
      </c>
      <c r="BN433">
        <v>-9.9978800000000007E-2</v>
      </c>
      <c r="BO433">
        <v>0.2756111</v>
      </c>
      <c r="BP433">
        <v>0.1127389</v>
      </c>
      <c r="BQ433">
        <v>0.10054440000000001</v>
      </c>
      <c r="BR433">
        <v>0.12788540000000001</v>
      </c>
      <c r="BS433">
        <v>6.8005399999999994E-2</v>
      </c>
      <c r="BT433">
        <v>0.18174309999999999</v>
      </c>
      <c r="BU433">
        <v>0.48838140000000002</v>
      </c>
      <c r="BV433">
        <v>0.34508420000000001</v>
      </c>
      <c r="BW433">
        <v>0.1799962</v>
      </c>
      <c r="BX433">
        <v>0.15950220000000001</v>
      </c>
      <c r="BY433">
        <v>6.3669E-3</v>
      </c>
      <c r="BZ433">
        <v>-0.12623190000000001</v>
      </c>
      <c r="CA433">
        <v>-0.1035523</v>
      </c>
      <c r="CB433">
        <v>0.63657280000000005</v>
      </c>
      <c r="CC433">
        <v>0.82027289999999997</v>
      </c>
      <c r="CD433">
        <v>0.75783999999999996</v>
      </c>
      <c r="CE433">
        <v>0.87782450000000001</v>
      </c>
      <c r="CF433">
        <v>0.60606539999999998</v>
      </c>
      <c r="CG433">
        <v>0.48098550000000001</v>
      </c>
      <c r="CH433">
        <v>0.34746349999999998</v>
      </c>
      <c r="CI433">
        <v>0.46226119999999998</v>
      </c>
      <c r="CJ433">
        <v>0.24295459999999999</v>
      </c>
      <c r="CK433">
        <v>0.15621119999999999</v>
      </c>
      <c r="CL433">
        <v>0.727935</v>
      </c>
      <c r="CM433">
        <v>0.69090110000000005</v>
      </c>
      <c r="CN433">
        <v>0.71380569999999999</v>
      </c>
      <c r="CO433">
        <v>0.75532630000000001</v>
      </c>
      <c r="CP433">
        <v>0.78548070000000003</v>
      </c>
      <c r="CQ433">
        <v>0.79528860000000001</v>
      </c>
      <c r="CR433">
        <v>0.81738250000000001</v>
      </c>
      <c r="CS433">
        <v>0.54413029999999996</v>
      </c>
      <c r="CT433">
        <v>0.33898450000000002</v>
      </c>
      <c r="CU433" s="76">
        <v>0.21723000000000001</v>
      </c>
      <c r="CV433" s="76">
        <v>0.2277708</v>
      </c>
      <c r="CW433" s="76">
        <v>0.20162920000000001</v>
      </c>
      <c r="CX433" s="76">
        <v>0.79703959999999996</v>
      </c>
      <c r="CY433">
        <v>1.0837000000000001</v>
      </c>
      <c r="CZ433">
        <v>1.188687</v>
      </c>
      <c r="DA433">
        <v>0.83147099999999996</v>
      </c>
      <c r="DB433">
        <v>0.65513189999999999</v>
      </c>
      <c r="DC433">
        <v>0.74694519999999998</v>
      </c>
      <c r="DD433">
        <v>0.35881039999999997</v>
      </c>
      <c r="DE433">
        <v>0.28151369999999998</v>
      </c>
      <c r="DF433">
        <v>0.26777899999999999</v>
      </c>
      <c r="DG433">
        <v>0.28981509999999999</v>
      </c>
      <c r="DH433">
        <v>0.30210759999999998</v>
      </c>
      <c r="DI433">
        <v>0.34935100000000002</v>
      </c>
    </row>
    <row r="434" spans="1:113" x14ac:dyDescent="0.25">
      <c r="A434" t="str">
        <f t="shared" si="6"/>
        <v>All_All_All_Yes_All_20 to 199.99 kW_43670</v>
      </c>
      <c r="B434" t="s">
        <v>177</v>
      </c>
      <c r="C434" t="s">
        <v>250</v>
      </c>
      <c r="D434" t="s">
        <v>19</v>
      </c>
      <c r="E434" t="s">
        <v>19</v>
      </c>
      <c r="F434" t="s">
        <v>19</v>
      </c>
      <c r="G434" t="s">
        <v>309</v>
      </c>
      <c r="H434" t="s">
        <v>19</v>
      </c>
      <c r="I434" t="s">
        <v>59</v>
      </c>
      <c r="J434" s="11">
        <v>43670</v>
      </c>
      <c r="K434">
        <v>15</v>
      </c>
      <c r="L434">
        <v>18</v>
      </c>
      <c r="M434">
        <v>41</v>
      </c>
      <c r="N434">
        <v>0</v>
      </c>
      <c r="O434">
        <v>0</v>
      </c>
      <c r="P434">
        <v>0</v>
      </c>
      <c r="Q434">
        <v>0</v>
      </c>
      <c r="R434">
        <v>19.759463</v>
      </c>
      <c r="S434">
        <v>17.782488000000001</v>
      </c>
      <c r="T434">
        <v>17.356731</v>
      </c>
      <c r="U434">
        <v>17.472829000000001</v>
      </c>
      <c r="V434">
        <v>19.392852999999999</v>
      </c>
      <c r="W434">
        <v>19.912780000000001</v>
      </c>
      <c r="X434">
        <v>19.591829000000001</v>
      </c>
      <c r="Y434">
        <v>19.900122</v>
      </c>
      <c r="Z434">
        <v>19.882584999999999</v>
      </c>
      <c r="AA434">
        <v>19.552804999999999</v>
      </c>
      <c r="AB434">
        <v>19.678682999999999</v>
      </c>
      <c r="AC434">
        <v>19.779122000000001</v>
      </c>
      <c r="AD434">
        <v>20.016244</v>
      </c>
      <c r="AE434">
        <v>16.431878000000001</v>
      </c>
      <c r="AF434">
        <v>8.1557805000000005</v>
      </c>
      <c r="AG434">
        <v>3.1128779999999998</v>
      </c>
      <c r="AH434">
        <v>2.3392200000000001</v>
      </c>
      <c r="AI434">
        <v>3.3519019999999999</v>
      </c>
      <c r="AJ434">
        <v>6.9001460000000003</v>
      </c>
      <c r="AK434">
        <v>11.524509999999999</v>
      </c>
      <c r="AL434">
        <v>15.150880000000001</v>
      </c>
      <c r="AM434">
        <v>15.24356</v>
      </c>
      <c r="AN434">
        <v>15.314780000000001</v>
      </c>
      <c r="AO434">
        <v>15.30212</v>
      </c>
      <c r="AP434">
        <v>87</v>
      </c>
      <c r="AQ434">
        <v>83.166659999999993</v>
      </c>
      <c r="AR434">
        <v>80.083340000000007</v>
      </c>
      <c r="AS434">
        <v>79.166659999999993</v>
      </c>
      <c r="AT434">
        <v>78.333340000000007</v>
      </c>
      <c r="AU434">
        <v>77.833340000000007</v>
      </c>
      <c r="AV434">
        <v>76</v>
      </c>
      <c r="AW434">
        <v>76</v>
      </c>
      <c r="AX434">
        <v>79.083340000000007</v>
      </c>
      <c r="AY434">
        <v>83.416659999999993</v>
      </c>
      <c r="AZ434">
        <v>87.75</v>
      </c>
      <c r="BA434">
        <v>91.166659999999993</v>
      </c>
      <c r="BB434">
        <v>92.583340000000007</v>
      </c>
      <c r="BC434">
        <v>95.75</v>
      </c>
      <c r="BD434">
        <v>99.083340000000007</v>
      </c>
      <c r="BE434">
        <v>101.91670000000001</v>
      </c>
      <c r="BF434">
        <v>103.33329999999999</v>
      </c>
      <c r="BG434">
        <v>103.83329999999999</v>
      </c>
      <c r="BH434">
        <v>103.41670000000001</v>
      </c>
      <c r="BI434">
        <v>101.33329999999999</v>
      </c>
      <c r="BJ434">
        <v>98.083340000000007</v>
      </c>
      <c r="BK434">
        <v>94.333340000000007</v>
      </c>
      <c r="BL434">
        <v>92.166659999999993</v>
      </c>
      <c r="BM434">
        <v>91.166659999999993</v>
      </c>
      <c r="BN434">
        <v>-0.35092590000000001</v>
      </c>
      <c r="BO434">
        <v>-0.19923060000000001</v>
      </c>
      <c r="BP434">
        <v>-0.16305459999999999</v>
      </c>
      <c r="BQ434">
        <v>-0.28449570000000002</v>
      </c>
      <c r="BR434">
        <v>-0.34481630000000002</v>
      </c>
      <c r="BS434">
        <v>-0.53673789999999999</v>
      </c>
      <c r="BT434">
        <v>-0.39375670000000002</v>
      </c>
      <c r="BU434">
        <v>-5.9909499999999997E-2</v>
      </c>
      <c r="BV434">
        <v>5.5734699999999998E-2</v>
      </c>
      <c r="BW434">
        <v>0.1180021</v>
      </c>
      <c r="BX434">
        <v>3.0556699999999999E-2</v>
      </c>
      <c r="BY434">
        <v>-8.6184E-3</v>
      </c>
      <c r="BZ434">
        <v>-3.2459599999999998E-2</v>
      </c>
      <c r="CA434">
        <v>5.6325300000000002E-2</v>
      </c>
      <c r="CB434">
        <v>0.68381130000000001</v>
      </c>
      <c r="CC434">
        <v>0.70278229999999997</v>
      </c>
      <c r="CD434">
        <v>0.7883078</v>
      </c>
      <c r="CE434">
        <v>0.81618440000000003</v>
      </c>
      <c r="CF434">
        <v>0.44796580000000003</v>
      </c>
      <c r="CG434">
        <v>0.1597837</v>
      </c>
      <c r="CH434">
        <v>-8.8692900000000005E-2</v>
      </c>
      <c r="CI434">
        <v>-0.24807180000000001</v>
      </c>
      <c r="CJ434">
        <v>-0.2427666</v>
      </c>
      <c r="CK434">
        <v>-0.35894350000000003</v>
      </c>
      <c r="CL434">
        <v>0.47395520000000002</v>
      </c>
      <c r="CM434">
        <v>0.4630668</v>
      </c>
      <c r="CN434">
        <v>0.43190580000000001</v>
      </c>
      <c r="CO434">
        <v>0.41508610000000001</v>
      </c>
      <c r="CP434">
        <v>0.48319469999999998</v>
      </c>
      <c r="CQ434">
        <v>0.55195369999999999</v>
      </c>
      <c r="CR434">
        <v>0.69554740000000004</v>
      </c>
      <c r="CS434">
        <v>0.43711</v>
      </c>
      <c r="CT434">
        <v>0.28699029999999998</v>
      </c>
      <c r="CU434">
        <v>0.18273449999999999</v>
      </c>
      <c r="CV434" s="76">
        <v>0.19549929999999999</v>
      </c>
      <c r="CW434" s="76">
        <v>0.18664130000000001</v>
      </c>
      <c r="CX434" s="76">
        <v>0.71841670000000002</v>
      </c>
      <c r="CY434">
        <v>1.0032620000000001</v>
      </c>
      <c r="CZ434">
        <v>1.100792</v>
      </c>
      <c r="DA434">
        <v>0.73619900000000005</v>
      </c>
      <c r="DB434">
        <v>0.51827979999999996</v>
      </c>
      <c r="DC434">
        <v>0.53217389999999998</v>
      </c>
      <c r="DD434">
        <v>0.31566719999999998</v>
      </c>
      <c r="DE434">
        <v>0.2653992</v>
      </c>
      <c r="DF434">
        <v>0.27114129999999997</v>
      </c>
      <c r="DG434">
        <v>0.29604039999999998</v>
      </c>
      <c r="DH434">
        <v>0.30412919999999999</v>
      </c>
      <c r="DI434">
        <v>0.30809180000000003</v>
      </c>
    </row>
    <row r="435" spans="1:113" x14ac:dyDescent="0.25">
      <c r="A435" t="str">
        <f t="shared" si="6"/>
        <v>All_All_All_Yes_All_20 to 199.99 kW_43672</v>
      </c>
      <c r="B435" t="s">
        <v>177</v>
      </c>
      <c r="C435" t="s">
        <v>250</v>
      </c>
      <c r="D435" t="s">
        <v>19</v>
      </c>
      <c r="E435" t="s">
        <v>19</v>
      </c>
      <c r="F435" t="s">
        <v>19</v>
      </c>
      <c r="G435" t="s">
        <v>309</v>
      </c>
      <c r="H435" t="s">
        <v>19</v>
      </c>
      <c r="I435" t="s">
        <v>59</v>
      </c>
      <c r="J435" s="11">
        <v>43672</v>
      </c>
      <c r="K435">
        <v>15</v>
      </c>
      <c r="L435">
        <v>18</v>
      </c>
      <c r="M435">
        <v>41</v>
      </c>
      <c r="N435">
        <v>0</v>
      </c>
      <c r="O435">
        <v>0</v>
      </c>
      <c r="P435">
        <v>0</v>
      </c>
      <c r="Q435">
        <v>0</v>
      </c>
      <c r="R435">
        <v>18.509340999999999</v>
      </c>
      <c r="S435">
        <v>18.377927</v>
      </c>
      <c r="T435">
        <v>18.699342000000001</v>
      </c>
      <c r="U435">
        <v>18.542207000000001</v>
      </c>
      <c r="V435">
        <v>18.574244</v>
      </c>
      <c r="W435">
        <v>19.830171</v>
      </c>
      <c r="X435">
        <v>19.972657999999999</v>
      </c>
      <c r="Y435">
        <v>18.277657999999999</v>
      </c>
      <c r="Z435">
        <v>18.450389999999999</v>
      </c>
      <c r="AA435">
        <v>18.395707000000002</v>
      </c>
      <c r="AB435">
        <v>15.903048999999999</v>
      </c>
      <c r="AC435">
        <v>17.317682999999999</v>
      </c>
      <c r="AD435">
        <v>19.348877999999999</v>
      </c>
      <c r="AE435">
        <v>18.260207000000001</v>
      </c>
      <c r="AF435">
        <v>10.209488</v>
      </c>
      <c r="AG435">
        <v>8.2982680000000002</v>
      </c>
      <c r="AH435">
        <v>9.1568050000000003</v>
      </c>
      <c r="AI435">
        <v>8.4817070000000001</v>
      </c>
      <c r="AJ435">
        <v>10.87768</v>
      </c>
      <c r="AK435">
        <v>11.35768</v>
      </c>
      <c r="AL435">
        <v>19.829899999999999</v>
      </c>
      <c r="AM435">
        <v>19.949929999999998</v>
      </c>
      <c r="AN435">
        <v>19.970410000000001</v>
      </c>
      <c r="AO435">
        <v>19.93234</v>
      </c>
      <c r="AP435">
        <v>85.583340000000007</v>
      </c>
      <c r="AQ435">
        <v>86.166659999999993</v>
      </c>
      <c r="AR435">
        <v>85.083340000000007</v>
      </c>
      <c r="AS435">
        <v>83.416659999999993</v>
      </c>
      <c r="AT435">
        <v>82</v>
      </c>
      <c r="AU435">
        <v>79.583340000000007</v>
      </c>
      <c r="AV435">
        <v>77.583340000000007</v>
      </c>
      <c r="AW435">
        <v>78.583340000000007</v>
      </c>
      <c r="AX435">
        <v>81.083340000000007</v>
      </c>
      <c r="AY435">
        <v>84.583340000000007</v>
      </c>
      <c r="AZ435">
        <v>90</v>
      </c>
      <c r="BA435">
        <v>93.666659999999993</v>
      </c>
      <c r="BB435">
        <v>96.166659999999993</v>
      </c>
      <c r="BC435">
        <v>98.333340000000007</v>
      </c>
      <c r="BD435">
        <v>100.5</v>
      </c>
      <c r="BE435">
        <v>102.5</v>
      </c>
      <c r="BF435">
        <v>103.75</v>
      </c>
      <c r="BG435">
        <v>103.33329999999999</v>
      </c>
      <c r="BH435">
        <v>102.16670000000001</v>
      </c>
      <c r="BI435">
        <v>99.416659999999993</v>
      </c>
      <c r="BJ435">
        <v>96.5</v>
      </c>
      <c r="BK435">
        <v>93.166659999999993</v>
      </c>
      <c r="BL435">
        <v>90.25</v>
      </c>
      <c r="BM435">
        <v>87.416659999999993</v>
      </c>
      <c r="BN435">
        <v>-0.33257330000000002</v>
      </c>
      <c r="BO435">
        <v>-0.19524620000000001</v>
      </c>
      <c r="BP435">
        <v>-0.18622810000000001</v>
      </c>
      <c r="BQ435">
        <v>-0.3473271</v>
      </c>
      <c r="BR435">
        <v>-0.51919150000000003</v>
      </c>
      <c r="BS435">
        <v>-0.64490069999999999</v>
      </c>
      <c r="BT435">
        <v>-0.50353950000000003</v>
      </c>
      <c r="BU435">
        <v>-0.12824079999999999</v>
      </c>
      <c r="BV435">
        <v>-1.5070000000000001E-3</v>
      </c>
      <c r="BW435">
        <v>0.10422729999999999</v>
      </c>
      <c r="BX435">
        <v>1.26426E-2</v>
      </c>
      <c r="BY435">
        <v>-2.065E-3</v>
      </c>
      <c r="BZ435">
        <v>-2.3570000000000002E-3</v>
      </c>
      <c r="CA435">
        <v>9.8142499999999994E-2</v>
      </c>
      <c r="CB435">
        <v>0.74682490000000001</v>
      </c>
      <c r="CC435">
        <v>0.75118600000000002</v>
      </c>
      <c r="CD435">
        <v>0.82654660000000002</v>
      </c>
      <c r="CE435">
        <v>0.81618429999999997</v>
      </c>
      <c r="CF435">
        <v>0.43985790000000002</v>
      </c>
      <c r="CG435">
        <v>0.15401999999999999</v>
      </c>
      <c r="CH435">
        <v>-8.7785000000000002E-2</v>
      </c>
      <c r="CI435">
        <v>-0.248611</v>
      </c>
      <c r="CJ435">
        <v>-0.24276639999999999</v>
      </c>
      <c r="CK435">
        <v>-0.33021060000000002</v>
      </c>
      <c r="CL435">
        <v>0.62626219999999999</v>
      </c>
      <c r="CM435">
        <v>0.60926429999999998</v>
      </c>
      <c r="CN435">
        <v>0.60854030000000003</v>
      </c>
      <c r="CO435">
        <v>0.62120370000000003</v>
      </c>
      <c r="CP435">
        <v>0.6763034</v>
      </c>
      <c r="CQ435">
        <v>0.74381090000000005</v>
      </c>
      <c r="CR435">
        <v>0.80555489999999996</v>
      </c>
      <c r="CS435">
        <v>0.5237851</v>
      </c>
      <c r="CT435">
        <v>0.33170650000000002</v>
      </c>
      <c r="CU435">
        <v>0.21396850000000001</v>
      </c>
      <c r="CV435">
        <v>0.22095580000000001</v>
      </c>
      <c r="CW435">
        <v>0.19226969999999999</v>
      </c>
      <c r="CX435">
        <v>0.76094740000000005</v>
      </c>
      <c r="CY435">
        <v>1.06393</v>
      </c>
      <c r="CZ435">
        <v>1.1846890000000001</v>
      </c>
      <c r="DA435">
        <v>0.84398810000000002</v>
      </c>
      <c r="DB435">
        <v>0.69571059999999996</v>
      </c>
      <c r="DC435">
        <v>0.79735040000000001</v>
      </c>
      <c r="DD435">
        <v>0.3796233</v>
      </c>
      <c r="DE435">
        <v>0.27638469999999998</v>
      </c>
      <c r="DF435">
        <v>0.26380360000000003</v>
      </c>
      <c r="DG435">
        <v>0.2926744</v>
      </c>
      <c r="DH435">
        <v>0.2977783</v>
      </c>
      <c r="DI435">
        <v>0.31664340000000002</v>
      </c>
    </row>
    <row r="436" spans="1:113" x14ac:dyDescent="0.25">
      <c r="A436" t="str">
        <f t="shared" si="6"/>
        <v>All_All_All_Yes_All_20 to 199.99 kW_43690</v>
      </c>
      <c r="B436" t="s">
        <v>177</v>
      </c>
      <c r="C436" t="s">
        <v>250</v>
      </c>
      <c r="D436" t="s">
        <v>19</v>
      </c>
      <c r="E436" t="s">
        <v>19</v>
      </c>
      <c r="F436" t="s">
        <v>19</v>
      </c>
      <c r="G436" t="s">
        <v>309</v>
      </c>
      <c r="H436" t="s">
        <v>19</v>
      </c>
      <c r="I436" t="s">
        <v>59</v>
      </c>
      <c r="J436" s="11">
        <v>43690</v>
      </c>
      <c r="K436">
        <v>15</v>
      </c>
      <c r="L436">
        <v>18</v>
      </c>
      <c r="M436">
        <v>41</v>
      </c>
      <c r="N436">
        <v>0</v>
      </c>
      <c r="O436">
        <v>0</v>
      </c>
      <c r="P436">
        <v>0</v>
      </c>
      <c r="Q436">
        <v>0</v>
      </c>
      <c r="R436">
        <v>20.247316999999999</v>
      </c>
      <c r="S436">
        <v>20.299023999999999</v>
      </c>
      <c r="T436">
        <v>20.180975</v>
      </c>
      <c r="U436">
        <v>20.183927000000001</v>
      </c>
      <c r="V436">
        <v>20.067755999999999</v>
      </c>
      <c r="W436">
        <v>22.241439</v>
      </c>
      <c r="X436">
        <v>25.450365999999999</v>
      </c>
      <c r="Y436">
        <v>27.390878000000001</v>
      </c>
      <c r="Z436">
        <v>27.527194999999999</v>
      </c>
      <c r="AA436">
        <v>27.185341999999999</v>
      </c>
      <c r="AB436">
        <v>26.199707</v>
      </c>
      <c r="AC436">
        <v>26.113976000000001</v>
      </c>
      <c r="AD436">
        <v>26.068560999999999</v>
      </c>
      <c r="AE436">
        <v>24.806269</v>
      </c>
      <c r="AF436">
        <v>12.240561</v>
      </c>
      <c r="AG436">
        <v>9.0435119999999998</v>
      </c>
      <c r="AH436">
        <v>9.276707</v>
      </c>
      <c r="AI436">
        <v>11.821070000000001</v>
      </c>
      <c r="AJ436">
        <v>11.71754</v>
      </c>
      <c r="AK436">
        <v>18.103899999999999</v>
      </c>
      <c r="AL436">
        <v>20.488289999999999</v>
      </c>
      <c r="AM436">
        <v>20.49315</v>
      </c>
      <c r="AN436">
        <v>20.584900000000001</v>
      </c>
      <c r="AO436">
        <v>20.558540000000001</v>
      </c>
      <c r="AP436">
        <v>83</v>
      </c>
      <c r="AQ436">
        <v>80</v>
      </c>
      <c r="AR436">
        <v>78.083340000000007</v>
      </c>
      <c r="AS436">
        <v>75.916659999999993</v>
      </c>
      <c r="AT436">
        <v>75</v>
      </c>
      <c r="AU436">
        <v>73.166659999999993</v>
      </c>
      <c r="AV436">
        <v>71.333340000000007</v>
      </c>
      <c r="AW436">
        <v>71.75</v>
      </c>
      <c r="AX436">
        <v>75.5</v>
      </c>
      <c r="AY436">
        <v>79.333340000000007</v>
      </c>
      <c r="AZ436">
        <v>83</v>
      </c>
      <c r="BA436">
        <v>87.333340000000007</v>
      </c>
      <c r="BB436">
        <v>91.25</v>
      </c>
      <c r="BC436">
        <v>94.333340000000007</v>
      </c>
      <c r="BD436">
        <v>96.833340000000007</v>
      </c>
      <c r="BE436">
        <v>99</v>
      </c>
      <c r="BF436">
        <v>100.33329999999999</v>
      </c>
      <c r="BG436">
        <v>100.5</v>
      </c>
      <c r="BH436">
        <v>100.08329999999999</v>
      </c>
      <c r="BI436">
        <v>98.166659999999993</v>
      </c>
      <c r="BJ436">
        <v>95.583340000000007</v>
      </c>
      <c r="BK436">
        <v>92.75</v>
      </c>
      <c r="BL436">
        <v>89.75</v>
      </c>
      <c r="BM436">
        <v>86.833340000000007</v>
      </c>
      <c r="BN436">
        <v>-0.1818352</v>
      </c>
      <c r="BO436">
        <v>-0.12285500000000001</v>
      </c>
      <c r="BP436">
        <v>-0.17382529999999999</v>
      </c>
      <c r="BQ436">
        <v>-0.17253689999999999</v>
      </c>
      <c r="BR436">
        <v>-0.26644600000000002</v>
      </c>
      <c r="BS436">
        <v>-0.30347740000000001</v>
      </c>
      <c r="BT436">
        <v>-0.12626899999999999</v>
      </c>
      <c r="BU436">
        <v>-0.1763845</v>
      </c>
      <c r="BV436">
        <v>-9.0857499999999994E-2</v>
      </c>
      <c r="BW436">
        <v>-2.90452E-2</v>
      </c>
      <c r="BX436">
        <v>3.6006499999999997E-2</v>
      </c>
      <c r="BY436">
        <v>3.6138499999999997E-2</v>
      </c>
      <c r="BZ436">
        <v>-4.3401299999999997E-2</v>
      </c>
      <c r="CA436">
        <v>0.10243720000000001</v>
      </c>
      <c r="CB436">
        <v>0.57981879999999997</v>
      </c>
      <c r="CC436">
        <v>0.46001740000000002</v>
      </c>
      <c r="CD436">
        <v>0.36248019999999997</v>
      </c>
      <c r="CE436">
        <v>0.39808300000000002</v>
      </c>
      <c r="CF436">
        <v>0.18236169999999999</v>
      </c>
      <c r="CG436">
        <v>-2.97352E-2</v>
      </c>
      <c r="CH436">
        <v>-0.2179914</v>
      </c>
      <c r="CI436">
        <v>-5.7976E-2</v>
      </c>
      <c r="CJ436">
        <v>-3.7423499999999998E-2</v>
      </c>
      <c r="CK436">
        <v>-9.8589700000000002E-2</v>
      </c>
      <c r="CL436">
        <v>0.51501189999999997</v>
      </c>
      <c r="CM436">
        <v>0.50724000000000002</v>
      </c>
      <c r="CN436">
        <v>0.49656460000000002</v>
      </c>
      <c r="CO436">
        <v>0.52642929999999999</v>
      </c>
      <c r="CP436">
        <v>0.60312920000000003</v>
      </c>
      <c r="CQ436">
        <v>0.71212149999999996</v>
      </c>
      <c r="CR436">
        <v>0.92118549999999999</v>
      </c>
      <c r="CS436">
        <v>0.56796599999999997</v>
      </c>
      <c r="CT436">
        <v>0.34477849999999999</v>
      </c>
      <c r="CU436">
        <v>0.18937889999999999</v>
      </c>
      <c r="CV436">
        <v>0.19975979999999999</v>
      </c>
      <c r="CW436">
        <v>0.18854399999999999</v>
      </c>
      <c r="CX436">
        <v>0.73171129999999995</v>
      </c>
      <c r="CY436">
        <v>1.0201720000000001</v>
      </c>
      <c r="CZ436">
        <v>1.12374</v>
      </c>
      <c r="DA436">
        <v>0.76044690000000004</v>
      </c>
      <c r="DB436">
        <v>0.56658989999999998</v>
      </c>
      <c r="DC436">
        <v>0.56418670000000004</v>
      </c>
      <c r="DD436">
        <v>0.30196539999999999</v>
      </c>
      <c r="DE436">
        <v>0.24896550000000001</v>
      </c>
      <c r="DF436">
        <v>0.25850339999999999</v>
      </c>
      <c r="DG436">
        <v>0.28487050000000003</v>
      </c>
      <c r="DH436">
        <v>0.2994947</v>
      </c>
      <c r="DI436">
        <v>0.31381870000000001</v>
      </c>
    </row>
    <row r="437" spans="1:113" x14ac:dyDescent="0.25">
      <c r="A437" t="str">
        <f t="shared" si="6"/>
        <v>All_All_All_Yes_All_20 to 199.99 kW_43691</v>
      </c>
      <c r="B437" t="s">
        <v>177</v>
      </c>
      <c r="C437" t="s">
        <v>250</v>
      </c>
      <c r="D437" t="s">
        <v>19</v>
      </c>
      <c r="E437" t="s">
        <v>19</v>
      </c>
      <c r="F437" t="s">
        <v>19</v>
      </c>
      <c r="G437" t="s">
        <v>309</v>
      </c>
      <c r="H437" t="s">
        <v>19</v>
      </c>
      <c r="I437" t="s">
        <v>59</v>
      </c>
      <c r="J437" s="11">
        <v>43691</v>
      </c>
      <c r="K437">
        <v>15</v>
      </c>
      <c r="L437">
        <v>18</v>
      </c>
      <c r="M437">
        <v>41</v>
      </c>
      <c r="N437">
        <v>0</v>
      </c>
      <c r="O437">
        <v>0</v>
      </c>
      <c r="P437">
        <v>0</v>
      </c>
      <c r="Q437">
        <v>0</v>
      </c>
      <c r="R437">
        <v>20.494098000000001</v>
      </c>
      <c r="S437">
        <v>20.554659000000001</v>
      </c>
      <c r="T437">
        <v>20.512633999999998</v>
      </c>
      <c r="U437">
        <v>20.884415000000001</v>
      </c>
      <c r="V437">
        <v>23.338024000000001</v>
      </c>
      <c r="W437">
        <v>23.305852999999999</v>
      </c>
      <c r="X437">
        <v>26.252171000000001</v>
      </c>
      <c r="Y437">
        <v>27.705829000000001</v>
      </c>
      <c r="Z437">
        <v>23.906828999999998</v>
      </c>
      <c r="AA437">
        <v>23.834561000000001</v>
      </c>
      <c r="AB437">
        <v>24.067829</v>
      </c>
      <c r="AC437">
        <v>24.062878000000001</v>
      </c>
      <c r="AD437">
        <v>24.008281</v>
      </c>
      <c r="AE437">
        <v>17.404342</v>
      </c>
      <c r="AF437">
        <v>7.0922926999999998</v>
      </c>
      <c r="AG437">
        <v>6.760561</v>
      </c>
      <c r="AH437">
        <v>6.1634390000000003</v>
      </c>
      <c r="AI437">
        <v>5.4142200000000003</v>
      </c>
      <c r="AJ437">
        <v>7.8258780000000003</v>
      </c>
      <c r="AK437">
        <v>9.1010249999999999</v>
      </c>
      <c r="AL437">
        <v>9.1810240000000007</v>
      </c>
      <c r="AM437">
        <v>9.1809999999999992</v>
      </c>
      <c r="AN437">
        <v>9.1537070000000007</v>
      </c>
      <c r="AO437">
        <v>9.1546830000000003</v>
      </c>
      <c r="AP437">
        <v>86.166659999999993</v>
      </c>
      <c r="AQ437">
        <v>81.916659999999993</v>
      </c>
      <c r="AR437">
        <v>81</v>
      </c>
      <c r="AS437">
        <v>77.916659999999993</v>
      </c>
      <c r="AT437">
        <v>76.083340000000007</v>
      </c>
      <c r="AU437">
        <v>75.166659999999993</v>
      </c>
      <c r="AV437">
        <v>74.666659999999993</v>
      </c>
      <c r="AW437">
        <v>74.083340000000007</v>
      </c>
      <c r="AX437">
        <v>77.833340000000007</v>
      </c>
      <c r="AY437">
        <v>81.583340000000007</v>
      </c>
      <c r="AZ437">
        <v>86.083340000000007</v>
      </c>
      <c r="BA437">
        <v>90.833340000000007</v>
      </c>
      <c r="BB437">
        <v>94.916659999999993</v>
      </c>
      <c r="BC437">
        <v>98.416659999999993</v>
      </c>
      <c r="BD437">
        <v>100.91670000000001</v>
      </c>
      <c r="BE437">
        <v>102</v>
      </c>
      <c r="BF437">
        <v>103</v>
      </c>
      <c r="BG437">
        <v>103.58329999999999</v>
      </c>
      <c r="BH437">
        <v>103.25</v>
      </c>
      <c r="BI437">
        <v>101.75</v>
      </c>
      <c r="BJ437">
        <v>98.333340000000007</v>
      </c>
      <c r="BK437">
        <v>95</v>
      </c>
      <c r="BL437">
        <v>92.333340000000007</v>
      </c>
      <c r="BM437">
        <v>89.583340000000007</v>
      </c>
      <c r="BN437">
        <v>-0.23689350000000001</v>
      </c>
      <c r="BO437">
        <v>-0.1211474</v>
      </c>
      <c r="BP437">
        <v>-0.18348030000000001</v>
      </c>
      <c r="BQ437">
        <v>-0.19538359999999999</v>
      </c>
      <c r="BR437">
        <v>-0.2981509</v>
      </c>
      <c r="BS437">
        <v>-0.3652842</v>
      </c>
      <c r="BT437">
        <v>-0.23605029999999999</v>
      </c>
      <c r="BU437">
        <v>-0.2143458</v>
      </c>
      <c r="BV437">
        <v>-0.13174420000000001</v>
      </c>
      <c r="BW437">
        <v>-4.0065099999999999E-2</v>
      </c>
      <c r="BX437">
        <v>2.0652400000000001E-2</v>
      </c>
      <c r="BY437">
        <v>4.2691300000000001E-2</v>
      </c>
      <c r="BZ437">
        <v>-2.2330699999999998E-2</v>
      </c>
      <c r="CA437">
        <v>0.144256</v>
      </c>
      <c r="CB437">
        <v>0.68064159999999996</v>
      </c>
      <c r="CC437">
        <v>0.55682560000000003</v>
      </c>
      <c r="CD437">
        <v>0.45807500000000001</v>
      </c>
      <c r="CE437">
        <v>0.50910670000000002</v>
      </c>
      <c r="CF437">
        <v>0.2309995</v>
      </c>
      <c r="CG437">
        <v>1.0611199999999999E-2</v>
      </c>
      <c r="CH437">
        <v>-0.21253269999999999</v>
      </c>
      <c r="CI437">
        <v>-5.9323500000000001E-2</v>
      </c>
      <c r="CJ437">
        <v>-4.3135E-2</v>
      </c>
      <c r="CK437">
        <v>-0.12732189999999999</v>
      </c>
      <c r="CL437">
        <v>0.72930110000000004</v>
      </c>
      <c r="CM437">
        <v>0.72573100000000001</v>
      </c>
      <c r="CN437">
        <v>0.67979179999999995</v>
      </c>
      <c r="CO437">
        <v>0.69378830000000002</v>
      </c>
      <c r="CP437">
        <v>1.050379</v>
      </c>
      <c r="CQ437">
        <v>1.1851100000000001</v>
      </c>
      <c r="CR437">
        <v>1.227803</v>
      </c>
      <c r="CS437">
        <v>0.70152910000000002</v>
      </c>
      <c r="CT437">
        <v>0.40161140000000001</v>
      </c>
      <c r="CU437">
        <v>0.22916059999999999</v>
      </c>
      <c r="CV437">
        <v>0.2131092</v>
      </c>
      <c r="CW437">
        <v>0.19033330000000001</v>
      </c>
      <c r="CX437">
        <v>0.73848650000000005</v>
      </c>
      <c r="CY437">
        <v>1.0576890000000001</v>
      </c>
      <c r="CZ437">
        <v>1.2017929999999999</v>
      </c>
      <c r="DA437">
        <v>0.94799259999999996</v>
      </c>
      <c r="DB437">
        <v>0.96136140000000003</v>
      </c>
      <c r="DC437">
        <v>0.86201269999999997</v>
      </c>
      <c r="DD437">
        <v>0.40356999999999998</v>
      </c>
      <c r="DE437">
        <v>0.27897339999999998</v>
      </c>
      <c r="DF437">
        <v>0.27787469999999997</v>
      </c>
      <c r="DG437">
        <v>0.30212030000000001</v>
      </c>
      <c r="DH437">
        <v>0.3161235</v>
      </c>
      <c r="DI437">
        <v>0.33035750000000003</v>
      </c>
    </row>
    <row r="438" spans="1:113" x14ac:dyDescent="0.25">
      <c r="A438" t="str">
        <f t="shared" si="6"/>
        <v>All_All_All_Yes_All_20 to 199.99 kW_43693</v>
      </c>
      <c r="B438" t="s">
        <v>177</v>
      </c>
      <c r="C438" t="s">
        <v>250</v>
      </c>
      <c r="D438" t="s">
        <v>19</v>
      </c>
      <c r="E438" t="s">
        <v>19</v>
      </c>
      <c r="F438" t="s">
        <v>19</v>
      </c>
      <c r="G438" t="s">
        <v>309</v>
      </c>
      <c r="H438" t="s">
        <v>19</v>
      </c>
      <c r="I438" t="s">
        <v>59</v>
      </c>
      <c r="J438" s="11">
        <v>43693</v>
      </c>
      <c r="K438">
        <v>15</v>
      </c>
      <c r="L438">
        <v>18</v>
      </c>
      <c r="M438">
        <v>41</v>
      </c>
      <c r="N438">
        <v>0</v>
      </c>
      <c r="O438">
        <v>0</v>
      </c>
      <c r="P438">
        <v>0</v>
      </c>
      <c r="Q438">
        <v>0</v>
      </c>
      <c r="R438">
        <v>15.320926999999999</v>
      </c>
      <c r="S438">
        <v>15.358610000000001</v>
      </c>
      <c r="T438">
        <v>15.377756</v>
      </c>
      <c r="U438">
        <v>15.913341000000001</v>
      </c>
      <c r="V438">
        <v>18.723438999999999</v>
      </c>
      <c r="W438">
        <v>18.631706999999999</v>
      </c>
      <c r="X438">
        <v>22.036463000000001</v>
      </c>
      <c r="Y438">
        <v>20.901537000000001</v>
      </c>
      <c r="Z438">
        <v>18.456439</v>
      </c>
      <c r="AA438">
        <v>18.466121999999999</v>
      </c>
      <c r="AB438">
        <v>17.353732000000001</v>
      </c>
      <c r="AC438">
        <v>15.054073000000001</v>
      </c>
      <c r="AD438">
        <v>15.27439</v>
      </c>
      <c r="AE438">
        <v>14.445048999999999</v>
      </c>
      <c r="AF438">
        <v>7.7147318</v>
      </c>
      <c r="AG438">
        <v>5.7089030000000003</v>
      </c>
      <c r="AH438">
        <v>5.1664389999999996</v>
      </c>
      <c r="AI438">
        <v>4.9928049999999997</v>
      </c>
      <c r="AJ438">
        <v>3.3731710000000001</v>
      </c>
      <c r="AK438">
        <v>4.1078049999999999</v>
      </c>
      <c r="AL438">
        <v>7.3526579999999999</v>
      </c>
      <c r="AM438">
        <v>7.3858779999999999</v>
      </c>
      <c r="AN438">
        <v>7.3721949999999996</v>
      </c>
      <c r="AO438">
        <v>7.3828779999999998</v>
      </c>
      <c r="AP438">
        <v>86.916659999999993</v>
      </c>
      <c r="AQ438">
        <v>85.583340000000007</v>
      </c>
      <c r="AR438">
        <v>82.833340000000007</v>
      </c>
      <c r="AS438">
        <v>81.75</v>
      </c>
      <c r="AT438">
        <v>80.083340000000007</v>
      </c>
      <c r="AU438">
        <v>79</v>
      </c>
      <c r="AV438">
        <v>76.25</v>
      </c>
      <c r="AW438">
        <v>74.5</v>
      </c>
      <c r="AX438">
        <v>77.75</v>
      </c>
      <c r="AY438">
        <v>83.333340000000007</v>
      </c>
      <c r="AZ438">
        <v>87.75</v>
      </c>
      <c r="BA438">
        <v>91.833340000000007</v>
      </c>
      <c r="BB438">
        <v>96</v>
      </c>
      <c r="BC438">
        <v>100</v>
      </c>
      <c r="BD438">
        <v>103.08329999999999</v>
      </c>
      <c r="BE438">
        <v>104.91670000000001</v>
      </c>
      <c r="BF438">
        <v>106</v>
      </c>
      <c r="BG438">
        <v>106</v>
      </c>
      <c r="BH438">
        <v>105.33329999999999</v>
      </c>
      <c r="BI438">
        <v>102.83329999999999</v>
      </c>
      <c r="BJ438">
        <v>98.833340000000007</v>
      </c>
      <c r="BK438">
        <v>95.083340000000007</v>
      </c>
      <c r="BL438">
        <v>90.916659999999993</v>
      </c>
      <c r="BM438">
        <v>87.416659999999993</v>
      </c>
      <c r="BN438">
        <v>-0.25524639999999998</v>
      </c>
      <c r="BO438">
        <v>-0.11716260000000001</v>
      </c>
      <c r="BP438">
        <v>-0.19120519999999999</v>
      </c>
      <c r="BQ438">
        <v>-0.2410783</v>
      </c>
      <c r="BR438">
        <v>-0.42497059999999998</v>
      </c>
      <c r="BS438">
        <v>-0.48890040000000001</v>
      </c>
      <c r="BT438">
        <v>-0.28309970000000001</v>
      </c>
      <c r="BU438">
        <v>-0.21434639999999999</v>
      </c>
      <c r="BV438">
        <v>-0.1235666</v>
      </c>
      <c r="BW438">
        <v>-4.8328999999999997E-2</v>
      </c>
      <c r="BX438">
        <v>1.29753E-2</v>
      </c>
      <c r="BY438">
        <v>4.3628199999999999E-2</v>
      </c>
      <c r="BZ438">
        <v>-1.6309400000000002E-2</v>
      </c>
      <c r="CA438">
        <v>0.16516500000000001</v>
      </c>
      <c r="CB438">
        <v>0.74365499999999995</v>
      </c>
      <c r="CC438">
        <v>0.66976869999999999</v>
      </c>
      <c r="CD438">
        <v>0.59190770000000004</v>
      </c>
      <c r="CE438">
        <v>0.62013099999999999</v>
      </c>
      <c r="CF438">
        <v>0.27963850000000001</v>
      </c>
      <c r="CG438">
        <v>3.9427999999999998E-2</v>
      </c>
      <c r="CH438">
        <v>-0.2088951</v>
      </c>
      <c r="CI438">
        <v>-6.0132400000000003E-2</v>
      </c>
      <c r="CJ438">
        <v>-4.19929E-2</v>
      </c>
      <c r="CK438">
        <v>-0.11008179999999999</v>
      </c>
      <c r="CL438">
        <v>0.38740980000000003</v>
      </c>
      <c r="CM438">
        <v>0.37454710000000002</v>
      </c>
      <c r="CN438">
        <v>0.35025489999999998</v>
      </c>
      <c r="CO438">
        <v>0.3373409</v>
      </c>
      <c r="CP438">
        <v>0.42149320000000001</v>
      </c>
      <c r="CQ438">
        <v>0.48534539999999998</v>
      </c>
      <c r="CR438">
        <v>0.65711240000000004</v>
      </c>
      <c r="CS438">
        <v>0.3980051</v>
      </c>
      <c r="CT438">
        <v>0.25779380000000002</v>
      </c>
      <c r="CU438">
        <v>0.1667254</v>
      </c>
      <c r="CV438">
        <v>0.18441199999999999</v>
      </c>
      <c r="CW438">
        <v>0.17809820000000001</v>
      </c>
      <c r="CX438">
        <v>0.68667849999999997</v>
      </c>
      <c r="CY438">
        <v>0.97690790000000005</v>
      </c>
      <c r="CZ438">
        <v>1.080965</v>
      </c>
      <c r="DA438">
        <v>0.70564660000000001</v>
      </c>
      <c r="DB438">
        <v>0.47465360000000001</v>
      </c>
      <c r="DC438">
        <v>0.4904385</v>
      </c>
      <c r="DD438">
        <v>0.29728199999999999</v>
      </c>
      <c r="DE438">
        <v>0.25599379999999999</v>
      </c>
      <c r="DF438">
        <v>0.27022170000000001</v>
      </c>
      <c r="DG438">
        <v>0.2997746</v>
      </c>
      <c r="DH438">
        <v>0.3028711</v>
      </c>
      <c r="DI438">
        <v>0.29092659999999998</v>
      </c>
    </row>
    <row r="439" spans="1:113" x14ac:dyDescent="0.25">
      <c r="A439" t="str">
        <f t="shared" si="6"/>
        <v>All_All_All_Yes_All_20 to 199.99 kW_43703</v>
      </c>
      <c r="B439" t="s">
        <v>177</v>
      </c>
      <c r="C439" t="s">
        <v>250</v>
      </c>
      <c r="D439" t="s">
        <v>19</v>
      </c>
      <c r="E439" t="s">
        <v>19</v>
      </c>
      <c r="F439" t="s">
        <v>19</v>
      </c>
      <c r="G439" t="s">
        <v>309</v>
      </c>
      <c r="H439" t="s">
        <v>19</v>
      </c>
      <c r="I439" t="s">
        <v>59</v>
      </c>
      <c r="J439" s="11">
        <v>43703</v>
      </c>
      <c r="K439">
        <v>15</v>
      </c>
      <c r="L439">
        <v>18</v>
      </c>
      <c r="M439">
        <v>41</v>
      </c>
      <c r="N439">
        <v>0</v>
      </c>
      <c r="O439">
        <v>0</v>
      </c>
      <c r="P439">
        <v>0</v>
      </c>
      <c r="Q439">
        <v>0</v>
      </c>
      <c r="R439">
        <v>15.745536</v>
      </c>
      <c r="S439">
        <v>15.691682999999999</v>
      </c>
      <c r="T439">
        <v>15.67478</v>
      </c>
      <c r="U439">
        <v>15.851243999999999</v>
      </c>
      <c r="V439">
        <v>15.957072999999999</v>
      </c>
      <c r="W439">
        <v>15.824414000000001</v>
      </c>
      <c r="X439">
        <v>15.594804999999999</v>
      </c>
      <c r="Y439">
        <v>15.533609999999999</v>
      </c>
      <c r="Z439">
        <v>11.66039</v>
      </c>
      <c r="AA439">
        <v>9.5438781000000006</v>
      </c>
      <c r="AB439">
        <v>9.7760487000000005</v>
      </c>
      <c r="AC439">
        <v>9.6678048000000008</v>
      </c>
      <c r="AD439">
        <v>9.6960975000000005</v>
      </c>
      <c r="AE439">
        <v>9.2053416000000006</v>
      </c>
      <c r="AF439">
        <v>4.7224877000000003</v>
      </c>
      <c r="AG439">
        <v>3.1722440000000001</v>
      </c>
      <c r="AH439">
        <v>4.1469019999999999</v>
      </c>
      <c r="AI439">
        <v>2.8912930000000001</v>
      </c>
      <c r="AJ439">
        <v>2.1575609999999998</v>
      </c>
      <c r="AK439">
        <v>5.232634</v>
      </c>
      <c r="AL439">
        <v>7.5731950000000001</v>
      </c>
      <c r="AM439">
        <v>8.8931459999999998</v>
      </c>
      <c r="AN439">
        <v>9.9419509999999995</v>
      </c>
      <c r="AO439">
        <v>9.8463170000000009</v>
      </c>
      <c r="AP439">
        <v>84.916659999999993</v>
      </c>
      <c r="AQ439">
        <v>81.583340000000007</v>
      </c>
      <c r="AR439">
        <v>81.333340000000007</v>
      </c>
      <c r="AS439">
        <v>80</v>
      </c>
      <c r="AT439">
        <v>78.833340000000007</v>
      </c>
      <c r="AU439">
        <v>77.583340000000007</v>
      </c>
      <c r="AV439">
        <v>77</v>
      </c>
      <c r="AW439">
        <v>76.75</v>
      </c>
      <c r="AX439">
        <v>79.833340000000007</v>
      </c>
      <c r="AY439">
        <v>82.833340000000007</v>
      </c>
      <c r="AZ439">
        <v>86.583340000000007</v>
      </c>
      <c r="BA439">
        <v>89.666659999999993</v>
      </c>
      <c r="BB439">
        <v>92.75</v>
      </c>
      <c r="BC439">
        <v>96.166659999999993</v>
      </c>
      <c r="BD439">
        <v>98.416659999999993</v>
      </c>
      <c r="BE439">
        <v>100.08329999999999</v>
      </c>
      <c r="BF439">
        <v>101.5</v>
      </c>
      <c r="BG439">
        <v>101.66670000000001</v>
      </c>
      <c r="BH439">
        <v>101.25</v>
      </c>
      <c r="BI439">
        <v>99.583340000000007</v>
      </c>
      <c r="BJ439">
        <v>96.666659999999993</v>
      </c>
      <c r="BK439">
        <v>94.25</v>
      </c>
      <c r="BL439">
        <v>91.5</v>
      </c>
      <c r="BM439">
        <v>88.75</v>
      </c>
      <c r="BN439">
        <v>-0.21854080000000001</v>
      </c>
      <c r="BO439">
        <v>-0.1217167</v>
      </c>
      <c r="BP439">
        <v>-0.18541150000000001</v>
      </c>
      <c r="BQ439">
        <v>-0.2239429</v>
      </c>
      <c r="BR439">
        <v>-0.40911819999999999</v>
      </c>
      <c r="BS439">
        <v>-0.45799630000000002</v>
      </c>
      <c r="BT439">
        <v>-0.33014909999999997</v>
      </c>
      <c r="BU439">
        <v>-0.25990039999999998</v>
      </c>
      <c r="BV439">
        <v>-0.1726298</v>
      </c>
      <c r="BW439">
        <v>-5.1083900000000002E-2</v>
      </c>
      <c r="BX439">
        <v>1.55336E-2</v>
      </c>
      <c r="BY439">
        <v>4.0819300000000003E-2</v>
      </c>
      <c r="BZ439">
        <v>-3.4370900000000003E-2</v>
      </c>
      <c r="CA439">
        <v>0.12334729999999999</v>
      </c>
      <c r="CB439">
        <v>0.6176277</v>
      </c>
      <c r="CC439">
        <v>0.4922861</v>
      </c>
      <c r="CD439">
        <v>0.40071849999999998</v>
      </c>
      <c r="CE439">
        <v>0.43509199999999998</v>
      </c>
      <c r="CF439">
        <v>0.20668059999999999</v>
      </c>
      <c r="CG439">
        <v>-9.1660000000000005E-4</v>
      </c>
      <c r="CH439">
        <v>-0.21344270000000001</v>
      </c>
      <c r="CI439">
        <v>-5.9593100000000003E-2</v>
      </c>
      <c r="CJ439">
        <v>-4.3134600000000002E-2</v>
      </c>
      <c r="CK439">
        <v>-0.12732089999999999</v>
      </c>
      <c r="CL439">
        <v>0.3660853</v>
      </c>
      <c r="CM439">
        <v>0.35389090000000001</v>
      </c>
      <c r="CN439">
        <v>0.33579320000000001</v>
      </c>
      <c r="CO439">
        <v>0.34560619999999997</v>
      </c>
      <c r="CP439">
        <v>0.39284340000000001</v>
      </c>
      <c r="CQ439">
        <v>0.47985090000000002</v>
      </c>
      <c r="CR439">
        <v>0.67136689999999999</v>
      </c>
      <c r="CS439">
        <v>0.44085780000000002</v>
      </c>
      <c r="CT439">
        <v>0.28291620000000001</v>
      </c>
      <c r="CU439">
        <v>0.1678018</v>
      </c>
      <c r="CV439">
        <v>0.18084919999999999</v>
      </c>
      <c r="CW439">
        <v>0.17700969999999999</v>
      </c>
      <c r="CX439">
        <v>0.68027970000000004</v>
      </c>
      <c r="CY439">
        <v>0.96236239999999995</v>
      </c>
      <c r="CZ439">
        <v>1.0443709999999999</v>
      </c>
      <c r="DA439">
        <v>0.65243870000000004</v>
      </c>
      <c r="DB439">
        <v>0.39841300000000002</v>
      </c>
      <c r="DC439">
        <v>0.42287530000000001</v>
      </c>
      <c r="DD439">
        <v>0.27164840000000001</v>
      </c>
      <c r="DE439">
        <v>0.24366959999999999</v>
      </c>
      <c r="DF439">
        <v>0.25832569999999999</v>
      </c>
      <c r="DG439">
        <v>0.29345500000000002</v>
      </c>
      <c r="DH439">
        <v>0.29997449999999998</v>
      </c>
      <c r="DI439">
        <v>0.29304819999999998</v>
      </c>
    </row>
    <row r="440" spans="1:113" x14ac:dyDescent="0.25">
      <c r="A440" t="str">
        <f t="shared" si="6"/>
        <v>All_All_All_Yes_All_20 to 199.99 kW_43704</v>
      </c>
      <c r="B440" t="s">
        <v>177</v>
      </c>
      <c r="C440" t="s">
        <v>250</v>
      </c>
      <c r="D440" t="s">
        <v>19</v>
      </c>
      <c r="E440" t="s">
        <v>19</v>
      </c>
      <c r="F440" t="s">
        <v>19</v>
      </c>
      <c r="G440" t="s">
        <v>309</v>
      </c>
      <c r="H440" t="s">
        <v>19</v>
      </c>
      <c r="I440" t="s">
        <v>59</v>
      </c>
      <c r="J440" s="11">
        <v>43704</v>
      </c>
      <c r="K440">
        <v>15</v>
      </c>
      <c r="L440">
        <v>18</v>
      </c>
      <c r="M440">
        <v>41</v>
      </c>
      <c r="N440">
        <v>0</v>
      </c>
      <c r="O440">
        <v>0</v>
      </c>
      <c r="P440">
        <v>0</v>
      </c>
      <c r="Q440">
        <v>0</v>
      </c>
      <c r="R440">
        <v>9.8131464000000008</v>
      </c>
      <c r="S440">
        <v>9.7585610999999997</v>
      </c>
      <c r="T440">
        <v>9.7633901000000005</v>
      </c>
      <c r="U440">
        <v>9.8521952000000006</v>
      </c>
      <c r="V440">
        <v>9.7292439000000002</v>
      </c>
      <c r="W440">
        <v>9.8921460000000003</v>
      </c>
      <c r="X440">
        <v>10.000439</v>
      </c>
      <c r="Y440">
        <v>10.144878</v>
      </c>
      <c r="Z440">
        <v>11.066829</v>
      </c>
      <c r="AA440">
        <v>12.310682999999999</v>
      </c>
      <c r="AB440">
        <v>17.114633999999999</v>
      </c>
      <c r="AC440">
        <v>18.398536</v>
      </c>
      <c r="AD440">
        <v>18.09122</v>
      </c>
      <c r="AE440">
        <v>16.974146000000001</v>
      </c>
      <c r="AF440">
        <v>7.2541950999999996</v>
      </c>
      <c r="AG440">
        <v>4.9429509999999999</v>
      </c>
      <c r="AH440">
        <v>4.4971459999999999</v>
      </c>
      <c r="AI440">
        <v>4.7322199999999999</v>
      </c>
      <c r="AJ440">
        <v>14.25024</v>
      </c>
      <c r="AK440">
        <v>17.777049999999999</v>
      </c>
      <c r="AL440">
        <v>18.360510000000001</v>
      </c>
      <c r="AM440">
        <v>18.295120000000001</v>
      </c>
      <c r="AN440">
        <v>18.217020000000002</v>
      </c>
      <c r="AO440">
        <v>15.66295</v>
      </c>
      <c r="AP440">
        <v>86.333340000000007</v>
      </c>
      <c r="AQ440">
        <v>84.916659999999993</v>
      </c>
      <c r="AR440">
        <v>83.25</v>
      </c>
      <c r="AS440">
        <v>81.5</v>
      </c>
      <c r="AT440">
        <v>79.5</v>
      </c>
      <c r="AU440">
        <v>78.083340000000007</v>
      </c>
      <c r="AV440">
        <v>76.916659999999993</v>
      </c>
      <c r="AW440">
        <v>76.75</v>
      </c>
      <c r="AX440">
        <v>80.083340000000007</v>
      </c>
      <c r="AY440">
        <v>83.75</v>
      </c>
      <c r="AZ440">
        <v>88.583340000000007</v>
      </c>
      <c r="BA440">
        <v>92</v>
      </c>
      <c r="BB440">
        <v>95.416659999999993</v>
      </c>
      <c r="BC440">
        <v>98.583340000000007</v>
      </c>
      <c r="BD440">
        <v>100.75</v>
      </c>
      <c r="BE440">
        <v>102.75</v>
      </c>
      <c r="BF440">
        <v>103.58329999999999</v>
      </c>
      <c r="BG440">
        <v>103.33329999999999</v>
      </c>
      <c r="BH440">
        <v>102.25</v>
      </c>
      <c r="BI440">
        <v>100.16670000000001</v>
      </c>
      <c r="BJ440">
        <v>96.833340000000007</v>
      </c>
      <c r="BK440">
        <v>93.333340000000007</v>
      </c>
      <c r="BL440">
        <v>91.333340000000007</v>
      </c>
      <c r="BM440">
        <v>88.833340000000007</v>
      </c>
      <c r="BN440">
        <v>-0.21291009999999999</v>
      </c>
      <c r="BO440">
        <v>-0.15474570000000001</v>
      </c>
      <c r="BP440">
        <v>-0.2759451</v>
      </c>
      <c r="BQ440">
        <v>-0.2584572</v>
      </c>
      <c r="BR440">
        <v>-0.37741799999999998</v>
      </c>
      <c r="BS440">
        <v>-0.44236969999999998</v>
      </c>
      <c r="BT440">
        <v>-0.25323600000000002</v>
      </c>
      <c r="BU440">
        <v>-0.1047309</v>
      </c>
      <c r="BV440">
        <v>-5.9094000000000004E-3</v>
      </c>
      <c r="BW440">
        <v>6.5030500000000005E-2</v>
      </c>
      <c r="BX440">
        <v>7.5948199999999993E-2</v>
      </c>
      <c r="BY440">
        <v>-2.2561100000000001E-2</v>
      </c>
      <c r="BZ440">
        <v>-1.8619199999999999E-2</v>
      </c>
      <c r="CA440">
        <v>0.16047210000000001</v>
      </c>
      <c r="CB440">
        <v>0.6420401</v>
      </c>
      <c r="CC440">
        <v>0.60634129999999997</v>
      </c>
      <c r="CD440">
        <v>0.56243410000000005</v>
      </c>
      <c r="CE440">
        <v>0.61116680000000001</v>
      </c>
      <c r="CF440">
        <v>0.2669706</v>
      </c>
      <c r="CG440">
        <v>4.8644699999999999E-2</v>
      </c>
      <c r="CH440">
        <v>-0.223939</v>
      </c>
      <c r="CI440">
        <v>-4.2705699999999999E-2</v>
      </c>
      <c r="CJ440">
        <v>-2.77974E-2</v>
      </c>
      <c r="CK440">
        <v>-0.1187125</v>
      </c>
      <c r="CL440">
        <v>0.43976870000000001</v>
      </c>
      <c r="CM440">
        <v>0.4430791</v>
      </c>
      <c r="CN440">
        <v>0.43225419999999998</v>
      </c>
      <c r="CO440">
        <v>0.44442310000000002</v>
      </c>
      <c r="CP440">
        <v>0.48950300000000002</v>
      </c>
      <c r="CQ440">
        <v>0.58339810000000003</v>
      </c>
      <c r="CR440">
        <v>0.82956220000000003</v>
      </c>
      <c r="CS440">
        <v>0.53617910000000002</v>
      </c>
      <c r="CT440">
        <v>0.32217170000000001</v>
      </c>
      <c r="CU440">
        <v>0.18058949999999999</v>
      </c>
      <c r="CV440">
        <v>0.192797</v>
      </c>
      <c r="CW440">
        <v>0.18248739999999999</v>
      </c>
      <c r="CX440">
        <v>0.7089974</v>
      </c>
      <c r="CY440">
        <v>1.000497</v>
      </c>
      <c r="CZ440">
        <v>1.1019410000000001</v>
      </c>
      <c r="DA440">
        <v>0.72312600000000005</v>
      </c>
      <c r="DB440">
        <v>0.49327189999999999</v>
      </c>
      <c r="DC440">
        <v>0.52429440000000005</v>
      </c>
      <c r="DD440">
        <v>0.29296329999999998</v>
      </c>
      <c r="DE440">
        <v>0.25262970000000001</v>
      </c>
      <c r="DF440">
        <v>0.26355289999999998</v>
      </c>
      <c r="DG440">
        <v>0.29004269999999999</v>
      </c>
      <c r="DH440">
        <v>0.30005130000000002</v>
      </c>
      <c r="DI440">
        <v>0.30847760000000002</v>
      </c>
    </row>
    <row r="441" spans="1:113" x14ac:dyDescent="0.25">
      <c r="A441" t="str">
        <f t="shared" si="6"/>
        <v>All_All_All_Yes_All_20 to 199.99 kW_43721</v>
      </c>
      <c r="B441" t="s">
        <v>177</v>
      </c>
      <c r="C441" t="s">
        <v>250</v>
      </c>
      <c r="D441" t="s">
        <v>19</v>
      </c>
      <c r="E441" t="s">
        <v>19</v>
      </c>
      <c r="F441" t="s">
        <v>19</v>
      </c>
      <c r="G441" t="s">
        <v>309</v>
      </c>
      <c r="H441" t="s">
        <v>19</v>
      </c>
      <c r="I441" t="s">
        <v>59</v>
      </c>
      <c r="J441" s="11">
        <v>43721</v>
      </c>
      <c r="K441">
        <v>15</v>
      </c>
      <c r="L441">
        <v>18</v>
      </c>
      <c r="M441">
        <v>41</v>
      </c>
      <c r="N441">
        <v>1</v>
      </c>
      <c r="O441">
        <v>0</v>
      </c>
      <c r="P441">
        <v>1</v>
      </c>
      <c r="Q441">
        <v>0</v>
      </c>
      <c r="AP441">
        <v>78.833340000000007</v>
      </c>
      <c r="AQ441">
        <v>76.25</v>
      </c>
      <c r="AR441">
        <v>73.5</v>
      </c>
      <c r="AS441">
        <v>71.416659999999993</v>
      </c>
      <c r="AT441">
        <v>69.916659999999993</v>
      </c>
      <c r="AU441">
        <v>67.666659999999993</v>
      </c>
      <c r="AV441">
        <v>67.666659999999993</v>
      </c>
      <c r="AW441">
        <v>68</v>
      </c>
      <c r="AX441">
        <v>69.583340000000007</v>
      </c>
      <c r="AY441">
        <v>73.75</v>
      </c>
      <c r="AZ441">
        <v>79.25</v>
      </c>
      <c r="BA441">
        <v>83.75</v>
      </c>
      <c r="BB441">
        <v>87.916659999999993</v>
      </c>
      <c r="BC441">
        <v>91.833340000000007</v>
      </c>
      <c r="BD441">
        <v>94.75</v>
      </c>
      <c r="BE441">
        <v>97.166659999999993</v>
      </c>
      <c r="BF441">
        <v>98.166659999999993</v>
      </c>
      <c r="BG441">
        <v>98.666659999999993</v>
      </c>
      <c r="BH441">
        <v>97.25</v>
      </c>
      <c r="BI441">
        <v>95.166659999999993</v>
      </c>
      <c r="BJ441">
        <v>91.166659999999993</v>
      </c>
      <c r="BK441">
        <v>88.916659999999993</v>
      </c>
      <c r="BL441">
        <v>86.333340000000007</v>
      </c>
      <c r="BM441">
        <v>83.75</v>
      </c>
    </row>
    <row r="442" spans="1:113" x14ac:dyDescent="0.25">
      <c r="A442" t="str">
        <f t="shared" si="6"/>
        <v>All_All_All_Yes_All_20 to 199.99 kW_2958465</v>
      </c>
      <c r="B442" t="s">
        <v>204</v>
      </c>
      <c r="C442" t="s">
        <v>250</v>
      </c>
      <c r="D442" t="s">
        <v>19</v>
      </c>
      <c r="E442" t="s">
        <v>19</v>
      </c>
      <c r="F442" t="s">
        <v>19</v>
      </c>
      <c r="G442" t="s">
        <v>309</v>
      </c>
      <c r="H442" t="s">
        <v>19</v>
      </c>
      <c r="I442" t="s">
        <v>59</v>
      </c>
      <c r="J442" s="11">
        <v>2958465</v>
      </c>
      <c r="K442">
        <v>15</v>
      </c>
      <c r="L442">
        <v>18</v>
      </c>
      <c r="M442">
        <v>41</v>
      </c>
      <c r="N442">
        <v>0</v>
      </c>
      <c r="O442">
        <v>0</v>
      </c>
      <c r="P442">
        <v>0</v>
      </c>
      <c r="Q442">
        <v>0</v>
      </c>
      <c r="R442">
        <v>18.417912999999999</v>
      </c>
      <c r="S442">
        <v>18.137633999999998</v>
      </c>
      <c r="T442">
        <v>17.945785999999998</v>
      </c>
      <c r="U442">
        <v>17.967130999999998</v>
      </c>
      <c r="V442">
        <v>18.739657999999999</v>
      </c>
      <c r="W442">
        <v>19.521152000000001</v>
      </c>
      <c r="X442">
        <v>21.033639999999998</v>
      </c>
      <c r="Y442">
        <v>21.399466</v>
      </c>
      <c r="Z442">
        <v>20.448076</v>
      </c>
      <c r="AA442">
        <v>20.330774999999999</v>
      </c>
      <c r="AB442">
        <v>20.40803</v>
      </c>
      <c r="AC442">
        <v>20.459398</v>
      </c>
      <c r="AD442">
        <v>20.698675999999999</v>
      </c>
      <c r="AE442">
        <v>18.571318999999999</v>
      </c>
      <c r="AF442">
        <v>8.0402629000000001</v>
      </c>
      <c r="AG442">
        <v>6.004054</v>
      </c>
      <c r="AH442">
        <v>5.7914880000000002</v>
      </c>
      <c r="AI442">
        <v>5.932512</v>
      </c>
      <c r="AJ442">
        <v>7.7290809999999999</v>
      </c>
      <c r="AK442">
        <v>10.291790000000001</v>
      </c>
      <c r="AL442">
        <v>14.566280000000001</v>
      </c>
      <c r="AM442">
        <v>14.76878</v>
      </c>
      <c r="AN442">
        <v>14.87946</v>
      </c>
      <c r="AO442">
        <v>14.553050000000001</v>
      </c>
      <c r="AP442">
        <v>84.870369999999994</v>
      </c>
      <c r="AQ442">
        <v>82.490740000000002</v>
      </c>
      <c r="AR442">
        <v>80.722219999999993</v>
      </c>
      <c r="AS442">
        <v>78.916659999999993</v>
      </c>
      <c r="AT442">
        <v>77.388890000000004</v>
      </c>
      <c r="AU442">
        <v>75.935190000000006</v>
      </c>
      <c r="AV442">
        <v>74.69444</v>
      </c>
      <c r="AW442">
        <v>74.75</v>
      </c>
      <c r="AX442">
        <v>77.925929999999994</v>
      </c>
      <c r="AY442">
        <v>81.796300000000002</v>
      </c>
      <c r="AZ442">
        <v>86.120369999999994</v>
      </c>
      <c r="BA442">
        <v>90.092590000000001</v>
      </c>
      <c r="BB442">
        <v>93.490740000000002</v>
      </c>
      <c r="BC442">
        <v>96.712969999999999</v>
      </c>
      <c r="BD442">
        <v>99.30556</v>
      </c>
      <c r="BE442">
        <v>101.1944</v>
      </c>
      <c r="BF442">
        <v>102.3796</v>
      </c>
      <c r="BG442">
        <v>102.56480000000001</v>
      </c>
      <c r="BH442">
        <v>101.78700000000001</v>
      </c>
      <c r="BI442">
        <v>99.842590000000001</v>
      </c>
      <c r="BJ442">
        <v>96.69444</v>
      </c>
      <c r="BK442">
        <v>93.361109999999996</v>
      </c>
      <c r="BL442">
        <v>90.666659999999993</v>
      </c>
      <c r="BM442">
        <v>88.166659999999993</v>
      </c>
      <c r="BN442">
        <v>-0.20875199999999999</v>
      </c>
      <c r="BO442">
        <v>-5.4253599999999999E-2</v>
      </c>
      <c r="BP442">
        <v>-0.1225305</v>
      </c>
      <c r="BQ442">
        <v>-0.1596061</v>
      </c>
      <c r="BR442">
        <v>-0.24202889999999999</v>
      </c>
      <c r="BS442">
        <v>-0.32768190000000003</v>
      </c>
      <c r="BT442">
        <v>-0.18016299999999999</v>
      </c>
      <c r="BU442">
        <v>-9.9988000000000004E-3</v>
      </c>
      <c r="BV442">
        <v>4.3490099999999997E-2</v>
      </c>
      <c r="BW442">
        <v>5.9314499999999999E-2</v>
      </c>
      <c r="BX442">
        <v>6.1842800000000003E-2</v>
      </c>
      <c r="BY442">
        <v>1.4510500000000001E-2</v>
      </c>
      <c r="BZ442">
        <v>-5.0937299999999998E-2</v>
      </c>
      <c r="CA442">
        <v>6.6221699999999994E-2</v>
      </c>
      <c r="CB442">
        <v>0.65186029999999995</v>
      </c>
      <c r="CC442">
        <v>0.64434210000000003</v>
      </c>
      <c r="CD442">
        <v>0.59904849999999998</v>
      </c>
      <c r="CE442">
        <v>0.65006379999999997</v>
      </c>
      <c r="CF442">
        <v>0.3566511</v>
      </c>
      <c r="CG442">
        <v>0.1435486</v>
      </c>
      <c r="CH442">
        <v>-6.3352900000000004E-2</v>
      </c>
      <c r="CI442">
        <v>1.6666199999999999E-2</v>
      </c>
      <c r="CJ442">
        <v>-2.0314200000000001E-2</v>
      </c>
      <c r="CK442">
        <v>-9.8866700000000002E-2</v>
      </c>
      <c r="CL442">
        <v>5.4924399999999998E-2</v>
      </c>
      <c r="CM442">
        <v>5.3673199999999997E-2</v>
      </c>
      <c r="CN442">
        <v>5.2169899999999998E-2</v>
      </c>
      <c r="CO442">
        <v>5.3353499999999998E-2</v>
      </c>
      <c r="CP442">
        <v>6.3532699999999998E-2</v>
      </c>
      <c r="CQ442">
        <v>7.2405499999999998E-2</v>
      </c>
      <c r="CR442">
        <v>8.7934700000000005E-2</v>
      </c>
      <c r="CS442">
        <v>5.4979300000000002E-2</v>
      </c>
      <c r="CT442">
        <v>3.4149899999999997E-2</v>
      </c>
      <c r="CU442">
        <v>2.0669E-2</v>
      </c>
      <c r="CV442">
        <v>2.20571E-2</v>
      </c>
      <c r="CW442">
        <v>2.0644300000000001E-2</v>
      </c>
      <c r="CX442">
        <v>8.0127299999999999E-2</v>
      </c>
      <c r="CY442">
        <v>0.11231090000000001</v>
      </c>
      <c r="CZ442">
        <v>0.1234682</v>
      </c>
      <c r="DA442">
        <v>8.3777599999999994E-2</v>
      </c>
      <c r="DB442">
        <v>6.2751299999999996E-2</v>
      </c>
      <c r="DC442">
        <v>6.5050300000000005E-2</v>
      </c>
      <c r="DD442">
        <v>3.45286E-2</v>
      </c>
      <c r="DE442">
        <v>2.7628E-2</v>
      </c>
      <c r="DF442">
        <v>2.7821800000000001E-2</v>
      </c>
      <c r="DG442">
        <v>3.0688400000000001E-2</v>
      </c>
      <c r="DH442">
        <v>3.1546299999999999E-2</v>
      </c>
      <c r="DI442">
        <v>3.25031E-2</v>
      </c>
    </row>
    <row r="443" spans="1:113" x14ac:dyDescent="0.25">
      <c r="A443" t="str">
        <f t="shared" si="6"/>
        <v>Sierra_All_All_All_All_20 to 199.99 kW_43627</v>
      </c>
      <c r="B443" t="s">
        <v>177</v>
      </c>
      <c r="C443" t="s">
        <v>251</v>
      </c>
      <c r="D443" t="s">
        <v>194</v>
      </c>
      <c r="E443" t="s">
        <v>19</v>
      </c>
      <c r="F443" t="s">
        <v>19</v>
      </c>
      <c r="G443" t="s">
        <v>19</v>
      </c>
      <c r="H443" t="s">
        <v>19</v>
      </c>
      <c r="I443" t="s">
        <v>59</v>
      </c>
      <c r="J443" s="11">
        <v>43627</v>
      </c>
      <c r="K443">
        <v>15</v>
      </c>
      <c r="L443">
        <v>18</v>
      </c>
      <c r="M443">
        <v>3553</v>
      </c>
      <c r="N443">
        <v>0</v>
      </c>
      <c r="O443">
        <v>0</v>
      </c>
      <c r="P443">
        <v>0</v>
      </c>
      <c r="Q443">
        <v>0</v>
      </c>
      <c r="R443">
        <v>11.366655</v>
      </c>
      <c r="S443">
        <v>10.801798</v>
      </c>
      <c r="T443">
        <v>10.517909</v>
      </c>
      <c r="U443">
        <v>10.399974</v>
      </c>
      <c r="V443">
        <v>10.836663</v>
      </c>
      <c r="W443">
        <v>12.004258999999999</v>
      </c>
      <c r="X443">
        <v>13.699722</v>
      </c>
      <c r="Y443">
        <v>15.586682</v>
      </c>
      <c r="Z443">
        <v>17.570305999999999</v>
      </c>
      <c r="AA443">
        <v>19.269897</v>
      </c>
      <c r="AB443">
        <v>20.536686</v>
      </c>
      <c r="AC443">
        <v>21.640799000000001</v>
      </c>
      <c r="AD443">
        <v>22.254352999999998</v>
      </c>
      <c r="AE443">
        <v>22.848839999999999</v>
      </c>
      <c r="AF443">
        <v>22.819638999999999</v>
      </c>
      <c r="AG443">
        <v>22.421510000000001</v>
      </c>
      <c r="AH443">
        <v>21.476379999999999</v>
      </c>
      <c r="AI443">
        <v>20.242470000000001</v>
      </c>
      <c r="AJ443">
        <v>19.29485</v>
      </c>
      <c r="AK443">
        <v>18.502549999999999</v>
      </c>
      <c r="AL443">
        <v>17.63372</v>
      </c>
      <c r="AM443">
        <v>16.339490000000001</v>
      </c>
      <c r="AN443">
        <v>14.35416</v>
      </c>
      <c r="AO443">
        <v>12.88965</v>
      </c>
      <c r="AP443">
        <v>77.305970000000002</v>
      </c>
      <c r="AQ443">
        <v>74.304019999999994</v>
      </c>
      <c r="AR443">
        <v>72.094769999999997</v>
      </c>
      <c r="AS443">
        <v>71.632660000000001</v>
      </c>
      <c r="AT443">
        <v>70.149619999999999</v>
      </c>
      <c r="AU443">
        <v>70.218699999999998</v>
      </c>
      <c r="AV443">
        <v>69.484629999999996</v>
      </c>
      <c r="AW443">
        <v>72.767489999999995</v>
      </c>
      <c r="AX443">
        <v>77.048389999999998</v>
      </c>
      <c r="AY443">
        <v>82.061059999999998</v>
      </c>
      <c r="AZ443">
        <v>86.186390000000003</v>
      </c>
      <c r="BA443">
        <v>89.620900000000006</v>
      </c>
      <c r="BB443">
        <v>92.610889999999998</v>
      </c>
      <c r="BC443">
        <v>94.930049999999994</v>
      </c>
      <c r="BD443">
        <v>97.412279999999996</v>
      </c>
      <c r="BE443">
        <v>98.657070000000004</v>
      </c>
      <c r="BF443">
        <v>99.708860000000001</v>
      </c>
      <c r="BG443">
        <v>100.0164</v>
      </c>
      <c r="BH443">
        <v>99.202079999999995</v>
      </c>
      <c r="BI443">
        <v>96.018680000000003</v>
      </c>
      <c r="BJ443">
        <v>91.58605</v>
      </c>
      <c r="BK443">
        <v>85.816509999999994</v>
      </c>
      <c r="BL443">
        <v>83.142430000000004</v>
      </c>
      <c r="BM443">
        <v>80.879220000000004</v>
      </c>
      <c r="BN443">
        <v>5.99325E-2</v>
      </c>
      <c r="BO443">
        <v>0.1119074</v>
      </c>
      <c r="BP443">
        <v>0.1202405</v>
      </c>
      <c r="BQ443">
        <v>0.13636809999999999</v>
      </c>
      <c r="BR443">
        <v>0.1590858</v>
      </c>
      <c r="BS443">
        <v>0.1475659</v>
      </c>
      <c r="BT443">
        <v>0.24360680000000001</v>
      </c>
      <c r="BU443">
        <v>0.45592149999999998</v>
      </c>
      <c r="BV443">
        <v>0.42823919999999999</v>
      </c>
      <c r="BW443">
        <v>0.26732270000000002</v>
      </c>
      <c r="BX443">
        <v>0.14003879999999999</v>
      </c>
      <c r="BY443">
        <v>-7.5551000000000004E-3</v>
      </c>
      <c r="BZ443">
        <v>-0.11389249999999999</v>
      </c>
      <c r="CA443">
        <v>-0.14928520000000001</v>
      </c>
      <c r="CB443">
        <v>-1.6426E-2</v>
      </c>
      <c r="CC443">
        <v>-1.9091E-2</v>
      </c>
      <c r="CD443">
        <v>-3.5698399999999998E-2</v>
      </c>
      <c r="CE443">
        <v>-5.3344900000000001E-2</v>
      </c>
      <c r="CF443">
        <v>-0.12218179999999999</v>
      </c>
      <c r="CG443">
        <v>-3.8445800000000002E-2</v>
      </c>
      <c r="CH443">
        <v>1.2856E-3</v>
      </c>
      <c r="CI443">
        <v>4.9628499999999999E-2</v>
      </c>
      <c r="CJ443">
        <v>-8.8725000000000002E-3</v>
      </c>
      <c r="CK443">
        <v>-2.5973799999999998E-2</v>
      </c>
      <c r="CL443">
        <v>2.2981999999999998E-3</v>
      </c>
      <c r="CM443">
        <v>2.2185E-3</v>
      </c>
      <c r="CN443">
        <v>2.2468000000000002E-3</v>
      </c>
      <c r="CO443">
        <v>2.2138000000000001E-3</v>
      </c>
      <c r="CP443">
        <v>2.3893E-3</v>
      </c>
      <c r="CQ443">
        <v>4.0673000000000003E-3</v>
      </c>
      <c r="CR443">
        <v>3.4199999999999999E-3</v>
      </c>
      <c r="CS443">
        <v>2.6288000000000001E-3</v>
      </c>
      <c r="CT443">
        <v>2.2120999999999998E-3</v>
      </c>
      <c r="CU443">
        <v>1.2570000000000001E-3</v>
      </c>
      <c r="CV443">
        <v>6.2810000000000003E-4</v>
      </c>
      <c r="CW443">
        <v>3.9800000000000002E-4</v>
      </c>
      <c r="CX443">
        <v>1.1657E-3</v>
      </c>
      <c r="CY443">
        <v>2.1438E-3</v>
      </c>
      <c r="CZ443">
        <v>2.9339000000000001E-3</v>
      </c>
      <c r="DA443">
        <v>3.2464999999999998E-3</v>
      </c>
      <c r="DB443">
        <v>3.4573999999999998E-3</v>
      </c>
      <c r="DC443">
        <v>3.7330000000000002E-3</v>
      </c>
      <c r="DD443">
        <v>3.5945999999999999E-3</v>
      </c>
      <c r="DE443">
        <v>3.3218000000000002E-3</v>
      </c>
      <c r="DF443">
        <v>2.5623E-3</v>
      </c>
      <c r="DG443">
        <v>1.9673999999999998E-3</v>
      </c>
      <c r="DH443">
        <v>1.6146000000000001E-3</v>
      </c>
      <c r="DI443">
        <v>1.6781000000000001E-3</v>
      </c>
    </row>
    <row r="444" spans="1:113" x14ac:dyDescent="0.25">
      <c r="A444" t="str">
        <f t="shared" si="6"/>
        <v>Sierra_All_All_All_All_20 to 199.99 kW_43670</v>
      </c>
      <c r="B444" t="s">
        <v>177</v>
      </c>
      <c r="C444" t="s">
        <v>251</v>
      </c>
      <c r="D444" t="s">
        <v>194</v>
      </c>
      <c r="E444" t="s">
        <v>19</v>
      </c>
      <c r="F444" t="s">
        <v>19</v>
      </c>
      <c r="G444" t="s">
        <v>19</v>
      </c>
      <c r="H444" t="s">
        <v>19</v>
      </c>
      <c r="I444" t="s">
        <v>59</v>
      </c>
      <c r="J444" s="11">
        <v>43670</v>
      </c>
      <c r="K444">
        <v>15</v>
      </c>
      <c r="L444">
        <v>18</v>
      </c>
      <c r="M444">
        <v>3526</v>
      </c>
      <c r="N444">
        <v>0</v>
      </c>
      <c r="O444">
        <v>0</v>
      </c>
      <c r="P444">
        <v>0</v>
      </c>
      <c r="Q444">
        <v>0</v>
      </c>
      <c r="R444">
        <v>11.140188</v>
      </c>
      <c r="S444">
        <v>10.506463999999999</v>
      </c>
      <c r="T444">
        <v>10.212370999999999</v>
      </c>
      <c r="U444">
        <v>10.14053</v>
      </c>
      <c r="V444">
        <v>10.613904</v>
      </c>
      <c r="W444">
        <v>11.913095</v>
      </c>
      <c r="X444">
        <v>13.266526000000001</v>
      </c>
      <c r="Y444">
        <v>15.096449</v>
      </c>
      <c r="Z444">
        <v>16.726382000000001</v>
      </c>
      <c r="AA444">
        <v>18.350556000000001</v>
      </c>
      <c r="AB444">
        <v>19.720078000000001</v>
      </c>
      <c r="AC444">
        <v>20.854257</v>
      </c>
      <c r="AD444">
        <v>21.488578</v>
      </c>
      <c r="AE444">
        <v>22.279358999999999</v>
      </c>
      <c r="AF444">
        <v>22.303692000000002</v>
      </c>
      <c r="AG444">
        <v>21.906569999999999</v>
      </c>
      <c r="AH444">
        <v>21.18561</v>
      </c>
      <c r="AI444">
        <v>20.17164</v>
      </c>
      <c r="AJ444">
        <v>19.304110000000001</v>
      </c>
      <c r="AK444">
        <v>18.548590000000001</v>
      </c>
      <c r="AL444">
        <v>17.502269999999999</v>
      </c>
      <c r="AM444">
        <v>16.096260000000001</v>
      </c>
      <c r="AN444">
        <v>14.103809999999999</v>
      </c>
      <c r="AO444">
        <v>12.75887</v>
      </c>
      <c r="AP444">
        <v>74.241709999999998</v>
      </c>
      <c r="AQ444">
        <v>70.844719999999995</v>
      </c>
      <c r="AR444">
        <v>69.248699999999999</v>
      </c>
      <c r="AS444">
        <v>68.110039999999998</v>
      </c>
      <c r="AT444">
        <v>67.990409999999997</v>
      </c>
      <c r="AU444">
        <v>67.443420000000003</v>
      </c>
      <c r="AV444">
        <v>66.564909999999998</v>
      </c>
      <c r="AW444">
        <v>68.114400000000003</v>
      </c>
      <c r="AX444">
        <v>72.556430000000006</v>
      </c>
      <c r="AY444">
        <v>77.721959999999996</v>
      </c>
      <c r="AZ444">
        <v>82.50488</v>
      </c>
      <c r="BA444">
        <v>85.925719999999998</v>
      </c>
      <c r="BB444">
        <v>88.686589999999995</v>
      </c>
      <c r="BC444">
        <v>92.451160000000002</v>
      </c>
      <c r="BD444">
        <v>94.784289999999999</v>
      </c>
      <c r="BE444">
        <v>96.302930000000003</v>
      </c>
      <c r="BF444">
        <v>97.81917</v>
      </c>
      <c r="BG444">
        <v>98.272580000000005</v>
      </c>
      <c r="BH444">
        <v>98.083849999999998</v>
      </c>
      <c r="BI444">
        <v>96.264160000000004</v>
      </c>
      <c r="BJ444">
        <v>90.580240000000003</v>
      </c>
      <c r="BK444">
        <v>84.351969999999994</v>
      </c>
      <c r="BL444">
        <v>80.327960000000004</v>
      </c>
      <c r="BM444">
        <v>77.366630000000001</v>
      </c>
      <c r="BN444">
        <v>-0.18877620000000001</v>
      </c>
      <c r="BO444">
        <v>-0.21629509999999999</v>
      </c>
      <c r="BP444">
        <v>-0.19156029999999999</v>
      </c>
      <c r="BQ444">
        <v>-0.211317</v>
      </c>
      <c r="BR444">
        <v>-0.19052369999999999</v>
      </c>
      <c r="BS444">
        <v>-0.27506009999999997</v>
      </c>
      <c r="BT444">
        <v>-0.269814</v>
      </c>
      <c r="BU444">
        <v>-9.2041100000000001E-2</v>
      </c>
      <c r="BV444">
        <v>0.14042679999999999</v>
      </c>
      <c r="BW444">
        <v>0.1206223</v>
      </c>
      <c r="BX444">
        <v>1.95479E-2</v>
      </c>
      <c r="BY444">
        <v>4.3371E-3</v>
      </c>
      <c r="BZ444">
        <v>-5.2120899999999998E-2</v>
      </c>
      <c r="CA444">
        <v>-8.9434399999999997E-2</v>
      </c>
      <c r="CB444">
        <v>2.4163500000000001E-2</v>
      </c>
      <c r="CC444">
        <v>4.8845399999999997E-2</v>
      </c>
      <c r="CD444">
        <v>3.7476700000000002E-2</v>
      </c>
      <c r="CE444">
        <v>-3.4944599999999999E-2</v>
      </c>
      <c r="CF444">
        <v>-0.14590429999999999</v>
      </c>
      <c r="CG444">
        <v>-0.18237510000000001</v>
      </c>
      <c r="CH444">
        <v>-0.1341871</v>
      </c>
      <c r="CI444">
        <v>-0.1040615</v>
      </c>
      <c r="CJ444">
        <v>-0.1141156</v>
      </c>
      <c r="CK444">
        <v>-0.14268120000000001</v>
      </c>
      <c r="CL444">
        <v>2.2945999999999999E-3</v>
      </c>
      <c r="CM444">
        <v>2.2193E-3</v>
      </c>
      <c r="CN444">
        <v>2.1992000000000001E-3</v>
      </c>
      <c r="CO444">
        <v>2.1339000000000002E-3</v>
      </c>
      <c r="CP444">
        <v>2.2753999999999999E-3</v>
      </c>
      <c r="CQ444">
        <v>3.8844999999999999E-3</v>
      </c>
      <c r="CR444">
        <v>3.2475E-3</v>
      </c>
      <c r="CS444">
        <v>2.4087000000000002E-3</v>
      </c>
      <c r="CT444">
        <v>2.1627E-3</v>
      </c>
      <c r="CU444">
        <v>1.1552000000000001E-3</v>
      </c>
      <c r="CV444">
        <v>6.0669999999999995E-4</v>
      </c>
      <c r="CW444">
        <v>3.6610000000000001E-4</v>
      </c>
      <c r="CX444">
        <v>1.1638E-3</v>
      </c>
      <c r="CY444">
        <v>2.0907999999999999E-3</v>
      </c>
      <c r="CZ444">
        <v>2.8863999999999999E-3</v>
      </c>
      <c r="DA444">
        <v>3.2850000000000002E-3</v>
      </c>
      <c r="DB444">
        <v>3.5298E-3</v>
      </c>
      <c r="DC444">
        <v>3.9034E-3</v>
      </c>
      <c r="DD444">
        <v>3.8506999999999999E-3</v>
      </c>
      <c r="DE444">
        <v>3.5991999999999999E-3</v>
      </c>
      <c r="DF444">
        <v>2.8057999999999998E-3</v>
      </c>
      <c r="DG444">
        <v>2.2158E-3</v>
      </c>
      <c r="DH444">
        <v>1.8577999999999999E-3</v>
      </c>
      <c r="DI444">
        <v>1.6762999999999999E-3</v>
      </c>
    </row>
    <row r="445" spans="1:113" x14ac:dyDescent="0.25">
      <c r="A445" t="str">
        <f t="shared" ref="A445:A508" si="7">D445&amp;"_"&amp;E445&amp;"_"&amp;F445&amp;"_"&amp;G445&amp;"_"&amp;H445&amp;"_"&amp;I445&amp;"_"&amp;J445</f>
        <v>Sierra_All_All_All_All_20 to 199.99 kW_43672</v>
      </c>
      <c r="B445" t="s">
        <v>177</v>
      </c>
      <c r="C445" t="s">
        <v>251</v>
      </c>
      <c r="D445" t="s">
        <v>194</v>
      </c>
      <c r="E445" t="s">
        <v>19</v>
      </c>
      <c r="F445" t="s">
        <v>19</v>
      </c>
      <c r="G445" t="s">
        <v>19</v>
      </c>
      <c r="H445" t="s">
        <v>19</v>
      </c>
      <c r="I445" t="s">
        <v>59</v>
      </c>
      <c r="J445" s="11">
        <v>43672</v>
      </c>
      <c r="K445">
        <v>15</v>
      </c>
      <c r="L445">
        <v>18</v>
      </c>
      <c r="M445">
        <v>3523</v>
      </c>
      <c r="N445">
        <v>0</v>
      </c>
      <c r="O445">
        <v>0</v>
      </c>
      <c r="P445">
        <v>0</v>
      </c>
      <c r="Q445">
        <v>0</v>
      </c>
      <c r="R445">
        <v>11.816060999999999</v>
      </c>
      <c r="S445">
        <v>11.159528</v>
      </c>
      <c r="T445">
        <v>10.840896000000001</v>
      </c>
      <c r="U445">
        <v>10.768273000000001</v>
      </c>
      <c r="V445">
        <v>11.037277</v>
      </c>
      <c r="W445">
        <v>12.2554</v>
      </c>
      <c r="X445">
        <v>13.71964</v>
      </c>
      <c r="Y445">
        <v>15.029718000000001</v>
      </c>
      <c r="Z445">
        <v>16.686764</v>
      </c>
      <c r="AA445">
        <v>18.007204999999999</v>
      </c>
      <c r="AB445">
        <v>19.28096</v>
      </c>
      <c r="AC445">
        <v>20.308308</v>
      </c>
      <c r="AD445">
        <v>20.825019999999999</v>
      </c>
      <c r="AE445">
        <v>21.297280000000001</v>
      </c>
      <c r="AF445">
        <v>21.364712000000001</v>
      </c>
      <c r="AG445">
        <v>21.096530000000001</v>
      </c>
      <c r="AH445">
        <v>20.402349999999998</v>
      </c>
      <c r="AI445">
        <v>19.33858</v>
      </c>
      <c r="AJ445">
        <v>18.344609999999999</v>
      </c>
      <c r="AK445">
        <v>17.55012</v>
      </c>
      <c r="AL445">
        <v>16.786529999999999</v>
      </c>
      <c r="AM445">
        <v>15.590170000000001</v>
      </c>
      <c r="AN445">
        <v>13.81236</v>
      </c>
      <c r="AO445">
        <v>12.396089999999999</v>
      </c>
      <c r="AP445">
        <v>73.846040000000002</v>
      </c>
      <c r="AQ445">
        <v>74.56232</v>
      </c>
      <c r="AR445">
        <v>72.73124</v>
      </c>
      <c r="AS445">
        <v>70.531469999999999</v>
      </c>
      <c r="AT445">
        <v>69.246669999999995</v>
      </c>
      <c r="AU445">
        <v>68.285120000000006</v>
      </c>
      <c r="AV445">
        <v>67.27713</v>
      </c>
      <c r="AW445">
        <v>68.378460000000004</v>
      </c>
      <c r="AX445">
        <v>72.003399999999999</v>
      </c>
      <c r="AY445">
        <v>76.377549999999999</v>
      </c>
      <c r="AZ445">
        <v>80.449240000000003</v>
      </c>
      <c r="BA445">
        <v>83.872280000000003</v>
      </c>
      <c r="BB445">
        <v>87.50609</v>
      </c>
      <c r="BC445">
        <v>90.613619999999997</v>
      </c>
      <c r="BD445">
        <v>93.133179999999996</v>
      </c>
      <c r="BE445">
        <v>94.371700000000004</v>
      </c>
      <c r="BF445">
        <v>95.264790000000005</v>
      </c>
      <c r="BG445">
        <v>95.729200000000006</v>
      </c>
      <c r="BH445">
        <v>94.42595</v>
      </c>
      <c r="BI445">
        <v>91.618070000000003</v>
      </c>
      <c r="BJ445">
        <v>86.384910000000005</v>
      </c>
      <c r="BK445">
        <v>79.768829999999994</v>
      </c>
      <c r="BL445">
        <v>75.652000000000001</v>
      </c>
      <c r="BM445">
        <v>73.318079999999995</v>
      </c>
      <c r="BN445">
        <v>-0.18741749999999999</v>
      </c>
      <c r="BO445">
        <v>-0.19833219999999999</v>
      </c>
      <c r="BP445">
        <v>-0.18401439999999999</v>
      </c>
      <c r="BQ445">
        <v>-0.20835310000000001</v>
      </c>
      <c r="BR445">
        <v>-0.18980720000000001</v>
      </c>
      <c r="BS445">
        <v>-0.27284659999999999</v>
      </c>
      <c r="BT445">
        <v>-0.2632679</v>
      </c>
      <c r="BU445">
        <v>-8.9896400000000001E-2</v>
      </c>
      <c r="BV445">
        <v>0.1410324</v>
      </c>
      <c r="BW445">
        <v>0.1240975</v>
      </c>
      <c r="BX445">
        <v>2.7923099999999999E-2</v>
      </c>
      <c r="BY445">
        <v>2.6654999999999999E-3</v>
      </c>
      <c r="BZ445">
        <v>-6.1292600000000003E-2</v>
      </c>
      <c r="CA445">
        <v>-0.12267069999999999</v>
      </c>
      <c r="CB445">
        <v>7.5078999999999996E-3</v>
      </c>
      <c r="CC445">
        <v>4.3772800000000001E-2</v>
      </c>
      <c r="CD445">
        <v>3.8265300000000002E-2</v>
      </c>
      <c r="CE445">
        <v>-1.02039E-2</v>
      </c>
      <c r="CF445">
        <v>-8.84543E-2</v>
      </c>
      <c r="CG445">
        <v>-0.10439519999999999</v>
      </c>
      <c r="CH445">
        <v>-0.1052216</v>
      </c>
      <c r="CI445">
        <v>-0.1150713</v>
      </c>
      <c r="CJ445">
        <v>-0.13812140000000001</v>
      </c>
      <c r="CK445">
        <v>-0.15354609999999999</v>
      </c>
      <c r="CL445">
        <v>2.2084000000000001E-3</v>
      </c>
      <c r="CM445">
        <v>2.0493E-3</v>
      </c>
      <c r="CN445">
        <v>1.9495999999999999E-3</v>
      </c>
      <c r="CO445">
        <v>2.0890000000000001E-3</v>
      </c>
      <c r="CP445">
        <v>2.0939000000000001E-3</v>
      </c>
      <c r="CQ445">
        <v>3.6998999999999999E-3</v>
      </c>
      <c r="CR445">
        <v>3.1936E-3</v>
      </c>
      <c r="CS445">
        <v>2.3473999999999999E-3</v>
      </c>
      <c r="CT445">
        <v>1.9973999999999999E-3</v>
      </c>
      <c r="CU445">
        <v>1.1477E-3</v>
      </c>
      <c r="CV445">
        <v>6.1749999999999999E-4</v>
      </c>
      <c r="CW445">
        <v>3.7720000000000001E-4</v>
      </c>
      <c r="CX445">
        <v>1.2044E-3</v>
      </c>
      <c r="CY445">
        <v>2.1153000000000001E-3</v>
      </c>
      <c r="CZ445">
        <v>2.8666999999999998E-3</v>
      </c>
      <c r="DA445">
        <v>3.2146000000000002E-3</v>
      </c>
      <c r="DB445">
        <v>3.4795999999999998E-3</v>
      </c>
      <c r="DC445">
        <v>3.7487000000000002E-3</v>
      </c>
      <c r="DD445">
        <v>3.5079E-3</v>
      </c>
      <c r="DE445">
        <v>3.3116E-3</v>
      </c>
      <c r="DF445">
        <v>2.7709000000000002E-3</v>
      </c>
      <c r="DG445">
        <v>2.5693999999999999E-3</v>
      </c>
      <c r="DH445">
        <v>2.0281000000000001E-3</v>
      </c>
      <c r="DI445">
        <v>1.9147000000000001E-3</v>
      </c>
    </row>
    <row r="446" spans="1:113" x14ac:dyDescent="0.25">
      <c r="A446" t="str">
        <f t="shared" si="7"/>
        <v>Sierra_All_All_All_All_20 to 199.99 kW_43690</v>
      </c>
      <c r="B446" t="s">
        <v>177</v>
      </c>
      <c r="C446" t="s">
        <v>251</v>
      </c>
      <c r="D446" t="s">
        <v>194</v>
      </c>
      <c r="E446" t="s">
        <v>19</v>
      </c>
      <c r="F446" t="s">
        <v>19</v>
      </c>
      <c r="G446" t="s">
        <v>19</v>
      </c>
      <c r="H446" t="s">
        <v>19</v>
      </c>
      <c r="I446" t="s">
        <v>59</v>
      </c>
      <c r="J446" s="11">
        <v>43690</v>
      </c>
      <c r="K446">
        <v>15</v>
      </c>
      <c r="L446">
        <v>18</v>
      </c>
      <c r="M446">
        <v>3508</v>
      </c>
      <c r="N446">
        <v>0</v>
      </c>
      <c r="O446">
        <v>0</v>
      </c>
      <c r="P446">
        <v>0</v>
      </c>
      <c r="Q446">
        <v>0</v>
      </c>
      <c r="R446">
        <v>10.891553</v>
      </c>
      <c r="S446">
        <v>10.377105</v>
      </c>
      <c r="T446">
        <v>10.108388</v>
      </c>
      <c r="U446">
        <v>10.04283</v>
      </c>
      <c r="V446">
        <v>10.482483999999999</v>
      </c>
      <c r="W446">
        <v>11.693754999999999</v>
      </c>
      <c r="X446">
        <v>13.527384</v>
      </c>
      <c r="Y446">
        <v>15.317213000000001</v>
      </c>
      <c r="Z446">
        <v>17.163031</v>
      </c>
      <c r="AA446">
        <v>18.803547999999999</v>
      </c>
      <c r="AB446">
        <v>20.333912000000002</v>
      </c>
      <c r="AC446">
        <v>21.586068999999998</v>
      </c>
      <c r="AD446">
        <v>22.334689999999998</v>
      </c>
      <c r="AE446">
        <v>23.334734000000001</v>
      </c>
      <c r="AF446">
        <v>23.497178999999999</v>
      </c>
      <c r="AG446">
        <v>22.98555</v>
      </c>
      <c r="AH446">
        <v>21.763529999999999</v>
      </c>
      <c r="AI446">
        <v>20.218769999999999</v>
      </c>
      <c r="AJ446">
        <v>18.931709999999999</v>
      </c>
      <c r="AK446">
        <v>17.858879999999999</v>
      </c>
      <c r="AL446">
        <v>17.022480000000002</v>
      </c>
      <c r="AM446">
        <v>15.420360000000001</v>
      </c>
      <c r="AN446">
        <v>13.66737</v>
      </c>
      <c r="AO446">
        <v>12.301130000000001</v>
      </c>
      <c r="AP446">
        <v>72.119910000000004</v>
      </c>
      <c r="AQ446">
        <v>70.32405</v>
      </c>
      <c r="AR446">
        <v>69.467299999999994</v>
      </c>
      <c r="AS446">
        <v>67.660179999999997</v>
      </c>
      <c r="AT446">
        <v>66.086879999999994</v>
      </c>
      <c r="AU446">
        <v>65.663659999999993</v>
      </c>
      <c r="AV446">
        <v>65.485960000000006</v>
      </c>
      <c r="AW446">
        <v>66.351089999999999</v>
      </c>
      <c r="AX446">
        <v>70.909549999999996</v>
      </c>
      <c r="AY446">
        <v>76.876530000000002</v>
      </c>
      <c r="AZ446">
        <v>81.540629999999993</v>
      </c>
      <c r="BA446">
        <v>85.120570000000001</v>
      </c>
      <c r="BB446">
        <v>88.446039999999996</v>
      </c>
      <c r="BC446">
        <v>90.951080000000005</v>
      </c>
      <c r="BD446">
        <v>92.936419999999998</v>
      </c>
      <c r="BE446">
        <v>94.496759999999995</v>
      </c>
      <c r="BF446">
        <v>95.50224</v>
      </c>
      <c r="BG446">
        <v>95.743570000000005</v>
      </c>
      <c r="BH446">
        <v>95.040840000000003</v>
      </c>
      <c r="BI446">
        <v>92.868260000000006</v>
      </c>
      <c r="BJ446">
        <v>87.510210000000001</v>
      </c>
      <c r="BK446">
        <v>82.368629999999996</v>
      </c>
      <c r="BL446">
        <v>78.542469999999994</v>
      </c>
      <c r="BM446">
        <v>75.862539999999996</v>
      </c>
      <c r="BN446">
        <v>-7.3971200000000001E-2</v>
      </c>
      <c r="BO446">
        <v>-8.5306099999999996E-2</v>
      </c>
      <c r="BP446">
        <v>-4.6771100000000003E-2</v>
      </c>
      <c r="BQ446">
        <v>-1.2900099999999999E-2</v>
      </c>
      <c r="BR446">
        <v>-2.0849199999999998E-2</v>
      </c>
      <c r="BS446">
        <v>-3.7116000000000003E-2</v>
      </c>
      <c r="BT446">
        <v>4.4139000000000001E-3</v>
      </c>
      <c r="BU446">
        <v>7.8372399999999995E-2</v>
      </c>
      <c r="BV446">
        <v>0.1008082</v>
      </c>
      <c r="BW446">
        <v>6.7763699999999996E-2</v>
      </c>
      <c r="BX446">
        <v>4.7419099999999999E-2</v>
      </c>
      <c r="BY446">
        <v>1.09531E-2</v>
      </c>
      <c r="BZ446">
        <v>-6.6703999999999999E-2</v>
      </c>
      <c r="CA446">
        <v>-0.23938139999999999</v>
      </c>
      <c r="CB446">
        <v>-0.17428450000000001</v>
      </c>
      <c r="CC446">
        <v>-0.10269010000000001</v>
      </c>
      <c r="CD446">
        <v>-4.2621100000000002E-2</v>
      </c>
      <c r="CE446">
        <v>1.4981599999999999E-2</v>
      </c>
      <c r="CF446">
        <v>-5.6426999999999996E-3</v>
      </c>
      <c r="CG446">
        <v>-2.1366900000000001E-2</v>
      </c>
      <c r="CH446">
        <v>-3.5760399999999998E-2</v>
      </c>
      <c r="CI446">
        <v>3.38182E-2</v>
      </c>
      <c r="CJ446">
        <v>1.5804200000000001E-2</v>
      </c>
      <c r="CK446">
        <v>-2.9781200000000001E-2</v>
      </c>
      <c r="CL446">
        <v>2.3067999999999999E-3</v>
      </c>
      <c r="CM446">
        <v>2.1729000000000002E-3</v>
      </c>
      <c r="CN446">
        <v>2.1576E-3</v>
      </c>
      <c r="CO446">
        <v>2.1036000000000002E-3</v>
      </c>
      <c r="CP446">
        <v>2.1927000000000001E-3</v>
      </c>
      <c r="CQ446">
        <v>3.4594999999999999E-3</v>
      </c>
      <c r="CR446">
        <v>2.8213000000000001E-3</v>
      </c>
      <c r="CS446">
        <v>2.1957999999999999E-3</v>
      </c>
      <c r="CT446">
        <v>1.8901E-3</v>
      </c>
      <c r="CU446">
        <v>1.0560999999999999E-3</v>
      </c>
      <c r="CV446">
        <v>5.0279999999999997E-4</v>
      </c>
      <c r="CW446">
        <v>3.0249999999999998E-4</v>
      </c>
      <c r="CX446">
        <v>1.0413E-3</v>
      </c>
      <c r="CY446">
        <v>1.9556999999999999E-3</v>
      </c>
      <c r="CZ446">
        <v>2.8950999999999998E-3</v>
      </c>
      <c r="DA446">
        <v>3.3947999999999999E-3</v>
      </c>
      <c r="DB446">
        <v>3.5481000000000002E-3</v>
      </c>
      <c r="DC446">
        <v>3.6906999999999999E-3</v>
      </c>
      <c r="DD446">
        <v>3.4605999999999999E-3</v>
      </c>
      <c r="DE446">
        <v>2.9661000000000002E-3</v>
      </c>
      <c r="DF446">
        <v>2.2404999999999999E-3</v>
      </c>
      <c r="DG446">
        <v>1.7381E-3</v>
      </c>
      <c r="DH446">
        <v>1.5299000000000001E-3</v>
      </c>
      <c r="DI446">
        <v>1.4463E-3</v>
      </c>
    </row>
    <row r="447" spans="1:113" x14ac:dyDescent="0.25">
      <c r="A447" t="str">
        <f t="shared" si="7"/>
        <v>Sierra_All_All_All_All_20 to 199.99 kW_43691</v>
      </c>
      <c r="B447" t="s">
        <v>177</v>
      </c>
      <c r="C447" t="s">
        <v>251</v>
      </c>
      <c r="D447" t="s">
        <v>194</v>
      </c>
      <c r="E447" t="s">
        <v>19</v>
      </c>
      <c r="F447" t="s">
        <v>19</v>
      </c>
      <c r="G447" t="s">
        <v>19</v>
      </c>
      <c r="H447" t="s">
        <v>19</v>
      </c>
      <c r="I447" t="s">
        <v>59</v>
      </c>
      <c r="J447" s="11">
        <v>43691</v>
      </c>
      <c r="K447">
        <v>15</v>
      </c>
      <c r="L447">
        <v>18</v>
      </c>
      <c r="M447">
        <v>3505</v>
      </c>
      <c r="N447">
        <v>0</v>
      </c>
      <c r="O447">
        <v>0</v>
      </c>
      <c r="P447">
        <v>0</v>
      </c>
      <c r="Q447">
        <v>0</v>
      </c>
      <c r="R447">
        <v>11.435025</v>
      </c>
      <c r="S447">
        <v>10.832269</v>
      </c>
      <c r="T447">
        <v>10.451180000000001</v>
      </c>
      <c r="U447">
        <v>10.410264</v>
      </c>
      <c r="V447">
        <v>10.880989</v>
      </c>
      <c r="W447">
        <v>12.178807000000001</v>
      </c>
      <c r="X447">
        <v>14.158696000000001</v>
      </c>
      <c r="Y447">
        <v>16.280840000000001</v>
      </c>
      <c r="Z447">
        <v>18.767938000000001</v>
      </c>
      <c r="AA447">
        <v>20.661048000000001</v>
      </c>
      <c r="AB447">
        <v>22.254180999999999</v>
      </c>
      <c r="AC447">
        <v>23.517292999999999</v>
      </c>
      <c r="AD447">
        <v>24.257066999999999</v>
      </c>
      <c r="AE447">
        <v>25.246399</v>
      </c>
      <c r="AF447">
        <v>25.354545999999999</v>
      </c>
      <c r="AG447">
        <v>24.731159999999999</v>
      </c>
      <c r="AH447">
        <v>23.142810000000001</v>
      </c>
      <c r="AI447">
        <v>21.538720000000001</v>
      </c>
      <c r="AJ447">
        <v>20.213889999999999</v>
      </c>
      <c r="AK447">
        <v>19.133649999999999</v>
      </c>
      <c r="AL447">
        <v>18.05331</v>
      </c>
      <c r="AM447">
        <v>16.1968</v>
      </c>
      <c r="AN447">
        <v>14.27478</v>
      </c>
      <c r="AO447">
        <v>12.795780000000001</v>
      </c>
      <c r="AP447">
        <v>74.962479999999999</v>
      </c>
      <c r="AQ447">
        <v>72.557950000000005</v>
      </c>
      <c r="AR447">
        <v>70.693119999999993</v>
      </c>
      <c r="AS447">
        <v>68.803190000000001</v>
      </c>
      <c r="AT447">
        <v>67.673010000000005</v>
      </c>
      <c r="AU447">
        <v>67.667090000000002</v>
      </c>
      <c r="AV447">
        <v>66.509050000000002</v>
      </c>
      <c r="AW447">
        <v>67.731549999999999</v>
      </c>
      <c r="AX447">
        <v>73.01943</v>
      </c>
      <c r="AY447">
        <v>78.692710000000005</v>
      </c>
      <c r="AZ447">
        <v>84.147580000000005</v>
      </c>
      <c r="BA447">
        <v>88.473560000000006</v>
      </c>
      <c r="BB447">
        <v>91.789850000000001</v>
      </c>
      <c r="BC447">
        <v>94.568510000000003</v>
      </c>
      <c r="BD447">
        <v>96.610150000000004</v>
      </c>
      <c r="BE447">
        <v>98.507850000000005</v>
      </c>
      <c r="BF447">
        <v>99.49239</v>
      </c>
      <c r="BG447">
        <v>100.14279999999999</v>
      </c>
      <c r="BH447">
        <v>99.878709999999998</v>
      </c>
      <c r="BI447">
        <v>96.934209999999993</v>
      </c>
      <c r="BJ447">
        <v>90.36618</v>
      </c>
      <c r="BK447">
        <v>84.539630000000002</v>
      </c>
      <c r="BL447">
        <v>80.963329999999999</v>
      </c>
      <c r="BM447">
        <v>78.164959999999994</v>
      </c>
      <c r="BN447">
        <v>-6.8848000000000006E-2</v>
      </c>
      <c r="BO447">
        <v>-7.3988999999999999E-2</v>
      </c>
      <c r="BP447">
        <v>-4.3230600000000001E-2</v>
      </c>
      <c r="BQ447">
        <v>-1.20787E-2</v>
      </c>
      <c r="BR447">
        <v>-1.9428999999999998E-2</v>
      </c>
      <c r="BS447">
        <v>-3.11104E-2</v>
      </c>
      <c r="BT447">
        <v>7.0089999999999996E-4</v>
      </c>
      <c r="BU447">
        <v>8.0653600000000006E-2</v>
      </c>
      <c r="BV447">
        <v>8.0600500000000005E-2</v>
      </c>
      <c r="BW447">
        <v>5.77586E-2</v>
      </c>
      <c r="BX447">
        <v>3.01932E-2</v>
      </c>
      <c r="BY447">
        <v>1.5017000000000001E-2</v>
      </c>
      <c r="BZ447">
        <v>-3.9327000000000001E-2</v>
      </c>
      <c r="CA447">
        <v>-0.1180037</v>
      </c>
      <c r="CB447">
        <v>-2.2623299999999999E-2</v>
      </c>
      <c r="CC447">
        <v>-6.3663200000000003E-2</v>
      </c>
      <c r="CD447">
        <v>-5.1061299999999997E-2</v>
      </c>
      <c r="CE447">
        <v>-4.5496700000000001E-2</v>
      </c>
      <c r="CF447">
        <v>-0.12706249999999999</v>
      </c>
      <c r="CG447">
        <v>-0.107541</v>
      </c>
      <c r="CH447">
        <v>-4.5366900000000002E-2</v>
      </c>
      <c r="CI447">
        <v>4.0911500000000003E-2</v>
      </c>
      <c r="CJ447">
        <v>4.0925599999999999E-2</v>
      </c>
      <c r="CK447">
        <v>-1.8481500000000001E-2</v>
      </c>
      <c r="CL447">
        <v>2.1867000000000002E-3</v>
      </c>
      <c r="CM447">
        <v>2.1397999999999999E-3</v>
      </c>
      <c r="CN447">
        <v>2.085E-3</v>
      </c>
      <c r="CO447">
        <v>2.1237999999999999E-3</v>
      </c>
      <c r="CP447">
        <v>2.2101E-3</v>
      </c>
      <c r="CQ447">
        <v>3.7326999999999998E-3</v>
      </c>
      <c r="CR447">
        <v>3.2888000000000001E-3</v>
      </c>
      <c r="CS447">
        <v>2.4342000000000001E-3</v>
      </c>
      <c r="CT447">
        <v>2.0814000000000002E-3</v>
      </c>
      <c r="CU447">
        <v>1.0822E-3</v>
      </c>
      <c r="CV447">
        <v>5.4359999999999999E-4</v>
      </c>
      <c r="CW447">
        <v>3.1260000000000001E-4</v>
      </c>
      <c r="CX447">
        <v>1.0602000000000001E-3</v>
      </c>
      <c r="CY447">
        <v>1.9526000000000001E-3</v>
      </c>
      <c r="CZ447">
        <v>2.9797999999999999E-3</v>
      </c>
      <c r="DA447">
        <v>3.7442999999999999E-3</v>
      </c>
      <c r="DB447">
        <v>4.1714999999999999E-3</v>
      </c>
      <c r="DC447">
        <v>4.5022999999999999E-3</v>
      </c>
      <c r="DD447">
        <v>4.3939000000000001E-3</v>
      </c>
      <c r="DE447">
        <v>3.5777999999999999E-3</v>
      </c>
      <c r="DF447">
        <v>2.6873999999999999E-3</v>
      </c>
      <c r="DG447">
        <v>1.8691000000000001E-3</v>
      </c>
      <c r="DH447">
        <v>1.5286E-3</v>
      </c>
      <c r="DI447">
        <v>1.4524E-3</v>
      </c>
    </row>
    <row r="448" spans="1:113" x14ac:dyDescent="0.25">
      <c r="A448" t="str">
        <f t="shared" si="7"/>
        <v>Sierra_All_All_All_All_20 to 199.99 kW_43693</v>
      </c>
      <c r="B448" t="s">
        <v>177</v>
      </c>
      <c r="C448" t="s">
        <v>251</v>
      </c>
      <c r="D448" t="s">
        <v>194</v>
      </c>
      <c r="E448" t="s">
        <v>19</v>
      </c>
      <c r="F448" t="s">
        <v>19</v>
      </c>
      <c r="G448" t="s">
        <v>19</v>
      </c>
      <c r="H448" t="s">
        <v>19</v>
      </c>
      <c r="I448" t="s">
        <v>59</v>
      </c>
      <c r="J448" s="11">
        <v>43693</v>
      </c>
      <c r="K448">
        <v>15</v>
      </c>
      <c r="L448">
        <v>18</v>
      </c>
      <c r="M448">
        <v>3496</v>
      </c>
      <c r="N448">
        <v>0</v>
      </c>
      <c r="O448">
        <v>0</v>
      </c>
      <c r="P448">
        <v>0</v>
      </c>
      <c r="Q448">
        <v>0</v>
      </c>
      <c r="R448">
        <v>12.386609999999999</v>
      </c>
      <c r="S448">
        <v>11.75877</v>
      </c>
      <c r="T448">
        <v>11.349197999999999</v>
      </c>
      <c r="U448">
        <v>11.229964000000001</v>
      </c>
      <c r="V448">
        <v>11.817231</v>
      </c>
      <c r="W448">
        <v>13.205026</v>
      </c>
      <c r="X448">
        <v>15.36881</v>
      </c>
      <c r="Y448">
        <v>17.503122999999999</v>
      </c>
      <c r="Z448">
        <v>20.151577</v>
      </c>
      <c r="AA448">
        <v>21.9602</v>
      </c>
      <c r="AB448">
        <v>23.266376999999999</v>
      </c>
      <c r="AC448">
        <v>24.344082</v>
      </c>
      <c r="AD448">
        <v>25.053319999999999</v>
      </c>
      <c r="AE448">
        <v>25.876859</v>
      </c>
      <c r="AF448">
        <v>25.936285000000002</v>
      </c>
      <c r="AG448">
        <v>24.836819999999999</v>
      </c>
      <c r="AH448">
        <v>23.119039999999998</v>
      </c>
      <c r="AI448">
        <v>21.547609999999999</v>
      </c>
      <c r="AJ448">
        <v>20.133009999999999</v>
      </c>
      <c r="AK448">
        <v>18.941939999999999</v>
      </c>
      <c r="AL448">
        <v>18.111180000000001</v>
      </c>
      <c r="AM448">
        <v>16.481549999999999</v>
      </c>
      <c r="AN448">
        <v>14.629770000000001</v>
      </c>
      <c r="AO448">
        <v>13.11256</v>
      </c>
      <c r="AP448">
        <v>76.913219999999995</v>
      </c>
      <c r="AQ448">
        <v>77.529979999999995</v>
      </c>
      <c r="AR448">
        <v>76.177440000000004</v>
      </c>
      <c r="AS448">
        <v>74.949240000000003</v>
      </c>
      <c r="AT448">
        <v>73.977170000000001</v>
      </c>
      <c r="AU448">
        <v>72.43168</v>
      </c>
      <c r="AV448">
        <v>72.245480000000001</v>
      </c>
      <c r="AW448">
        <v>72.460489999999993</v>
      </c>
      <c r="AX448">
        <v>77.05959</v>
      </c>
      <c r="AY448">
        <v>82.282970000000006</v>
      </c>
      <c r="AZ448">
        <v>86.489260000000002</v>
      </c>
      <c r="BA448">
        <v>90.784540000000007</v>
      </c>
      <c r="BB448">
        <v>93.427160000000001</v>
      </c>
      <c r="BC448">
        <v>95.989440000000002</v>
      </c>
      <c r="BD448">
        <v>98.782809999999998</v>
      </c>
      <c r="BE448">
        <v>100.0522</v>
      </c>
      <c r="BF448">
        <v>101.08320000000001</v>
      </c>
      <c r="BG448">
        <v>100.52670000000001</v>
      </c>
      <c r="BH448">
        <v>99.130279999999999</v>
      </c>
      <c r="BI448">
        <v>94.741339999999994</v>
      </c>
      <c r="BJ448">
        <v>87.590869999999995</v>
      </c>
      <c r="BK448">
        <v>82.931669999999997</v>
      </c>
      <c r="BL448">
        <v>79.041690000000003</v>
      </c>
      <c r="BM448">
        <v>77.137770000000003</v>
      </c>
      <c r="BN448">
        <v>-6.2440299999999997E-2</v>
      </c>
      <c r="BO448">
        <v>-4.6026999999999998E-2</v>
      </c>
      <c r="BP448">
        <v>-2.7280100000000002E-2</v>
      </c>
      <c r="BQ448">
        <v>1.5234000000000001E-3</v>
      </c>
      <c r="BR448">
        <v>-1.53045E-2</v>
      </c>
      <c r="BS448">
        <v>-1.6564700000000002E-2</v>
      </c>
      <c r="BT448">
        <v>3.8263900000000003E-2</v>
      </c>
      <c r="BU448">
        <v>8.6468500000000004E-2</v>
      </c>
      <c r="BV448">
        <v>2.2246599999999998E-2</v>
      </c>
      <c r="BW448">
        <v>1.92055E-2</v>
      </c>
      <c r="BX448">
        <v>9.2548000000000005E-3</v>
      </c>
      <c r="BY448">
        <v>1.54971E-2</v>
      </c>
      <c r="BZ448">
        <v>-1.5270300000000001E-2</v>
      </c>
      <c r="CA448">
        <v>-6.0150200000000001E-2</v>
      </c>
      <c r="CB448">
        <v>5.7895000000000002E-2</v>
      </c>
      <c r="CC448">
        <v>-4.5369199999999998E-2</v>
      </c>
      <c r="CD448">
        <v>-5.2544500000000001E-2</v>
      </c>
      <c r="CE448">
        <v>-5.45041E-2</v>
      </c>
      <c r="CF448">
        <v>-0.12905990000000001</v>
      </c>
      <c r="CG448">
        <v>-8.6211800000000005E-2</v>
      </c>
      <c r="CH448">
        <v>-1.9549E-2</v>
      </c>
      <c r="CI448">
        <v>5.1285600000000001E-2</v>
      </c>
      <c r="CJ448">
        <v>3.6390800000000001E-2</v>
      </c>
      <c r="CK448">
        <v>-1.4535899999999999E-2</v>
      </c>
      <c r="CL448">
        <v>2.1307000000000001E-3</v>
      </c>
      <c r="CM448">
        <v>2.1288000000000001E-3</v>
      </c>
      <c r="CN448">
        <v>2.1247000000000002E-3</v>
      </c>
      <c r="CO448">
        <v>2.1098000000000002E-3</v>
      </c>
      <c r="CP448">
        <v>2.3400999999999999E-3</v>
      </c>
      <c r="CQ448">
        <v>4.0721000000000004E-3</v>
      </c>
      <c r="CR448">
        <v>3.4716E-3</v>
      </c>
      <c r="CS448">
        <v>2.6267999999999999E-3</v>
      </c>
      <c r="CT448">
        <v>2.4746E-3</v>
      </c>
      <c r="CU448">
        <v>1.2746999999999999E-3</v>
      </c>
      <c r="CV448">
        <v>6.156E-4</v>
      </c>
      <c r="CW448">
        <v>3.3619999999999999E-4</v>
      </c>
      <c r="CX448">
        <v>1.1397E-3</v>
      </c>
      <c r="CY448">
        <v>2.0820999999999999E-3</v>
      </c>
      <c r="CZ448">
        <v>3.4074999999999999E-3</v>
      </c>
      <c r="DA448">
        <v>4.6636000000000004E-3</v>
      </c>
      <c r="DB448">
        <v>5.4736999999999997E-3</v>
      </c>
      <c r="DC448">
        <v>5.4847000000000003E-3</v>
      </c>
      <c r="DD448">
        <v>4.9198999999999996E-3</v>
      </c>
      <c r="DE448">
        <v>3.9430000000000003E-3</v>
      </c>
      <c r="DF448">
        <v>3.2774000000000002E-3</v>
      </c>
      <c r="DG448">
        <v>2.2542999999999999E-3</v>
      </c>
      <c r="DH448">
        <v>1.817E-3</v>
      </c>
      <c r="DI448">
        <v>1.7038000000000001E-3</v>
      </c>
    </row>
    <row r="449" spans="1:113" x14ac:dyDescent="0.25">
      <c r="A449" t="str">
        <f t="shared" si="7"/>
        <v>Sierra_All_All_All_All_20 to 199.99 kW_43703</v>
      </c>
      <c r="B449" t="s">
        <v>177</v>
      </c>
      <c r="C449" t="s">
        <v>251</v>
      </c>
      <c r="D449" t="s">
        <v>194</v>
      </c>
      <c r="E449" t="s">
        <v>19</v>
      </c>
      <c r="F449" t="s">
        <v>19</v>
      </c>
      <c r="G449" t="s">
        <v>19</v>
      </c>
      <c r="H449" t="s">
        <v>19</v>
      </c>
      <c r="I449" t="s">
        <v>59</v>
      </c>
      <c r="J449" s="11">
        <v>43703</v>
      </c>
      <c r="K449">
        <v>15</v>
      </c>
      <c r="L449">
        <v>18</v>
      </c>
      <c r="M449">
        <v>3475</v>
      </c>
      <c r="N449">
        <v>0</v>
      </c>
      <c r="O449">
        <v>0</v>
      </c>
      <c r="P449">
        <v>0</v>
      </c>
      <c r="Q449">
        <v>0</v>
      </c>
      <c r="R449">
        <v>11.486136999999999</v>
      </c>
      <c r="S449">
        <v>11.009539999999999</v>
      </c>
      <c r="T449">
        <v>10.731495000000001</v>
      </c>
      <c r="U449">
        <v>10.757728999999999</v>
      </c>
      <c r="V449">
        <v>11.339893999999999</v>
      </c>
      <c r="W449">
        <v>12.888356</v>
      </c>
      <c r="X449">
        <v>15.277196</v>
      </c>
      <c r="Y449">
        <v>17.390142999999998</v>
      </c>
      <c r="Z449">
        <v>19.766349000000002</v>
      </c>
      <c r="AA449">
        <v>21.352135000000001</v>
      </c>
      <c r="AB449">
        <v>22.718758000000001</v>
      </c>
      <c r="AC449">
        <v>24.047698</v>
      </c>
      <c r="AD449">
        <v>24.729635999999999</v>
      </c>
      <c r="AE449">
        <v>25.820549</v>
      </c>
      <c r="AF449">
        <v>25.957331</v>
      </c>
      <c r="AG449">
        <v>25.112169999999999</v>
      </c>
      <c r="AH449">
        <v>23.526299999999999</v>
      </c>
      <c r="AI449">
        <v>21.739550000000001</v>
      </c>
      <c r="AJ449">
        <v>20.181950000000001</v>
      </c>
      <c r="AK449">
        <v>18.996189999999999</v>
      </c>
      <c r="AL449">
        <v>18.094100000000001</v>
      </c>
      <c r="AM449">
        <v>16.28661</v>
      </c>
      <c r="AN449">
        <v>14.41657</v>
      </c>
      <c r="AO449">
        <v>13.014620000000001</v>
      </c>
      <c r="AP449">
        <v>75.087800000000001</v>
      </c>
      <c r="AQ449">
        <v>74.024029999999996</v>
      </c>
      <c r="AR449">
        <v>72.708770000000001</v>
      </c>
      <c r="AS449">
        <v>71.541060000000002</v>
      </c>
      <c r="AT449">
        <v>70.387709999999998</v>
      </c>
      <c r="AU449">
        <v>68.918390000000002</v>
      </c>
      <c r="AV449">
        <v>67.560159999999996</v>
      </c>
      <c r="AW449">
        <v>68.402869999999993</v>
      </c>
      <c r="AX449">
        <v>73.429990000000004</v>
      </c>
      <c r="AY449">
        <v>77.952460000000002</v>
      </c>
      <c r="AZ449">
        <v>83.280619999999999</v>
      </c>
      <c r="BA449">
        <v>87.187190000000001</v>
      </c>
      <c r="BB449">
        <v>90.636160000000004</v>
      </c>
      <c r="BC449">
        <v>93.74691</v>
      </c>
      <c r="BD449">
        <v>96.128910000000005</v>
      </c>
      <c r="BE449">
        <v>97.783270000000002</v>
      </c>
      <c r="BF449">
        <v>98.546710000000004</v>
      </c>
      <c r="BG449">
        <v>98.956310000000002</v>
      </c>
      <c r="BH449">
        <v>98.076250000000002</v>
      </c>
      <c r="BI449">
        <v>93.802350000000004</v>
      </c>
      <c r="BJ449">
        <v>86.878690000000006</v>
      </c>
      <c r="BK449">
        <v>82.283990000000003</v>
      </c>
      <c r="BL449">
        <v>78.913330000000002</v>
      </c>
      <c r="BM449">
        <v>76.421009999999995</v>
      </c>
      <c r="BN449">
        <v>-6.5193899999999999E-2</v>
      </c>
      <c r="BO449">
        <v>-6.3118300000000002E-2</v>
      </c>
      <c r="BP449">
        <v>-3.4897900000000003E-2</v>
      </c>
      <c r="BQ449">
        <v>-5.2332000000000004E-3</v>
      </c>
      <c r="BR449">
        <v>-1.6570700000000001E-2</v>
      </c>
      <c r="BS449">
        <v>-3.0408000000000001E-2</v>
      </c>
      <c r="BT449">
        <v>9.0472E-3</v>
      </c>
      <c r="BU449">
        <v>8.33589E-2</v>
      </c>
      <c r="BV449">
        <v>5.9829199999999999E-2</v>
      </c>
      <c r="BW449">
        <v>5.2475099999999997E-2</v>
      </c>
      <c r="BX449">
        <v>2.9715600000000002E-2</v>
      </c>
      <c r="BY449">
        <v>1.30881E-2</v>
      </c>
      <c r="BZ449">
        <v>-4.4210699999999999E-2</v>
      </c>
      <c r="CA449">
        <v>-0.12617780000000001</v>
      </c>
      <c r="CB449">
        <v>-2.2485100000000001E-2</v>
      </c>
      <c r="CC449">
        <v>-6.53865E-2</v>
      </c>
      <c r="CD449">
        <v>-5.4914600000000001E-2</v>
      </c>
      <c r="CE449">
        <v>-3.4980799999999999E-2</v>
      </c>
      <c r="CF449">
        <v>-9.3482999999999997E-2</v>
      </c>
      <c r="CG449">
        <v>-5.3158700000000003E-2</v>
      </c>
      <c r="CH449">
        <v>-2.5909999999999999E-2</v>
      </c>
      <c r="CI449">
        <v>4.4361999999999999E-2</v>
      </c>
      <c r="CJ449">
        <v>3.3667299999999997E-2</v>
      </c>
      <c r="CK449">
        <v>-2.3330300000000002E-2</v>
      </c>
      <c r="CL449">
        <v>2.7171999999999999E-3</v>
      </c>
      <c r="CM449">
        <v>2.7339999999999999E-3</v>
      </c>
      <c r="CN449">
        <v>2.6202E-3</v>
      </c>
      <c r="CO449">
        <v>2.6797000000000001E-3</v>
      </c>
      <c r="CP449">
        <v>2.8777999999999998E-3</v>
      </c>
      <c r="CQ449">
        <v>4.5193000000000004E-3</v>
      </c>
      <c r="CR449">
        <v>4.0565000000000002E-3</v>
      </c>
      <c r="CS449">
        <v>2.7391999999999998E-3</v>
      </c>
      <c r="CT449">
        <v>2.1954000000000001E-3</v>
      </c>
      <c r="CU449">
        <v>1.0790000000000001E-3</v>
      </c>
      <c r="CV449">
        <v>5.3930000000000004E-4</v>
      </c>
      <c r="CW449">
        <v>3.2400000000000001E-4</v>
      </c>
      <c r="CX449">
        <v>1.0797000000000001E-3</v>
      </c>
      <c r="CY449">
        <v>2.0357000000000001E-3</v>
      </c>
      <c r="CZ449">
        <v>3.2648999999999998E-3</v>
      </c>
      <c r="DA449">
        <v>4.3574E-3</v>
      </c>
      <c r="DB449">
        <v>4.8564999999999997E-3</v>
      </c>
      <c r="DC449">
        <v>4.9296000000000001E-3</v>
      </c>
      <c r="DD449">
        <v>4.4377000000000002E-3</v>
      </c>
      <c r="DE449">
        <v>3.5831000000000001E-3</v>
      </c>
      <c r="DF449">
        <v>2.9718000000000001E-3</v>
      </c>
      <c r="DG449">
        <v>2.0091000000000002E-3</v>
      </c>
      <c r="DH449">
        <v>1.7205E-3</v>
      </c>
      <c r="DI449">
        <v>1.6429999999999999E-3</v>
      </c>
    </row>
    <row r="450" spans="1:113" x14ac:dyDescent="0.25">
      <c r="A450" t="str">
        <f t="shared" si="7"/>
        <v>Sierra_All_All_All_All_20 to 199.99 kW_43704</v>
      </c>
      <c r="B450" t="s">
        <v>177</v>
      </c>
      <c r="C450" t="s">
        <v>251</v>
      </c>
      <c r="D450" t="s">
        <v>194</v>
      </c>
      <c r="E450" t="s">
        <v>19</v>
      </c>
      <c r="F450" t="s">
        <v>19</v>
      </c>
      <c r="G450" t="s">
        <v>19</v>
      </c>
      <c r="H450" t="s">
        <v>19</v>
      </c>
      <c r="I450" t="s">
        <v>59</v>
      </c>
      <c r="J450" s="11">
        <v>43704</v>
      </c>
      <c r="K450">
        <v>15</v>
      </c>
      <c r="L450">
        <v>18</v>
      </c>
      <c r="M450">
        <v>3469</v>
      </c>
      <c r="N450">
        <v>0</v>
      </c>
      <c r="O450">
        <v>0</v>
      </c>
      <c r="P450">
        <v>0</v>
      </c>
      <c r="Q450">
        <v>0</v>
      </c>
      <c r="R450">
        <v>12.156110999999999</v>
      </c>
      <c r="S450">
        <v>11.650410000000001</v>
      </c>
      <c r="T450">
        <v>11.267658000000001</v>
      </c>
      <c r="U450">
        <v>11.156701</v>
      </c>
      <c r="V450">
        <v>11.701083000000001</v>
      </c>
      <c r="W450">
        <v>13.137851</v>
      </c>
      <c r="X450">
        <v>15.470492</v>
      </c>
      <c r="Y450">
        <v>17.472632999999998</v>
      </c>
      <c r="Z450">
        <v>19.748512000000002</v>
      </c>
      <c r="AA450">
        <v>21.441497999999999</v>
      </c>
      <c r="AB450">
        <v>22.743742999999998</v>
      </c>
      <c r="AC450">
        <v>23.830302</v>
      </c>
      <c r="AD450">
        <v>24.689447999999999</v>
      </c>
      <c r="AE450">
        <v>25.82405</v>
      </c>
      <c r="AF450">
        <v>26.069341999999999</v>
      </c>
      <c r="AG450">
        <v>25.211880000000001</v>
      </c>
      <c r="AH450">
        <v>23.632480000000001</v>
      </c>
      <c r="AI450">
        <v>21.78351</v>
      </c>
      <c r="AJ450">
        <v>20.216660000000001</v>
      </c>
      <c r="AK450">
        <v>19.079709999999999</v>
      </c>
      <c r="AL450">
        <v>18.122019999999999</v>
      </c>
      <c r="AM450">
        <v>16.20044</v>
      </c>
      <c r="AN450">
        <v>14.45417</v>
      </c>
      <c r="AO450">
        <v>13.007239999999999</v>
      </c>
      <c r="AP450">
        <v>74.945160000000001</v>
      </c>
      <c r="AQ450">
        <v>73.866810000000001</v>
      </c>
      <c r="AR450">
        <v>73.393349999999998</v>
      </c>
      <c r="AS450">
        <v>72.652199999999993</v>
      </c>
      <c r="AT450">
        <v>72.006739999999994</v>
      </c>
      <c r="AU450">
        <v>71.458340000000007</v>
      </c>
      <c r="AV450">
        <v>69.498270000000005</v>
      </c>
      <c r="AW450">
        <v>70.391639999999995</v>
      </c>
      <c r="AX450">
        <v>73.455669999999998</v>
      </c>
      <c r="AY450">
        <v>77.009280000000004</v>
      </c>
      <c r="AZ450">
        <v>82.361180000000004</v>
      </c>
      <c r="BA450">
        <v>86.197559999999996</v>
      </c>
      <c r="BB450">
        <v>89.687600000000003</v>
      </c>
      <c r="BC450">
        <v>92.395229999999998</v>
      </c>
      <c r="BD450">
        <v>95.010800000000003</v>
      </c>
      <c r="BE450">
        <v>96.927599999999998</v>
      </c>
      <c r="BF450">
        <v>98.543469999999999</v>
      </c>
      <c r="BG450">
        <v>98.30883</v>
      </c>
      <c r="BH450">
        <v>95.816090000000003</v>
      </c>
      <c r="BI450">
        <v>91.082579999999993</v>
      </c>
      <c r="BJ450">
        <v>85.547809999999998</v>
      </c>
      <c r="BK450">
        <v>81.473759999999999</v>
      </c>
      <c r="BL450">
        <v>78.280339999999995</v>
      </c>
      <c r="BM450">
        <v>76.310569999999998</v>
      </c>
      <c r="BN450">
        <v>-8.1081899999999998E-2</v>
      </c>
      <c r="BO450">
        <v>-0.1025312</v>
      </c>
      <c r="BP450">
        <v>-8.48719E-2</v>
      </c>
      <c r="BQ450">
        <v>-3.0557899999999999E-2</v>
      </c>
      <c r="BR450">
        <v>-1.9220500000000001E-2</v>
      </c>
      <c r="BS450">
        <v>-2.1885399999999999E-2</v>
      </c>
      <c r="BT450">
        <v>1.9880399999999999E-2</v>
      </c>
      <c r="BU450">
        <v>0.10226059999999999</v>
      </c>
      <c r="BV450">
        <v>0.1107244</v>
      </c>
      <c r="BW450">
        <v>8.5575899999999996E-2</v>
      </c>
      <c r="BX450">
        <v>4.3829E-2</v>
      </c>
      <c r="BY450">
        <v>6.0445000000000004E-3</v>
      </c>
      <c r="BZ450">
        <v>-5.4333800000000002E-2</v>
      </c>
      <c r="CA450">
        <v>-0.17943390000000001</v>
      </c>
      <c r="CB450">
        <v>-0.1148671</v>
      </c>
      <c r="CC450">
        <v>-8.0690799999999993E-2</v>
      </c>
      <c r="CD450">
        <v>-2.3964599999999999E-2</v>
      </c>
      <c r="CE450">
        <v>-2.41175E-2</v>
      </c>
      <c r="CF450">
        <v>-5.8070999999999998E-2</v>
      </c>
      <c r="CG450">
        <v>-3.9745000000000003E-2</v>
      </c>
      <c r="CH450">
        <v>-2.1046599999999999E-2</v>
      </c>
      <c r="CI450">
        <v>5.3294599999999998E-2</v>
      </c>
      <c r="CJ450">
        <v>4.1233400000000003E-2</v>
      </c>
      <c r="CK450">
        <v>-5.6121000000000001E-3</v>
      </c>
      <c r="CL450">
        <v>2.2044E-3</v>
      </c>
      <c r="CM450">
        <v>2.2442999999999999E-3</v>
      </c>
      <c r="CN450">
        <v>2.2138000000000001E-3</v>
      </c>
      <c r="CO450">
        <v>2.0836000000000001E-3</v>
      </c>
      <c r="CP450">
        <v>2.2693000000000001E-3</v>
      </c>
      <c r="CQ450">
        <v>3.6830000000000001E-3</v>
      </c>
      <c r="CR450">
        <v>3.4580000000000001E-3</v>
      </c>
      <c r="CS450">
        <v>2.4313999999999998E-3</v>
      </c>
      <c r="CT450">
        <v>1.9446999999999999E-3</v>
      </c>
      <c r="CU450">
        <v>1.0564999999999999E-3</v>
      </c>
      <c r="CV450">
        <v>5.7149999999999996E-4</v>
      </c>
      <c r="CW450">
        <v>3.321E-4</v>
      </c>
      <c r="CX450">
        <v>1.0985999999999999E-3</v>
      </c>
      <c r="CY450">
        <v>2.1275999999999999E-3</v>
      </c>
      <c r="CZ450">
        <v>3.4099E-3</v>
      </c>
      <c r="DA450">
        <v>4.5754999999999997E-3</v>
      </c>
      <c r="DB450">
        <v>5.1397999999999999E-3</v>
      </c>
      <c r="DC450">
        <v>4.9325999999999997E-3</v>
      </c>
      <c r="DD450">
        <v>4.4342000000000001E-3</v>
      </c>
      <c r="DE450">
        <v>3.9462999999999998E-3</v>
      </c>
      <c r="DF450">
        <v>2.7539999999999999E-3</v>
      </c>
      <c r="DG450">
        <v>1.7627999999999999E-3</v>
      </c>
      <c r="DH450">
        <v>1.4434999999999999E-3</v>
      </c>
      <c r="DI450">
        <v>1.4074999999999999E-3</v>
      </c>
    </row>
    <row r="451" spans="1:113" x14ac:dyDescent="0.25">
      <c r="A451" t="str">
        <f t="shared" si="7"/>
        <v>Sierra_All_All_All_All_20 to 199.99 kW_43721</v>
      </c>
      <c r="B451" t="s">
        <v>177</v>
      </c>
      <c r="C451" t="s">
        <v>251</v>
      </c>
      <c r="D451" t="s">
        <v>194</v>
      </c>
      <c r="E451" t="s">
        <v>19</v>
      </c>
      <c r="F451" t="s">
        <v>19</v>
      </c>
      <c r="G451" t="s">
        <v>19</v>
      </c>
      <c r="H451" t="s">
        <v>19</v>
      </c>
      <c r="I451" t="s">
        <v>59</v>
      </c>
      <c r="J451" s="11">
        <v>43721</v>
      </c>
      <c r="K451">
        <v>15</v>
      </c>
      <c r="L451">
        <v>18</v>
      </c>
      <c r="M451">
        <v>3448</v>
      </c>
      <c r="N451">
        <v>0</v>
      </c>
      <c r="O451">
        <v>0</v>
      </c>
      <c r="P451">
        <v>0</v>
      </c>
      <c r="Q451">
        <v>0</v>
      </c>
      <c r="R451">
        <v>10.332564</v>
      </c>
      <c r="S451">
        <v>9.8835359999999994</v>
      </c>
      <c r="T451">
        <v>9.6021102000000003</v>
      </c>
      <c r="U451">
        <v>9.5684068999999994</v>
      </c>
      <c r="V451">
        <v>9.9192984000000006</v>
      </c>
      <c r="W451">
        <v>11.120063</v>
      </c>
      <c r="X451">
        <v>13.065842</v>
      </c>
      <c r="Y451">
        <v>14.271976</v>
      </c>
      <c r="Z451">
        <v>16.108778000000001</v>
      </c>
      <c r="AA451">
        <v>18.011638000000001</v>
      </c>
      <c r="AB451">
        <v>19.582550999999999</v>
      </c>
      <c r="AC451">
        <v>20.860039</v>
      </c>
      <c r="AD451">
        <v>21.753792000000001</v>
      </c>
      <c r="AE451">
        <v>22.818429999999999</v>
      </c>
      <c r="AF451">
        <v>23.169574999999998</v>
      </c>
      <c r="AG451">
        <v>22.296610000000001</v>
      </c>
      <c r="AH451">
        <v>20.886489999999998</v>
      </c>
      <c r="AI451">
        <v>19.402909999999999</v>
      </c>
      <c r="AJ451">
        <v>17.882709999999999</v>
      </c>
      <c r="AK451">
        <v>16.970389999999998</v>
      </c>
      <c r="AL451">
        <v>15.898899999999999</v>
      </c>
      <c r="AM451">
        <v>14.24938</v>
      </c>
      <c r="AN451">
        <v>12.740019999999999</v>
      </c>
      <c r="AO451">
        <v>11.589449999999999</v>
      </c>
      <c r="AP451">
        <v>69.393780000000007</v>
      </c>
      <c r="AQ451">
        <v>67.286479999999997</v>
      </c>
      <c r="AR451">
        <v>65.560230000000004</v>
      </c>
      <c r="AS451">
        <v>64.095269999999999</v>
      </c>
      <c r="AT451">
        <v>63.180459999999997</v>
      </c>
      <c r="AU451">
        <v>62.281730000000003</v>
      </c>
      <c r="AV451">
        <v>61.462449999999997</v>
      </c>
      <c r="AW451">
        <v>61.716209999999997</v>
      </c>
      <c r="AX451">
        <v>66.519229999999993</v>
      </c>
      <c r="AY451">
        <v>73.153559999999999</v>
      </c>
      <c r="AZ451">
        <v>79.256500000000003</v>
      </c>
      <c r="BA451">
        <v>84.361419999999995</v>
      </c>
      <c r="BB451">
        <v>87.612300000000005</v>
      </c>
      <c r="BC451">
        <v>90.946070000000006</v>
      </c>
      <c r="BD451">
        <v>93.033519999999996</v>
      </c>
      <c r="BE451">
        <v>94.653369999999995</v>
      </c>
      <c r="BF451">
        <v>95.470179999999999</v>
      </c>
      <c r="BG451">
        <v>94.959850000000003</v>
      </c>
      <c r="BH451">
        <v>93.141400000000004</v>
      </c>
      <c r="BI451">
        <v>87.856700000000004</v>
      </c>
      <c r="BJ451">
        <v>80.926079999999999</v>
      </c>
      <c r="BK451">
        <v>76.290760000000006</v>
      </c>
      <c r="BL451">
        <v>74.105530000000002</v>
      </c>
      <c r="BM451">
        <v>71.506879999999995</v>
      </c>
      <c r="BN451">
        <v>4.8084700000000001E-2</v>
      </c>
      <c r="BO451">
        <v>9.06135E-2</v>
      </c>
      <c r="BP451">
        <v>0.1143372</v>
      </c>
      <c r="BQ451">
        <v>0.13066520000000001</v>
      </c>
      <c r="BR451">
        <v>0.15647510000000001</v>
      </c>
      <c r="BS451">
        <v>0.1402427</v>
      </c>
      <c r="BT451">
        <v>0.23097239999999999</v>
      </c>
      <c r="BU451">
        <v>0.45064870000000001</v>
      </c>
      <c r="BV451">
        <v>0.50168000000000001</v>
      </c>
      <c r="BW451">
        <v>0.33742119999999998</v>
      </c>
      <c r="BX451">
        <v>0.18764900000000001</v>
      </c>
      <c r="BY451">
        <v>-1.75681E-2</v>
      </c>
      <c r="BZ451">
        <v>-0.1378162</v>
      </c>
      <c r="CA451">
        <v>-0.2656213</v>
      </c>
      <c r="CB451">
        <v>-0.16842889999999999</v>
      </c>
      <c r="CC451">
        <v>-4.9193399999999998E-2</v>
      </c>
      <c r="CD451">
        <v>-3.12021E-2</v>
      </c>
      <c r="CE451">
        <v>2.6696500000000001E-2</v>
      </c>
      <c r="CF451">
        <v>4.6524900000000001E-2</v>
      </c>
      <c r="CG451">
        <v>6.0465900000000003E-2</v>
      </c>
      <c r="CH451">
        <v>2.2076100000000001E-2</v>
      </c>
      <c r="CI451">
        <v>1.7384400000000001E-2</v>
      </c>
      <c r="CJ451">
        <v>-5.4572000000000002E-2</v>
      </c>
      <c r="CK451">
        <v>-6.6104200000000002E-2</v>
      </c>
      <c r="CL451">
        <v>2.5301E-3</v>
      </c>
      <c r="CM451">
        <v>2.4472000000000001E-3</v>
      </c>
      <c r="CN451">
        <v>2.3541E-3</v>
      </c>
      <c r="CO451">
        <v>2.4112999999999999E-3</v>
      </c>
      <c r="CP451">
        <v>2.7526999999999999E-3</v>
      </c>
      <c r="CQ451">
        <v>3.9598999999999997E-3</v>
      </c>
      <c r="CR451">
        <v>3.2813999999999999E-3</v>
      </c>
      <c r="CS451">
        <v>2.4778999999999999E-3</v>
      </c>
      <c r="CT451">
        <v>2.2081000000000002E-3</v>
      </c>
      <c r="CU451" s="76">
        <v>1.3623000000000001E-3</v>
      </c>
      <c r="CV451" s="76">
        <v>6.7389999999999995E-4</v>
      </c>
      <c r="CW451" s="76">
        <v>4.2329999999999999E-4</v>
      </c>
      <c r="CX451" s="76">
        <v>1.1892999999999999E-3</v>
      </c>
      <c r="CY451">
        <v>2.2445E-3</v>
      </c>
      <c r="CZ451">
        <v>3.1538999999999998E-3</v>
      </c>
      <c r="DA451">
        <v>3.6557999999999998E-3</v>
      </c>
      <c r="DB451">
        <v>3.9380999999999999E-3</v>
      </c>
      <c r="DC451">
        <v>4.2405999999999998E-3</v>
      </c>
      <c r="DD451">
        <v>4.1000000000000003E-3</v>
      </c>
      <c r="DE451">
        <v>3.6388000000000002E-3</v>
      </c>
      <c r="DF451">
        <v>3.0967E-3</v>
      </c>
      <c r="DG451">
        <v>2.2742999999999999E-3</v>
      </c>
      <c r="DH451">
        <v>1.8948000000000001E-3</v>
      </c>
      <c r="DI451">
        <v>1.8393999999999999E-3</v>
      </c>
    </row>
    <row r="452" spans="1:113" x14ac:dyDescent="0.25">
      <c r="A452" t="str">
        <f t="shared" si="7"/>
        <v>Sierra_All_All_All_All_20 to 199.99 kW_2958465</v>
      </c>
      <c r="B452" t="s">
        <v>204</v>
      </c>
      <c r="C452" t="s">
        <v>251</v>
      </c>
      <c r="D452" t="s">
        <v>194</v>
      </c>
      <c r="E452" t="s">
        <v>19</v>
      </c>
      <c r="F452" t="s">
        <v>19</v>
      </c>
      <c r="G452" t="s">
        <v>19</v>
      </c>
      <c r="H452" t="s">
        <v>19</v>
      </c>
      <c r="I452" t="s">
        <v>59</v>
      </c>
      <c r="J452" s="11">
        <v>2958465</v>
      </c>
      <c r="K452">
        <v>15</v>
      </c>
      <c r="L452">
        <v>18</v>
      </c>
      <c r="M452">
        <v>3500.3330000000001</v>
      </c>
      <c r="N452">
        <v>0</v>
      </c>
      <c r="O452">
        <v>0</v>
      </c>
      <c r="P452">
        <v>0</v>
      </c>
      <c r="Q452">
        <v>0</v>
      </c>
      <c r="R452">
        <v>11.446386</v>
      </c>
      <c r="S452">
        <v>10.886903</v>
      </c>
      <c r="T452">
        <v>10.564942</v>
      </c>
      <c r="U452">
        <v>10.497381000000001</v>
      </c>
      <c r="V452">
        <v>10.958766000000001</v>
      </c>
      <c r="W452">
        <v>12.265812</v>
      </c>
      <c r="X452">
        <v>14.170182</v>
      </c>
      <c r="Y452">
        <v>15.992139999999999</v>
      </c>
      <c r="Z452">
        <v>18.073522000000001</v>
      </c>
      <c r="AA452">
        <v>19.758289999999999</v>
      </c>
      <c r="AB452">
        <v>21.15559</v>
      </c>
      <c r="AC452">
        <v>22.327570999999999</v>
      </c>
      <c r="AD452">
        <v>23.037576000000001</v>
      </c>
      <c r="AE452">
        <v>23.920566999999998</v>
      </c>
      <c r="AF452">
        <v>24.044785999999998</v>
      </c>
      <c r="AG452">
        <v>23.393910000000002</v>
      </c>
      <c r="AH452">
        <v>22.12238</v>
      </c>
      <c r="AI452">
        <v>20.66282</v>
      </c>
      <c r="AJ452">
        <v>19.389250000000001</v>
      </c>
      <c r="AK452">
        <v>18.398810000000001</v>
      </c>
      <c r="AL452">
        <v>17.470549999999999</v>
      </c>
      <c r="AM452">
        <v>15.876099999999999</v>
      </c>
      <c r="AN452">
        <v>14.052060000000001</v>
      </c>
      <c r="AO452">
        <v>12.653</v>
      </c>
      <c r="AP452">
        <v>74.312899999999999</v>
      </c>
      <c r="AQ452">
        <v>72.811149999999998</v>
      </c>
      <c r="AR452">
        <v>71.341660000000005</v>
      </c>
      <c r="AS452">
        <v>69.997249999999994</v>
      </c>
      <c r="AT452">
        <v>68.966520000000003</v>
      </c>
      <c r="AU452">
        <v>68.263120000000001</v>
      </c>
      <c r="AV452">
        <v>67.343119999999999</v>
      </c>
      <c r="AW452">
        <v>68.479349999999997</v>
      </c>
      <c r="AX452">
        <v>72.889080000000007</v>
      </c>
      <c r="AY452">
        <v>78.014229999999998</v>
      </c>
      <c r="AZ452">
        <v>82.91292</v>
      </c>
      <c r="BA452">
        <v>86.838200000000001</v>
      </c>
      <c r="BB452">
        <v>90.044749999999993</v>
      </c>
      <c r="BC452">
        <v>92.954669999999993</v>
      </c>
      <c r="BD452">
        <v>95.314700000000002</v>
      </c>
      <c r="BE452">
        <v>96.861419999999995</v>
      </c>
      <c r="BF452">
        <v>97.936779999999999</v>
      </c>
      <c r="BG452">
        <v>98.072909999999993</v>
      </c>
      <c r="BH452">
        <v>96.977270000000004</v>
      </c>
      <c r="BI452">
        <v>93.465149999999994</v>
      </c>
      <c r="BJ452">
        <v>87.485669999999999</v>
      </c>
      <c r="BK452">
        <v>82.202870000000004</v>
      </c>
      <c r="BL452">
        <v>78.774349999999998</v>
      </c>
      <c r="BM452">
        <v>76.329740000000001</v>
      </c>
      <c r="BN452">
        <v>-6.9011699999999995E-2</v>
      </c>
      <c r="BO452">
        <v>-6.4941499999999999E-2</v>
      </c>
      <c r="BP452">
        <v>-4.2184300000000001E-2</v>
      </c>
      <c r="BQ452">
        <v>-2.38243E-2</v>
      </c>
      <c r="BR452">
        <v>-1.7608499999999999E-2</v>
      </c>
      <c r="BS452">
        <v>-4.45032E-2</v>
      </c>
      <c r="BT452">
        <v>1.1169000000000001E-3</v>
      </c>
      <c r="BU452">
        <v>0.12814059999999999</v>
      </c>
      <c r="BV452">
        <v>0.17615</v>
      </c>
      <c r="BW452">
        <v>0.12577379999999999</v>
      </c>
      <c r="BX452">
        <v>5.9413500000000001E-2</v>
      </c>
      <c r="BY452">
        <v>4.7282000000000001E-3</v>
      </c>
      <c r="BZ452">
        <v>-6.4974799999999999E-2</v>
      </c>
      <c r="CA452">
        <v>-0.14977460000000001</v>
      </c>
      <c r="CB452">
        <v>-4.73716E-2</v>
      </c>
      <c r="CC452">
        <v>-3.6825999999999998E-2</v>
      </c>
      <c r="CD452">
        <v>-2.3921899999999999E-2</v>
      </c>
      <c r="CE452">
        <v>-2.4103300000000001E-2</v>
      </c>
      <c r="CF452">
        <v>-8.0704100000000001E-2</v>
      </c>
      <c r="CG452">
        <v>-6.3956899999999997E-2</v>
      </c>
      <c r="CH452">
        <v>-4.0599400000000001E-2</v>
      </c>
      <c r="CI452">
        <v>7.7552999999999997E-3</v>
      </c>
      <c r="CJ452">
        <v>-1.6586400000000001E-2</v>
      </c>
      <c r="CK452">
        <v>-5.3482500000000002E-2</v>
      </c>
      <c r="CL452">
        <v>2.5759999999999997E-4</v>
      </c>
      <c r="CM452">
        <v>2.5109999999999998E-4</v>
      </c>
      <c r="CN452">
        <v>2.4620000000000002E-4</v>
      </c>
      <c r="CO452">
        <v>2.4610000000000002E-4</v>
      </c>
      <c r="CP452">
        <v>2.6400000000000002E-4</v>
      </c>
      <c r="CQ452">
        <v>4.3300000000000001E-4</v>
      </c>
      <c r="CR452">
        <v>3.7320000000000002E-4</v>
      </c>
      <c r="CS452">
        <v>2.7520000000000002E-4</v>
      </c>
      <c r="CT452">
        <v>2.366E-4</v>
      </c>
      <c r="CU452" s="76">
        <v>1.293E-4</v>
      </c>
      <c r="CV452" s="76">
        <v>6.5400000000000004E-5</v>
      </c>
      <c r="CW452" s="76">
        <v>3.9199999999999997E-5</v>
      </c>
      <c r="CX452" s="76">
        <v>1.2520000000000001E-4</v>
      </c>
      <c r="CY452">
        <v>2.3139999999999999E-4</v>
      </c>
      <c r="CZ452">
        <v>3.4289999999999999E-4</v>
      </c>
      <c r="DA452">
        <v>4.2079999999999998E-4</v>
      </c>
      <c r="DB452">
        <v>4.6329999999999999E-4</v>
      </c>
      <c r="DC452">
        <v>4.8289999999999997E-4</v>
      </c>
      <c r="DD452">
        <v>4.526E-4</v>
      </c>
      <c r="DE452">
        <v>3.9340000000000002E-4</v>
      </c>
      <c r="DF452">
        <v>3.1050000000000001E-4</v>
      </c>
      <c r="DG452">
        <v>2.3039999999999999E-4</v>
      </c>
      <c r="DH452">
        <v>1.906E-4</v>
      </c>
      <c r="DI452">
        <v>1.8230000000000001E-4</v>
      </c>
    </row>
    <row r="453" spans="1:113" x14ac:dyDescent="0.25">
      <c r="A453" t="str">
        <f t="shared" si="7"/>
        <v>Stockton_All_All_All_All_20 to 199.99 kW_43627</v>
      </c>
      <c r="B453" t="s">
        <v>177</v>
      </c>
      <c r="C453" t="s">
        <v>252</v>
      </c>
      <c r="D453" t="s">
        <v>195</v>
      </c>
      <c r="E453" t="s">
        <v>19</v>
      </c>
      <c r="F453" t="s">
        <v>19</v>
      </c>
      <c r="G453" t="s">
        <v>19</v>
      </c>
      <c r="H453" t="s">
        <v>19</v>
      </c>
      <c r="I453" t="s">
        <v>59</v>
      </c>
      <c r="J453" s="11">
        <v>43627</v>
      </c>
      <c r="K453">
        <v>15</v>
      </c>
      <c r="L453">
        <v>18</v>
      </c>
      <c r="M453">
        <v>2473</v>
      </c>
      <c r="N453">
        <v>0</v>
      </c>
      <c r="O453">
        <v>0</v>
      </c>
      <c r="P453">
        <v>0</v>
      </c>
      <c r="Q453">
        <v>0</v>
      </c>
      <c r="R453">
        <v>12.833854000000001</v>
      </c>
      <c r="S453">
        <v>12.190951999999999</v>
      </c>
      <c r="T453">
        <v>11.827628000000001</v>
      </c>
      <c r="U453">
        <v>11.684262</v>
      </c>
      <c r="V453">
        <v>12.039726</v>
      </c>
      <c r="W453">
        <v>13.08517</v>
      </c>
      <c r="X453">
        <v>13.922072</v>
      </c>
      <c r="Y453">
        <v>16.183136999999999</v>
      </c>
      <c r="Z453">
        <v>18.395451000000001</v>
      </c>
      <c r="AA453">
        <v>20.225922000000001</v>
      </c>
      <c r="AB453">
        <v>21.72316</v>
      </c>
      <c r="AC453">
        <v>22.943802999999999</v>
      </c>
      <c r="AD453">
        <v>23.596636</v>
      </c>
      <c r="AE453">
        <v>24.166003</v>
      </c>
      <c r="AF453">
        <v>24.169091000000002</v>
      </c>
      <c r="AG453">
        <v>23.583069999999999</v>
      </c>
      <c r="AH453">
        <v>22.560860000000002</v>
      </c>
      <c r="AI453">
        <v>21.315190000000001</v>
      </c>
      <c r="AJ453">
        <v>20.633479999999999</v>
      </c>
      <c r="AK453">
        <v>19.774349999999998</v>
      </c>
      <c r="AL453">
        <v>19.121980000000001</v>
      </c>
      <c r="AM453">
        <v>17.610859999999999</v>
      </c>
      <c r="AN453">
        <v>15.67722</v>
      </c>
      <c r="AO453">
        <v>14.358230000000001</v>
      </c>
      <c r="AP453">
        <v>84.596519999999998</v>
      </c>
      <c r="AQ453">
        <v>81.48603</v>
      </c>
      <c r="AR453">
        <v>79.841030000000003</v>
      </c>
      <c r="AS453">
        <v>78.965810000000005</v>
      </c>
      <c r="AT453">
        <v>77.016419999999997</v>
      </c>
      <c r="AU453">
        <v>76.032250000000005</v>
      </c>
      <c r="AV453">
        <v>75.541529999999995</v>
      </c>
      <c r="AW453">
        <v>77.226060000000004</v>
      </c>
      <c r="AX453">
        <v>80.781170000000003</v>
      </c>
      <c r="AY453">
        <v>84.111859999999993</v>
      </c>
      <c r="AZ453">
        <v>87.017399999999995</v>
      </c>
      <c r="BA453">
        <v>91.273960000000002</v>
      </c>
      <c r="BB453">
        <v>95.943950000000001</v>
      </c>
      <c r="BC453">
        <v>98.787610000000001</v>
      </c>
      <c r="BD453">
        <v>100.8969</v>
      </c>
      <c r="BE453">
        <v>101.8413</v>
      </c>
      <c r="BF453">
        <v>102.483</v>
      </c>
      <c r="BG453">
        <v>102.5681</v>
      </c>
      <c r="BH453">
        <v>101.2349</v>
      </c>
      <c r="BI453">
        <v>100.14149999999999</v>
      </c>
      <c r="BJ453">
        <v>98.052440000000004</v>
      </c>
      <c r="BK453">
        <v>93.846069999999997</v>
      </c>
      <c r="BL453">
        <v>90.170559999999995</v>
      </c>
      <c r="BM453">
        <v>87.874160000000003</v>
      </c>
      <c r="BN453">
        <v>9.9227200000000002E-2</v>
      </c>
      <c r="BO453">
        <v>0.15659519999999999</v>
      </c>
      <c r="BP453">
        <v>0.14783170000000001</v>
      </c>
      <c r="BQ453">
        <v>0.16798550000000001</v>
      </c>
      <c r="BR453">
        <v>0.1890558</v>
      </c>
      <c r="BS453">
        <v>0.21506410000000001</v>
      </c>
      <c r="BT453">
        <v>0.34502739999999998</v>
      </c>
      <c r="BU453">
        <v>0.47223409999999999</v>
      </c>
      <c r="BV453">
        <v>0.38860040000000001</v>
      </c>
      <c r="BW453">
        <v>0.25421510000000003</v>
      </c>
      <c r="BX453">
        <v>0.1352197</v>
      </c>
      <c r="BY453">
        <v>-9.2905000000000001E-3</v>
      </c>
      <c r="BZ453">
        <v>-7.2742200000000007E-2</v>
      </c>
      <c r="CA453">
        <v>-4.3674600000000001E-2</v>
      </c>
      <c r="CB453">
        <v>6.2018799999999999E-2</v>
      </c>
      <c r="CC453">
        <v>-1.30685E-2</v>
      </c>
      <c r="CD453">
        <v>-5.6901500000000001E-2</v>
      </c>
      <c r="CE453">
        <v>-0.10883519999999999</v>
      </c>
      <c r="CF453">
        <v>-0.1906244</v>
      </c>
      <c r="CG453">
        <v>-0.1692293</v>
      </c>
      <c r="CH453">
        <v>-8.2114999999999994E-2</v>
      </c>
      <c r="CI453">
        <v>3.0544200000000001E-2</v>
      </c>
      <c r="CJ453">
        <v>5.3079500000000002E-2</v>
      </c>
      <c r="CK453">
        <v>2.0424399999999999E-2</v>
      </c>
      <c r="CL453">
        <v>3.2136000000000001E-3</v>
      </c>
      <c r="CM453">
        <v>3.2301999999999999E-3</v>
      </c>
      <c r="CN453">
        <v>3.016E-3</v>
      </c>
      <c r="CO453">
        <v>3.0414999999999999E-3</v>
      </c>
      <c r="CP453">
        <v>3.6319999999999998E-3</v>
      </c>
      <c r="CQ453">
        <v>5.4311999999999997E-3</v>
      </c>
      <c r="CR453">
        <v>4.4152999999999996E-3</v>
      </c>
      <c r="CS453">
        <v>3.7257000000000002E-3</v>
      </c>
      <c r="CT453">
        <v>2.8977E-3</v>
      </c>
      <c r="CU453">
        <v>1.4794999999999999E-3</v>
      </c>
      <c r="CV453">
        <v>6.244E-4</v>
      </c>
      <c r="CW453">
        <v>3.8929999999999998E-4</v>
      </c>
      <c r="CX453">
        <v>1.3133999999999999E-3</v>
      </c>
      <c r="CY453">
        <v>2.5062999999999999E-3</v>
      </c>
      <c r="CZ453">
        <v>3.3614000000000001E-3</v>
      </c>
      <c r="DA453">
        <v>3.6992000000000001E-3</v>
      </c>
      <c r="DB453">
        <v>4.0058000000000003E-3</v>
      </c>
      <c r="DC453">
        <v>4.4371000000000002E-3</v>
      </c>
      <c r="DD453">
        <v>4.3984999999999996E-3</v>
      </c>
      <c r="DE453">
        <v>4.4590999999999997E-3</v>
      </c>
      <c r="DF453">
        <v>3.7334E-3</v>
      </c>
      <c r="DG453">
        <v>2.6871E-3</v>
      </c>
      <c r="DH453">
        <v>2.3241999999999998E-3</v>
      </c>
      <c r="DI453">
        <v>2.6541999999999998E-3</v>
      </c>
    </row>
    <row r="454" spans="1:113" x14ac:dyDescent="0.25">
      <c r="A454" t="str">
        <f t="shared" si="7"/>
        <v>Stockton_All_All_All_All_20 to 199.99 kW_43670</v>
      </c>
      <c r="B454" t="s">
        <v>177</v>
      </c>
      <c r="C454" t="s">
        <v>252</v>
      </c>
      <c r="D454" t="s">
        <v>195</v>
      </c>
      <c r="E454" t="s">
        <v>19</v>
      </c>
      <c r="F454" t="s">
        <v>19</v>
      </c>
      <c r="G454" t="s">
        <v>19</v>
      </c>
      <c r="H454" t="s">
        <v>19</v>
      </c>
      <c r="I454" t="s">
        <v>59</v>
      </c>
      <c r="J454" s="11">
        <v>43670</v>
      </c>
      <c r="K454">
        <v>15</v>
      </c>
      <c r="L454">
        <v>18</v>
      </c>
      <c r="M454">
        <v>2399</v>
      </c>
      <c r="N454">
        <v>0</v>
      </c>
      <c r="O454">
        <v>0</v>
      </c>
      <c r="P454">
        <v>0</v>
      </c>
      <c r="Q454">
        <v>0</v>
      </c>
      <c r="R454">
        <v>12.753215000000001</v>
      </c>
      <c r="S454">
        <v>12.133402</v>
      </c>
      <c r="T454">
        <v>11.681058999999999</v>
      </c>
      <c r="U454">
        <v>11.545794000000001</v>
      </c>
      <c r="V454">
        <v>12.056069000000001</v>
      </c>
      <c r="W454">
        <v>13.055025000000001</v>
      </c>
      <c r="X454">
        <v>13.801024</v>
      </c>
      <c r="Y454">
        <v>15.875317000000001</v>
      </c>
      <c r="Z454">
        <v>17.69387</v>
      </c>
      <c r="AA454">
        <v>19.26699</v>
      </c>
      <c r="AB454">
        <v>20.975095</v>
      </c>
      <c r="AC454">
        <v>22.156867999999999</v>
      </c>
      <c r="AD454">
        <v>22.972059000000002</v>
      </c>
      <c r="AE454">
        <v>23.827807</v>
      </c>
      <c r="AF454">
        <v>23.996452999999999</v>
      </c>
      <c r="AG454">
        <v>23.405339999999999</v>
      </c>
      <c r="AH454">
        <v>22.73715</v>
      </c>
      <c r="AI454">
        <v>21.72024</v>
      </c>
      <c r="AJ454">
        <v>21.154</v>
      </c>
      <c r="AK454">
        <v>20.46134</v>
      </c>
      <c r="AL454">
        <v>19.463789999999999</v>
      </c>
      <c r="AM454">
        <v>17.719830000000002</v>
      </c>
      <c r="AN454">
        <v>15.8307</v>
      </c>
      <c r="AO454">
        <v>14.51074</v>
      </c>
      <c r="AP454">
        <v>80.572670000000002</v>
      </c>
      <c r="AQ454">
        <v>77.22363</v>
      </c>
      <c r="AR454">
        <v>75.758260000000007</v>
      </c>
      <c r="AS454">
        <v>75.002690000000001</v>
      </c>
      <c r="AT454">
        <v>74.670169999999999</v>
      </c>
      <c r="AU454">
        <v>74.074240000000003</v>
      </c>
      <c r="AV454">
        <v>73.056899999999999</v>
      </c>
      <c r="AW454">
        <v>73.403790000000001</v>
      </c>
      <c r="AX454">
        <v>75.502049999999997</v>
      </c>
      <c r="AY454">
        <v>79.395099999999999</v>
      </c>
      <c r="AZ454">
        <v>83.306880000000007</v>
      </c>
      <c r="BA454">
        <v>86.487610000000004</v>
      </c>
      <c r="BB454">
        <v>89.662509999999997</v>
      </c>
      <c r="BC454">
        <v>93.362369999999999</v>
      </c>
      <c r="BD454">
        <v>95.924490000000006</v>
      </c>
      <c r="BE454">
        <v>97.948880000000003</v>
      </c>
      <c r="BF454">
        <v>99.058869999999999</v>
      </c>
      <c r="BG454">
        <v>99.47072</v>
      </c>
      <c r="BH454">
        <v>99.258129999999994</v>
      </c>
      <c r="BI454">
        <v>98.402950000000004</v>
      </c>
      <c r="BJ454">
        <v>95.884349999999998</v>
      </c>
      <c r="BK454">
        <v>91.374660000000006</v>
      </c>
      <c r="BL454">
        <v>88.271529999999998</v>
      </c>
      <c r="BM454">
        <v>85.360150000000004</v>
      </c>
      <c r="BN454">
        <v>-0.17153850000000001</v>
      </c>
      <c r="BO454">
        <v>-0.18377279999999999</v>
      </c>
      <c r="BP454">
        <v>-0.17445669999999999</v>
      </c>
      <c r="BQ454">
        <v>-0.19071399999999999</v>
      </c>
      <c r="BR454">
        <v>-0.1722215</v>
      </c>
      <c r="BS454">
        <v>-0.22907269999999999</v>
      </c>
      <c r="BT454">
        <v>-0.19448799999999999</v>
      </c>
      <c r="BU454">
        <v>-7.5837500000000002E-2</v>
      </c>
      <c r="BV454">
        <v>9.9375000000000005E-2</v>
      </c>
      <c r="BW454">
        <v>0.1064513</v>
      </c>
      <c r="BX454">
        <v>2.3335100000000001E-2</v>
      </c>
      <c r="BY454">
        <v>1.9834000000000002E-3</v>
      </c>
      <c r="BZ454">
        <v>-5.0595000000000001E-2</v>
      </c>
      <c r="CA454">
        <v>-8.2389500000000004E-2</v>
      </c>
      <c r="CB454">
        <v>3.5731499999999999E-2</v>
      </c>
      <c r="CC454">
        <v>6.3731399999999994E-2</v>
      </c>
      <c r="CD454">
        <v>3.65194E-2</v>
      </c>
      <c r="CE454">
        <v>-4.30052E-2</v>
      </c>
      <c r="CF454">
        <v>-0.1650392</v>
      </c>
      <c r="CG454">
        <v>-0.2447501</v>
      </c>
      <c r="CH454">
        <v>-0.19167110000000001</v>
      </c>
      <c r="CI454">
        <v>-7.0239800000000005E-2</v>
      </c>
      <c r="CJ454">
        <v>-4.99724E-2</v>
      </c>
      <c r="CK454">
        <v>-0.1177412</v>
      </c>
      <c r="CL454">
        <v>2.5002000000000002E-3</v>
      </c>
      <c r="CM454">
        <v>2.5330000000000001E-3</v>
      </c>
      <c r="CN454">
        <v>2.3123000000000002E-3</v>
      </c>
      <c r="CO454">
        <v>2.3869999999999998E-3</v>
      </c>
      <c r="CP454">
        <v>2.5558999999999998E-3</v>
      </c>
      <c r="CQ454">
        <v>4.5078000000000002E-3</v>
      </c>
      <c r="CR454">
        <v>3.8985999999999999E-3</v>
      </c>
      <c r="CS454">
        <v>2.8222E-3</v>
      </c>
      <c r="CT454">
        <v>2.1800000000000001E-3</v>
      </c>
      <c r="CU454">
        <v>1.0843000000000001E-3</v>
      </c>
      <c r="CV454">
        <v>5.976E-4</v>
      </c>
      <c r="CW454">
        <v>3.9199999999999999E-4</v>
      </c>
      <c r="CX454">
        <v>1.3240000000000001E-3</v>
      </c>
      <c r="CY454">
        <v>2.3058000000000002E-3</v>
      </c>
      <c r="CZ454">
        <v>2.9832999999999999E-3</v>
      </c>
      <c r="DA454">
        <v>3.1865000000000001E-3</v>
      </c>
      <c r="DB454">
        <v>3.4559999999999999E-3</v>
      </c>
      <c r="DC454">
        <v>3.9078999999999997E-3</v>
      </c>
      <c r="DD454">
        <v>4.1871E-3</v>
      </c>
      <c r="DE454">
        <v>4.3162000000000001E-3</v>
      </c>
      <c r="DF454">
        <v>3.3509999999999998E-3</v>
      </c>
      <c r="DG454">
        <v>2.4355000000000002E-3</v>
      </c>
      <c r="DH454">
        <v>2.2491999999999998E-3</v>
      </c>
      <c r="DI454">
        <v>2.1629000000000002E-3</v>
      </c>
    </row>
    <row r="455" spans="1:113" x14ac:dyDescent="0.25">
      <c r="A455" t="str">
        <f t="shared" si="7"/>
        <v>Stockton_All_All_All_All_20 to 199.99 kW_43672</v>
      </c>
      <c r="B455" t="s">
        <v>177</v>
      </c>
      <c r="C455" t="s">
        <v>252</v>
      </c>
      <c r="D455" t="s">
        <v>195</v>
      </c>
      <c r="E455" t="s">
        <v>19</v>
      </c>
      <c r="F455" t="s">
        <v>19</v>
      </c>
      <c r="G455" t="s">
        <v>19</v>
      </c>
      <c r="H455" t="s">
        <v>19</v>
      </c>
      <c r="I455" t="s">
        <v>59</v>
      </c>
      <c r="J455" s="11">
        <v>43672</v>
      </c>
      <c r="K455">
        <v>15</v>
      </c>
      <c r="L455">
        <v>18</v>
      </c>
      <c r="M455">
        <v>2399</v>
      </c>
      <c r="N455">
        <v>0</v>
      </c>
      <c r="O455">
        <v>0</v>
      </c>
      <c r="P455">
        <v>0</v>
      </c>
      <c r="Q455">
        <v>0</v>
      </c>
      <c r="R455">
        <v>13.256163000000001</v>
      </c>
      <c r="S455">
        <v>12.639984</v>
      </c>
      <c r="T455">
        <v>12.192148</v>
      </c>
      <c r="U455">
        <v>12.093159999999999</v>
      </c>
      <c r="V455">
        <v>12.526413</v>
      </c>
      <c r="W455">
        <v>13.494783999999999</v>
      </c>
      <c r="X455">
        <v>14.366524</v>
      </c>
      <c r="Y455">
        <v>16.060715999999999</v>
      </c>
      <c r="Z455">
        <v>17.747322</v>
      </c>
      <c r="AA455">
        <v>19.347512999999999</v>
      </c>
      <c r="AB455">
        <v>20.643882000000001</v>
      </c>
      <c r="AC455">
        <v>21.849612</v>
      </c>
      <c r="AD455">
        <v>22.509851000000001</v>
      </c>
      <c r="AE455">
        <v>23.094757999999999</v>
      </c>
      <c r="AF455">
        <v>23.256034</v>
      </c>
      <c r="AG455">
        <v>22.658809999999999</v>
      </c>
      <c r="AH455">
        <v>22.013729999999999</v>
      </c>
      <c r="AI455">
        <v>20.966919999999998</v>
      </c>
      <c r="AJ455">
        <v>20.19811</v>
      </c>
      <c r="AK455">
        <v>19.101710000000001</v>
      </c>
      <c r="AL455">
        <v>18.605360000000001</v>
      </c>
      <c r="AM455">
        <v>17.32066</v>
      </c>
      <c r="AN455">
        <v>15.63396</v>
      </c>
      <c r="AO455">
        <v>14.260870000000001</v>
      </c>
      <c r="AP455">
        <v>77.768330000000006</v>
      </c>
      <c r="AQ455">
        <v>78.434049999999999</v>
      </c>
      <c r="AR455">
        <v>77.100989999999996</v>
      </c>
      <c r="AS455">
        <v>74.993260000000006</v>
      </c>
      <c r="AT455">
        <v>72.207819999999998</v>
      </c>
      <c r="AU455">
        <v>70.264930000000007</v>
      </c>
      <c r="AV455">
        <v>68.595029999999994</v>
      </c>
      <c r="AW455">
        <v>69.547229999999999</v>
      </c>
      <c r="AX455">
        <v>72.19</v>
      </c>
      <c r="AY455">
        <v>75.976569999999995</v>
      </c>
      <c r="AZ455">
        <v>80.893230000000003</v>
      </c>
      <c r="BA455">
        <v>84.918450000000007</v>
      </c>
      <c r="BB455">
        <v>87.639780000000002</v>
      </c>
      <c r="BC455">
        <v>90.427139999999994</v>
      </c>
      <c r="BD455">
        <v>93.106949999999998</v>
      </c>
      <c r="BE455">
        <v>94.895899999999997</v>
      </c>
      <c r="BF455">
        <v>96.805300000000003</v>
      </c>
      <c r="BG455">
        <v>96.751660000000001</v>
      </c>
      <c r="BH455">
        <v>95.000140000000002</v>
      </c>
      <c r="BI455">
        <v>91.464320000000001</v>
      </c>
      <c r="BJ455">
        <v>86.931470000000004</v>
      </c>
      <c r="BK455">
        <v>82.481369999999998</v>
      </c>
      <c r="BL455">
        <v>79.773449999999997</v>
      </c>
      <c r="BM455">
        <v>77.483810000000005</v>
      </c>
      <c r="BN455">
        <v>-0.1779953</v>
      </c>
      <c r="BO455">
        <v>-0.1785842</v>
      </c>
      <c r="BP455">
        <v>-0.17360790000000001</v>
      </c>
      <c r="BQ455">
        <v>-0.19380990000000001</v>
      </c>
      <c r="BR455">
        <v>-0.1808872</v>
      </c>
      <c r="BS455">
        <v>-0.24725050000000001</v>
      </c>
      <c r="BT455">
        <v>-0.2228048</v>
      </c>
      <c r="BU455">
        <v>-7.94179E-2</v>
      </c>
      <c r="BV455">
        <v>0.1270452</v>
      </c>
      <c r="BW455">
        <v>0.13133500000000001</v>
      </c>
      <c r="BX455">
        <v>3.9521199999999999E-2</v>
      </c>
      <c r="BY455">
        <v>-3.8631999999999998E-3</v>
      </c>
      <c r="BZ455">
        <v>-4.12562E-2</v>
      </c>
      <c r="CA455">
        <v>-9.9240999999999996E-2</v>
      </c>
      <c r="CB455">
        <v>-4.7804199999999998E-2</v>
      </c>
      <c r="CC455">
        <v>4.0201199999999999E-2</v>
      </c>
      <c r="CD455">
        <v>3.5829800000000002E-2</v>
      </c>
      <c r="CE455">
        <v>-9.7567999999999995E-3</v>
      </c>
      <c r="CF455">
        <v>-7.7754199999999996E-2</v>
      </c>
      <c r="CG455">
        <v>-0.103896</v>
      </c>
      <c r="CH455">
        <v>-0.14326030000000001</v>
      </c>
      <c r="CI455">
        <v>-0.11345769999999999</v>
      </c>
      <c r="CJ455">
        <v>-0.13283929999999999</v>
      </c>
      <c r="CK455">
        <v>-0.152088</v>
      </c>
      <c r="CL455">
        <v>2.1971999999999998E-3</v>
      </c>
      <c r="CM455">
        <v>2.0286000000000002E-3</v>
      </c>
      <c r="CN455">
        <v>1.9813000000000001E-3</v>
      </c>
      <c r="CO455">
        <v>2.0918E-3</v>
      </c>
      <c r="CP455">
        <v>2.4986000000000001E-3</v>
      </c>
      <c r="CQ455">
        <v>4.1558999999999997E-3</v>
      </c>
      <c r="CR455">
        <v>3.5579000000000001E-3</v>
      </c>
      <c r="CS455">
        <v>2.5416000000000002E-3</v>
      </c>
      <c r="CT455">
        <v>2.0844000000000001E-3</v>
      </c>
      <c r="CU455">
        <v>1.0832999999999999E-3</v>
      </c>
      <c r="CV455">
        <v>5.9329999999999995E-4</v>
      </c>
      <c r="CW455">
        <v>3.947E-4</v>
      </c>
      <c r="CX455">
        <v>1.3022999999999999E-3</v>
      </c>
      <c r="CY455">
        <v>2.2193E-3</v>
      </c>
      <c r="CZ455">
        <v>2.9959000000000001E-3</v>
      </c>
      <c r="DA455">
        <v>3.2560000000000002E-3</v>
      </c>
      <c r="DB455">
        <v>3.5560000000000001E-3</v>
      </c>
      <c r="DC455">
        <v>3.7724999999999998E-3</v>
      </c>
      <c r="DD455">
        <v>3.6887000000000001E-3</v>
      </c>
      <c r="DE455">
        <v>3.4604000000000002E-3</v>
      </c>
      <c r="DF455">
        <v>2.4467999999999998E-3</v>
      </c>
      <c r="DG455">
        <v>1.8353E-3</v>
      </c>
      <c r="DH455">
        <v>1.6982E-3</v>
      </c>
      <c r="DI455">
        <v>1.7924E-3</v>
      </c>
    </row>
    <row r="456" spans="1:113" x14ac:dyDescent="0.25">
      <c r="A456" t="str">
        <f t="shared" si="7"/>
        <v>Stockton_All_All_All_All_20 to 199.99 kW_43690</v>
      </c>
      <c r="B456" t="s">
        <v>177</v>
      </c>
      <c r="C456" t="s">
        <v>252</v>
      </c>
      <c r="D456" t="s">
        <v>195</v>
      </c>
      <c r="E456" t="s">
        <v>19</v>
      </c>
      <c r="F456" t="s">
        <v>19</v>
      </c>
      <c r="G456" t="s">
        <v>19</v>
      </c>
      <c r="H456" t="s">
        <v>19</v>
      </c>
      <c r="I456" t="s">
        <v>59</v>
      </c>
      <c r="J456" s="11">
        <v>43690</v>
      </c>
      <c r="K456">
        <v>15</v>
      </c>
      <c r="L456">
        <v>18</v>
      </c>
      <c r="M456">
        <v>2384</v>
      </c>
      <c r="N456">
        <v>0</v>
      </c>
      <c r="O456">
        <v>0</v>
      </c>
      <c r="P456">
        <v>0</v>
      </c>
      <c r="Q456">
        <v>0</v>
      </c>
      <c r="R456">
        <v>12.445527999999999</v>
      </c>
      <c r="S456">
        <v>11.770217000000001</v>
      </c>
      <c r="T456">
        <v>11.384701</v>
      </c>
      <c r="U456">
        <v>11.313018</v>
      </c>
      <c r="V456">
        <v>11.580313</v>
      </c>
      <c r="W456">
        <v>12.813464</v>
      </c>
      <c r="X456">
        <v>13.781679</v>
      </c>
      <c r="Y456">
        <v>15.76886</v>
      </c>
      <c r="Z456">
        <v>18.135247</v>
      </c>
      <c r="AA456">
        <v>19.792648</v>
      </c>
      <c r="AB456">
        <v>21.249806</v>
      </c>
      <c r="AC456">
        <v>22.635784000000001</v>
      </c>
      <c r="AD456">
        <v>23.484645</v>
      </c>
      <c r="AE456">
        <v>24.485143999999998</v>
      </c>
      <c r="AF456">
        <v>24.616163</v>
      </c>
      <c r="AG456">
        <v>23.893170000000001</v>
      </c>
      <c r="AH456">
        <v>22.8916</v>
      </c>
      <c r="AI456">
        <v>21.661760000000001</v>
      </c>
      <c r="AJ456">
        <v>20.869070000000001</v>
      </c>
      <c r="AK456">
        <v>19.910740000000001</v>
      </c>
      <c r="AL456">
        <v>19.33304</v>
      </c>
      <c r="AM456">
        <v>17.432670000000002</v>
      </c>
      <c r="AN456">
        <v>15.383800000000001</v>
      </c>
      <c r="AO456">
        <v>14.030749999999999</v>
      </c>
      <c r="AP456">
        <v>78.3185</v>
      </c>
      <c r="AQ456">
        <v>75.355159999999998</v>
      </c>
      <c r="AR456">
        <v>73.817610000000002</v>
      </c>
      <c r="AS456">
        <v>72.992750000000001</v>
      </c>
      <c r="AT456">
        <v>72.371250000000003</v>
      </c>
      <c r="AU456">
        <v>71.224170000000001</v>
      </c>
      <c r="AV456">
        <v>70.158950000000004</v>
      </c>
      <c r="AW456">
        <v>70.312929999999994</v>
      </c>
      <c r="AX456">
        <v>73.396510000000006</v>
      </c>
      <c r="AY456">
        <v>77.003559999999993</v>
      </c>
      <c r="AZ456">
        <v>81.409949999999995</v>
      </c>
      <c r="BA456">
        <v>85.099919999999997</v>
      </c>
      <c r="BB456">
        <v>88.61891</v>
      </c>
      <c r="BC456">
        <v>92.019170000000003</v>
      </c>
      <c r="BD456">
        <v>94.358400000000003</v>
      </c>
      <c r="BE456">
        <v>96.912610000000001</v>
      </c>
      <c r="BF456">
        <v>97.746489999999994</v>
      </c>
      <c r="BG456">
        <v>98.417180000000002</v>
      </c>
      <c r="BH456">
        <v>98.338700000000003</v>
      </c>
      <c r="BI456">
        <v>96.555030000000002</v>
      </c>
      <c r="BJ456">
        <v>93.378519999999995</v>
      </c>
      <c r="BK456">
        <v>89.314779999999999</v>
      </c>
      <c r="BL456">
        <v>84.510990000000007</v>
      </c>
      <c r="BM456">
        <v>81.767300000000006</v>
      </c>
      <c r="BN456">
        <v>-6.90746E-2</v>
      </c>
      <c r="BO456">
        <v>-7.0429699999999998E-2</v>
      </c>
      <c r="BP456">
        <v>-4.4373099999999999E-2</v>
      </c>
      <c r="BQ456">
        <v>-1.3314599999999999E-2</v>
      </c>
      <c r="BR456">
        <v>-1.8175899999999998E-2</v>
      </c>
      <c r="BS456">
        <v>-1.8426700000000001E-2</v>
      </c>
      <c r="BT456">
        <v>6.0476000000000002E-3</v>
      </c>
      <c r="BU456">
        <v>8.8932300000000006E-2</v>
      </c>
      <c r="BV456">
        <v>0.1000297</v>
      </c>
      <c r="BW456">
        <v>7.7364199999999994E-2</v>
      </c>
      <c r="BX456">
        <v>4.7508099999999998E-2</v>
      </c>
      <c r="BY456">
        <v>8.1881999999999996E-3</v>
      </c>
      <c r="BZ456">
        <v>-5.5791100000000003E-2</v>
      </c>
      <c r="CA456">
        <v>-0.18536810000000001</v>
      </c>
      <c r="CB456">
        <v>-0.104001</v>
      </c>
      <c r="CC456">
        <v>-6.09641E-2</v>
      </c>
      <c r="CD456">
        <v>-3.2757799999999997E-2</v>
      </c>
      <c r="CE456">
        <v>-1.59352E-2</v>
      </c>
      <c r="CF456">
        <v>-8.7096199999999999E-2</v>
      </c>
      <c r="CG456">
        <v>-0.1181499</v>
      </c>
      <c r="CH456">
        <v>-5.2567900000000001E-2</v>
      </c>
      <c r="CI456">
        <v>7.8193899999999997E-2</v>
      </c>
      <c r="CJ456">
        <v>7.7035199999999998E-2</v>
      </c>
      <c r="CK456">
        <v>1.7585000000000001E-3</v>
      </c>
      <c r="CL456">
        <v>1.9777000000000002E-3</v>
      </c>
      <c r="CM456">
        <v>1.9729000000000001E-3</v>
      </c>
      <c r="CN456">
        <v>1.8892E-3</v>
      </c>
      <c r="CO456">
        <v>1.8534999999999999E-3</v>
      </c>
      <c r="CP456">
        <v>2.0116999999999999E-3</v>
      </c>
      <c r="CQ456">
        <v>3.9731000000000002E-3</v>
      </c>
      <c r="CR456">
        <v>3.4586999999999999E-3</v>
      </c>
      <c r="CS456">
        <v>2.3413000000000002E-3</v>
      </c>
      <c r="CT456">
        <v>1.8794E-3</v>
      </c>
      <c r="CU456">
        <v>9.3210000000000005E-4</v>
      </c>
      <c r="CV456">
        <v>5.1110000000000001E-4</v>
      </c>
      <c r="CW456">
        <v>3.3379999999999998E-4</v>
      </c>
      <c r="CX456">
        <v>1.2049000000000001E-3</v>
      </c>
      <c r="CY456">
        <v>2.1611E-3</v>
      </c>
      <c r="CZ456">
        <v>2.9356999999999999E-3</v>
      </c>
      <c r="DA456">
        <v>3.4323000000000001E-3</v>
      </c>
      <c r="DB456">
        <v>3.6618000000000002E-3</v>
      </c>
      <c r="DC456">
        <v>3.9167999999999998E-3</v>
      </c>
      <c r="DD456">
        <v>4.0287999999999999E-3</v>
      </c>
      <c r="DE456">
        <v>3.7563000000000002E-3</v>
      </c>
      <c r="DF456">
        <v>2.7989999999999998E-3</v>
      </c>
      <c r="DG456">
        <v>2.0703000000000002E-3</v>
      </c>
      <c r="DH456">
        <v>1.8661999999999999E-3</v>
      </c>
      <c r="DI456">
        <v>1.5422999999999999E-3</v>
      </c>
    </row>
    <row r="457" spans="1:113" x14ac:dyDescent="0.25">
      <c r="A457" t="str">
        <f t="shared" si="7"/>
        <v>Stockton_All_All_All_All_20 to 199.99 kW_43691</v>
      </c>
      <c r="B457" t="s">
        <v>177</v>
      </c>
      <c r="C457" t="s">
        <v>252</v>
      </c>
      <c r="D457" t="s">
        <v>195</v>
      </c>
      <c r="E457" t="s">
        <v>19</v>
      </c>
      <c r="F457" t="s">
        <v>19</v>
      </c>
      <c r="G457" t="s">
        <v>19</v>
      </c>
      <c r="H457" t="s">
        <v>19</v>
      </c>
      <c r="I457" t="s">
        <v>59</v>
      </c>
      <c r="J457" s="11">
        <v>43691</v>
      </c>
      <c r="K457">
        <v>15</v>
      </c>
      <c r="L457">
        <v>18</v>
      </c>
      <c r="M457">
        <v>2383</v>
      </c>
      <c r="N457">
        <v>0</v>
      </c>
      <c r="O457">
        <v>0</v>
      </c>
      <c r="P457">
        <v>0</v>
      </c>
      <c r="Q457">
        <v>0</v>
      </c>
      <c r="R457">
        <v>13.160232000000001</v>
      </c>
      <c r="S457">
        <v>12.43425</v>
      </c>
      <c r="T457">
        <v>11.925979</v>
      </c>
      <c r="U457">
        <v>11.675712000000001</v>
      </c>
      <c r="V457">
        <v>12.115607000000001</v>
      </c>
      <c r="W457">
        <v>13.307458</v>
      </c>
      <c r="X457">
        <v>14.472613000000001</v>
      </c>
      <c r="Y457">
        <v>16.560621000000001</v>
      </c>
      <c r="Z457">
        <v>19.364114000000001</v>
      </c>
      <c r="AA457">
        <v>21.074100000000001</v>
      </c>
      <c r="AB457">
        <v>22.627382000000001</v>
      </c>
      <c r="AC457">
        <v>24.150380999999999</v>
      </c>
      <c r="AD457">
        <v>25.085235000000001</v>
      </c>
      <c r="AE457">
        <v>25.874891999999999</v>
      </c>
      <c r="AF457">
        <v>26.019732999999999</v>
      </c>
      <c r="AG457">
        <v>25.177499999999998</v>
      </c>
      <c r="AH457">
        <v>24.174250000000001</v>
      </c>
      <c r="AI457">
        <v>22.95356</v>
      </c>
      <c r="AJ457">
        <v>22.092929999999999</v>
      </c>
      <c r="AK457">
        <v>21.105060000000002</v>
      </c>
      <c r="AL457">
        <v>20.282139999999998</v>
      </c>
      <c r="AM457">
        <v>18.062159999999999</v>
      </c>
      <c r="AN457">
        <v>16.018450000000001</v>
      </c>
      <c r="AO457">
        <v>14.627800000000001</v>
      </c>
      <c r="AP457">
        <v>82.084909999999994</v>
      </c>
      <c r="AQ457">
        <v>78.743449999999996</v>
      </c>
      <c r="AR457">
        <v>77.914900000000003</v>
      </c>
      <c r="AS457">
        <v>74.986329999999995</v>
      </c>
      <c r="AT457">
        <v>73.604669999999999</v>
      </c>
      <c r="AU457">
        <v>72.949539999999999</v>
      </c>
      <c r="AV457">
        <v>72.417820000000006</v>
      </c>
      <c r="AW457">
        <v>71.914439999999999</v>
      </c>
      <c r="AX457">
        <v>75.112750000000005</v>
      </c>
      <c r="AY457">
        <v>79.983019999999996</v>
      </c>
      <c r="AZ457">
        <v>84.691820000000007</v>
      </c>
      <c r="BA457">
        <v>88.660550000000001</v>
      </c>
      <c r="BB457">
        <v>92.9024</v>
      </c>
      <c r="BC457">
        <v>96.272180000000006</v>
      </c>
      <c r="BD457">
        <v>98.636600000000001</v>
      </c>
      <c r="BE457">
        <v>100.12990000000001</v>
      </c>
      <c r="BF457">
        <v>101.158</v>
      </c>
      <c r="BG457">
        <v>101.99290000000001</v>
      </c>
      <c r="BH457">
        <v>102.0779</v>
      </c>
      <c r="BI457">
        <v>100.2191</v>
      </c>
      <c r="BJ457">
        <v>95.386139999999997</v>
      </c>
      <c r="BK457">
        <v>90.941450000000003</v>
      </c>
      <c r="BL457">
        <v>87.375420000000005</v>
      </c>
      <c r="BM457">
        <v>85.360230000000001</v>
      </c>
      <c r="BN457">
        <v>-6.0967199999999999E-2</v>
      </c>
      <c r="BO457">
        <v>-5.5554600000000003E-2</v>
      </c>
      <c r="BP457">
        <v>-3.7372500000000003E-2</v>
      </c>
      <c r="BQ457">
        <v>-1.0036099999999999E-2</v>
      </c>
      <c r="BR457">
        <v>-1.6267E-2</v>
      </c>
      <c r="BS457">
        <v>-8.8778999999999993E-3</v>
      </c>
      <c r="BT457">
        <v>3.2329999999999998E-2</v>
      </c>
      <c r="BU457">
        <v>9.1408500000000004E-2</v>
      </c>
      <c r="BV457">
        <v>8.4352499999999997E-2</v>
      </c>
      <c r="BW457">
        <v>5.9018300000000003E-2</v>
      </c>
      <c r="BX457">
        <v>3.2591799999999997E-2</v>
      </c>
      <c r="BY457">
        <v>1.33659E-2</v>
      </c>
      <c r="BZ457">
        <v>-3.5305700000000002E-2</v>
      </c>
      <c r="CA457">
        <v>-8.0677299999999993E-2</v>
      </c>
      <c r="CB457">
        <v>1.9259200000000001E-2</v>
      </c>
      <c r="CC457">
        <v>-2.8729999999999999E-2</v>
      </c>
      <c r="CD457">
        <v>-2.1345099999999999E-2</v>
      </c>
      <c r="CE457">
        <v>-4.8837499999999999E-2</v>
      </c>
      <c r="CF457">
        <v>-0.16212270000000001</v>
      </c>
      <c r="CG457">
        <v>-0.20467879999999999</v>
      </c>
      <c r="CH457">
        <v>-8.0770599999999998E-2</v>
      </c>
      <c r="CI457">
        <v>8.0658300000000002E-2</v>
      </c>
      <c r="CJ457">
        <v>9.2871200000000001E-2</v>
      </c>
      <c r="CK457">
        <v>1.97044E-2</v>
      </c>
      <c r="CL457">
        <v>2.6411E-3</v>
      </c>
      <c r="CM457">
        <v>2.7334999999999998E-3</v>
      </c>
      <c r="CN457">
        <v>2.4883000000000001E-3</v>
      </c>
      <c r="CO457">
        <v>2.8823999999999998E-3</v>
      </c>
      <c r="CP457">
        <v>2.5623999999999998E-3</v>
      </c>
      <c r="CQ457">
        <v>4.5675000000000004E-3</v>
      </c>
      <c r="CR457">
        <v>4.1343999999999999E-3</v>
      </c>
      <c r="CS457">
        <v>3.0636999999999999E-3</v>
      </c>
      <c r="CT457">
        <v>2.2705999999999998E-3</v>
      </c>
      <c r="CU457">
        <v>1.0828999999999999E-3</v>
      </c>
      <c r="CV457">
        <v>5.4810000000000004E-4</v>
      </c>
      <c r="CW457">
        <v>3.4509999999999999E-4</v>
      </c>
      <c r="CX457">
        <v>1.2493999999999999E-3</v>
      </c>
      <c r="CY457">
        <v>2.2458000000000001E-3</v>
      </c>
      <c r="CZ457">
        <v>3.1302000000000001E-3</v>
      </c>
      <c r="DA457">
        <v>3.8409999999999998E-3</v>
      </c>
      <c r="DB457">
        <v>4.3686999999999997E-3</v>
      </c>
      <c r="DC457">
        <v>4.8075000000000001E-3</v>
      </c>
      <c r="DD457">
        <v>5.1450999999999997E-3</v>
      </c>
      <c r="DE457">
        <v>4.8414E-3</v>
      </c>
      <c r="DF457">
        <v>3.1142000000000001E-3</v>
      </c>
      <c r="DG457">
        <v>2.2147E-3</v>
      </c>
      <c r="DH457">
        <v>1.8703000000000001E-3</v>
      </c>
      <c r="DI457">
        <v>1.9365000000000001E-3</v>
      </c>
    </row>
    <row r="458" spans="1:113" x14ac:dyDescent="0.25">
      <c r="A458" t="str">
        <f t="shared" si="7"/>
        <v>Stockton_All_All_All_All_20 to 199.99 kW_43693</v>
      </c>
      <c r="B458" t="s">
        <v>177</v>
      </c>
      <c r="C458" t="s">
        <v>252</v>
      </c>
      <c r="D458" t="s">
        <v>195</v>
      </c>
      <c r="E458" t="s">
        <v>19</v>
      </c>
      <c r="F458" t="s">
        <v>19</v>
      </c>
      <c r="G458" t="s">
        <v>19</v>
      </c>
      <c r="H458" t="s">
        <v>19</v>
      </c>
      <c r="I458" t="s">
        <v>59</v>
      </c>
      <c r="J458" s="11">
        <v>43693</v>
      </c>
      <c r="K458">
        <v>15</v>
      </c>
      <c r="L458">
        <v>18</v>
      </c>
      <c r="M458">
        <v>2380</v>
      </c>
      <c r="N458">
        <v>0</v>
      </c>
      <c r="O458">
        <v>0</v>
      </c>
      <c r="P458">
        <v>0</v>
      </c>
      <c r="Q458">
        <v>0</v>
      </c>
      <c r="R458">
        <v>14.174636</v>
      </c>
      <c r="S458">
        <v>13.440479</v>
      </c>
      <c r="T458">
        <v>12.897404</v>
      </c>
      <c r="U458">
        <v>12.805946</v>
      </c>
      <c r="V458">
        <v>13.087184000000001</v>
      </c>
      <c r="W458">
        <v>14.246385999999999</v>
      </c>
      <c r="X458">
        <v>15.502954000000001</v>
      </c>
      <c r="Y458">
        <v>17.693449999999999</v>
      </c>
      <c r="Z458">
        <v>20.381689999999999</v>
      </c>
      <c r="AA458">
        <v>22.151985</v>
      </c>
      <c r="AB458">
        <v>23.943342000000001</v>
      </c>
      <c r="AC458">
        <v>24.948454000000002</v>
      </c>
      <c r="AD458">
        <v>25.520612</v>
      </c>
      <c r="AE458">
        <v>26.261289000000001</v>
      </c>
      <c r="AF458">
        <v>26.114367000000001</v>
      </c>
      <c r="AG458">
        <v>25.33465</v>
      </c>
      <c r="AH458">
        <v>24.387319999999999</v>
      </c>
      <c r="AI458">
        <v>23.009679999999999</v>
      </c>
      <c r="AJ458">
        <v>21.71819</v>
      </c>
      <c r="AK458">
        <v>20.346340000000001</v>
      </c>
      <c r="AL458">
        <v>19.769819999999999</v>
      </c>
      <c r="AM458">
        <v>17.992709999999999</v>
      </c>
      <c r="AN458">
        <v>16.080269999999999</v>
      </c>
      <c r="AO458">
        <v>14.554970000000001</v>
      </c>
      <c r="AP458">
        <v>81.982259999999997</v>
      </c>
      <c r="AQ458">
        <v>83.175899999999999</v>
      </c>
      <c r="AR458">
        <v>79.91113</v>
      </c>
      <c r="AS458">
        <v>77.981219999999993</v>
      </c>
      <c r="AT458">
        <v>77.477919999999997</v>
      </c>
      <c r="AU458">
        <v>76.221029999999999</v>
      </c>
      <c r="AV458">
        <v>74.655659999999997</v>
      </c>
      <c r="AW458">
        <v>74.176109999999994</v>
      </c>
      <c r="AX458">
        <v>76.896739999999994</v>
      </c>
      <c r="AY458">
        <v>82.723190000000002</v>
      </c>
      <c r="AZ458">
        <v>87.066310000000001</v>
      </c>
      <c r="BA458">
        <v>91.448650000000001</v>
      </c>
      <c r="BB458">
        <v>94.240679999999998</v>
      </c>
      <c r="BC458">
        <v>96.435749999999999</v>
      </c>
      <c r="BD458">
        <v>99.771889999999999</v>
      </c>
      <c r="BE458">
        <v>100.9452</v>
      </c>
      <c r="BF458">
        <v>102.11490000000001</v>
      </c>
      <c r="BG458">
        <v>101.9002</v>
      </c>
      <c r="BH458">
        <v>100.4053</v>
      </c>
      <c r="BI458">
        <v>96.024389999999997</v>
      </c>
      <c r="BJ458">
        <v>90.212680000000006</v>
      </c>
      <c r="BK458">
        <v>85.697720000000004</v>
      </c>
      <c r="BL458">
        <v>82.564909999999998</v>
      </c>
      <c r="BM458">
        <v>80.708629999999999</v>
      </c>
      <c r="BN458">
        <v>-6.0120199999999999E-2</v>
      </c>
      <c r="BO458">
        <v>-3.0642800000000001E-2</v>
      </c>
      <c r="BP458">
        <v>-2.90329E-2</v>
      </c>
      <c r="BQ458">
        <v>-1.4774E-3</v>
      </c>
      <c r="BR458">
        <v>-1.01485E-2</v>
      </c>
      <c r="BS458">
        <v>8.9595999999999999E-3</v>
      </c>
      <c r="BT458">
        <v>5.9738600000000003E-2</v>
      </c>
      <c r="BU458">
        <v>9.33977E-2</v>
      </c>
      <c r="BV458">
        <v>6.13415E-2</v>
      </c>
      <c r="BW458">
        <v>3.9828000000000002E-2</v>
      </c>
      <c r="BX458">
        <v>2.15324E-2</v>
      </c>
      <c r="BY458">
        <v>1.4682199999999999E-2</v>
      </c>
      <c r="BZ458">
        <v>-2.19191E-2</v>
      </c>
      <c r="CA458">
        <v>-8.1289500000000001E-2</v>
      </c>
      <c r="CB458">
        <v>5.2132400000000002E-2</v>
      </c>
      <c r="CC458" s="76">
        <v>-1.7988899999999999E-2</v>
      </c>
      <c r="CD458">
        <v>-1.6250400000000002E-2</v>
      </c>
      <c r="CE458">
        <v>-4.0465899999999999E-2</v>
      </c>
      <c r="CF458">
        <v>-0.1160185</v>
      </c>
      <c r="CG458">
        <v>-9.0622499999999995E-2</v>
      </c>
      <c r="CH458">
        <v>-2.6863600000000001E-2</v>
      </c>
      <c r="CI458">
        <v>4.63147E-2</v>
      </c>
      <c r="CJ458">
        <v>4.3923400000000001E-2</v>
      </c>
      <c r="CK458">
        <v>-7.5282999999999999E-3</v>
      </c>
      <c r="CL458" s="76">
        <v>3.1813000000000002E-3</v>
      </c>
      <c r="CM458" s="76">
        <v>3.0777000000000001E-3</v>
      </c>
      <c r="CN458" s="76">
        <v>3.3203999999999998E-3</v>
      </c>
      <c r="CO458" s="76">
        <v>2.8817999999999999E-3</v>
      </c>
      <c r="CP458" s="76">
        <v>3.1930999999999999E-3</v>
      </c>
      <c r="CQ458" s="76">
        <v>5.4749000000000004E-3</v>
      </c>
      <c r="CR458" s="76">
        <v>5.0489000000000003E-3</v>
      </c>
      <c r="CS458" s="76">
        <v>3.6852E-3</v>
      </c>
      <c r="CT458" s="76">
        <v>2.6762999999999999E-3</v>
      </c>
      <c r="CU458" s="76">
        <v>1.4025999999999999E-3</v>
      </c>
      <c r="CV458" s="76">
        <v>6.2239999999999995E-4</v>
      </c>
      <c r="CW458" s="76">
        <v>3.6600000000000001E-4</v>
      </c>
      <c r="CX458" s="76">
        <v>1.3091000000000001E-3</v>
      </c>
      <c r="CY458" s="76">
        <v>2.3437000000000002E-3</v>
      </c>
      <c r="CZ458" s="76">
        <v>3.6113E-3</v>
      </c>
      <c r="DA458" s="76">
        <v>4.7270000000000003E-3</v>
      </c>
      <c r="DB458" s="76">
        <v>5.5957999999999997E-3</v>
      </c>
      <c r="DC458" s="76">
        <v>5.5883E-3</v>
      </c>
      <c r="DD458" s="76">
        <v>4.9322999999999997E-3</v>
      </c>
      <c r="DE458" s="76">
        <v>4.1311999999999998E-3</v>
      </c>
      <c r="DF458" s="76">
        <v>3.0247999999999998E-3</v>
      </c>
      <c r="DG458" s="76">
        <v>1.9442999999999999E-3</v>
      </c>
      <c r="DH458" s="76">
        <v>1.7306999999999999E-3</v>
      </c>
      <c r="DI458" s="76">
        <v>1.9264E-3</v>
      </c>
    </row>
    <row r="459" spans="1:113" x14ac:dyDescent="0.25">
      <c r="A459" t="str">
        <f t="shared" si="7"/>
        <v>Stockton_All_All_All_All_20 to 199.99 kW_43703</v>
      </c>
      <c r="B459" t="s">
        <v>177</v>
      </c>
      <c r="C459" t="s">
        <v>252</v>
      </c>
      <c r="D459" t="s">
        <v>195</v>
      </c>
      <c r="E459" t="s">
        <v>19</v>
      </c>
      <c r="F459" t="s">
        <v>19</v>
      </c>
      <c r="G459" t="s">
        <v>19</v>
      </c>
      <c r="H459" t="s">
        <v>19</v>
      </c>
      <c r="I459" t="s">
        <v>59</v>
      </c>
      <c r="J459" s="11">
        <v>43703</v>
      </c>
      <c r="K459">
        <v>15</v>
      </c>
      <c r="L459">
        <v>18</v>
      </c>
      <c r="M459">
        <v>2357</v>
      </c>
      <c r="N459">
        <v>0</v>
      </c>
      <c r="O459">
        <v>0</v>
      </c>
      <c r="P459">
        <v>0</v>
      </c>
      <c r="Q459">
        <v>0</v>
      </c>
      <c r="R459">
        <v>12.97986</v>
      </c>
      <c r="S459">
        <v>12.309011</v>
      </c>
      <c r="T459">
        <v>11.926523</v>
      </c>
      <c r="U459">
        <v>11.745075999999999</v>
      </c>
      <c r="V459">
        <v>12.468089000000001</v>
      </c>
      <c r="W459">
        <v>13.687988000000001</v>
      </c>
      <c r="X459">
        <v>14.995383</v>
      </c>
      <c r="Y459">
        <v>17.087268000000002</v>
      </c>
      <c r="Z459">
        <v>19.408225999999999</v>
      </c>
      <c r="AA459">
        <v>21.003999</v>
      </c>
      <c r="AB459">
        <v>22.602651999999999</v>
      </c>
      <c r="AC459">
        <v>23.892108</v>
      </c>
      <c r="AD459">
        <v>24.830601999999999</v>
      </c>
      <c r="AE459">
        <v>25.694172999999999</v>
      </c>
      <c r="AF459">
        <v>25.876901</v>
      </c>
      <c r="AG459">
        <v>25.219719999999999</v>
      </c>
      <c r="AH459">
        <v>24.02083</v>
      </c>
      <c r="AI459">
        <v>22.473279999999999</v>
      </c>
      <c r="AJ459">
        <v>21.075980000000001</v>
      </c>
      <c r="AK459">
        <v>19.649760000000001</v>
      </c>
      <c r="AL459">
        <v>18.720020000000002</v>
      </c>
      <c r="AM459">
        <v>16.7531</v>
      </c>
      <c r="AN459">
        <v>15.08545</v>
      </c>
      <c r="AO459">
        <v>13.89181</v>
      </c>
      <c r="AP459">
        <v>80.128249999999994</v>
      </c>
      <c r="AQ459">
        <v>79.098849999999999</v>
      </c>
      <c r="AR459">
        <v>77.742580000000004</v>
      </c>
      <c r="AS459">
        <v>75.312830000000005</v>
      </c>
      <c r="AT459">
        <v>73.530829999999995</v>
      </c>
      <c r="AU459">
        <v>73.06026</v>
      </c>
      <c r="AV459">
        <v>72.252380000000002</v>
      </c>
      <c r="AW459">
        <v>72.918779999999998</v>
      </c>
      <c r="AX459">
        <v>75.028850000000006</v>
      </c>
      <c r="AY459">
        <v>78.479780000000005</v>
      </c>
      <c r="AZ459">
        <v>83.199879999999993</v>
      </c>
      <c r="BA459">
        <v>86.692959999999999</v>
      </c>
      <c r="BB459">
        <v>90.156009999999995</v>
      </c>
      <c r="BC459">
        <v>93.190969999999993</v>
      </c>
      <c r="BD459">
        <v>96.288390000000007</v>
      </c>
      <c r="BE459">
        <v>98.481099999999998</v>
      </c>
      <c r="BF459">
        <v>99.506039999999999</v>
      </c>
      <c r="BG459">
        <v>100.041</v>
      </c>
      <c r="BH459">
        <v>98.098709999999997</v>
      </c>
      <c r="BI459">
        <v>94.02261</v>
      </c>
      <c r="BJ459">
        <v>89.492360000000005</v>
      </c>
      <c r="BK459">
        <v>85.617339999999999</v>
      </c>
      <c r="BL459">
        <v>83.659090000000006</v>
      </c>
      <c r="BM459">
        <v>81.623350000000002</v>
      </c>
      <c r="BN459">
        <v>-6.3484299999999994E-2</v>
      </c>
      <c r="BO459">
        <v>-4.7879400000000003E-2</v>
      </c>
      <c r="BP459">
        <v>-3.0669800000000001E-2</v>
      </c>
      <c r="BQ459">
        <v>-4.8513000000000002E-3</v>
      </c>
      <c r="BR459">
        <v>-1.6343900000000001E-2</v>
      </c>
      <c r="BS459">
        <v>-8.0855000000000007E-3</v>
      </c>
      <c r="BT459">
        <v>3.0819800000000001E-2</v>
      </c>
      <c r="BU459">
        <v>9.2916499999999999E-2</v>
      </c>
      <c r="BV459">
        <v>8.1858200000000006E-2</v>
      </c>
      <c r="BW459">
        <v>6.7895899999999995E-2</v>
      </c>
      <c r="BX459">
        <v>4.0365499999999999E-2</v>
      </c>
      <c r="BY459">
        <v>1.0149E-2</v>
      </c>
      <c r="BZ459">
        <v>-5.2574700000000002E-2</v>
      </c>
      <c r="CA459">
        <v>-0.1599595</v>
      </c>
      <c r="CB459">
        <v>-4.52807E-2</v>
      </c>
      <c r="CC459" s="76">
        <v>-4.62114E-2</v>
      </c>
      <c r="CD459">
        <v>-3.1146500000000001E-2</v>
      </c>
      <c r="CE459">
        <v>-3.4143100000000003E-2</v>
      </c>
      <c r="CF459">
        <v>-7.6645000000000005E-2</v>
      </c>
      <c r="CG459">
        <v>-4.0080200000000003E-2</v>
      </c>
      <c r="CH459">
        <v>-2.1595099999999999E-2</v>
      </c>
      <c r="CI459">
        <v>4.8960200000000002E-2</v>
      </c>
      <c r="CJ459">
        <v>5.4281000000000003E-2</v>
      </c>
      <c r="CK459">
        <v>-6.6058000000000002E-3</v>
      </c>
      <c r="CL459" s="76">
        <v>2.3497000000000001E-3</v>
      </c>
      <c r="CM459" s="76">
        <v>2.3777E-3</v>
      </c>
      <c r="CN459" s="76">
        <v>2.3582999999999998E-3</v>
      </c>
      <c r="CO459" s="76">
        <v>2.6280000000000001E-3</v>
      </c>
      <c r="CP459" s="76">
        <v>2.8517E-3</v>
      </c>
      <c r="CQ459" s="76">
        <v>5.1621000000000002E-3</v>
      </c>
      <c r="CR459" s="76">
        <v>4.8641999999999999E-3</v>
      </c>
      <c r="CS459" s="76">
        <v>3.3298999999999998E-3</v>
      </c>
      <c r="CT459" s="76">
        <v>2.4443999999999998E-3</v>
      </c>
      <c r="CU459" s="76">
        <v>1.1494000000000001E-3</v>
      </c>
      <c r="CV459" s="76">
        <v>5.5789999999999995E-4</v>
      </c>
      <c r="CW459" s="76">
        <v>3.5960000000000001E-4</v>
      </c>
      <c r="CX459" s="76">
        <v>1.2689000000000001E-3</v>
      </c>
      <c r="CY459" s="76">
        <v>2.2902E-3</v>
      </c>
      <c r="CZ459" s="76">
        <v>3.2959999999999999E-3</v>
      </c>
      <c r="DA459" s="76">
        <v>4.3604000000000004E-3</v>
      </c>
      <c r="DB459" s="76">
        <v>4.9492E-3</v>
      </c>
      <c r="DC459" s="76">
        <v>4.9508E-3</v>
      </c>
      <c r="DD459" s="76">
        <v>4.3449999999999999E-3</v>
      </c>
      <c r="DE459" s="76">
        <v>3.6946000000000001E-3</v>
      </c>
      <c r="DF459" s="76">
        <v>2.6561000000000002E-3</v>
      </c>
      <c r="DG459" s="76">
        <v>1.8140000000000001E-3</v>
      </c>
      <c r="DH459" s="76">
        <v>1.5332E-3</v>
      </c>
      <c r="DI459" s="76">
        <v>1.5449000000000001E-3</v>
      </c>
    </row>
    <row r="460" spans="1:113" x14ac:dyDescent="0.25">
      <c r="A460" t="str">
        <f t="shared" si="7"/>
        <v>Stockton_All_All_All_All_20 to 199.99 kW_43704</v>
      </c>
      <c r="B460" t="s">
        <v>177</v>
      </c>
      <c r="C460" t="s">
        <v>252</v>
      </c>
      <c r="D460" t="s">
        <v>195</v>
      </c>
      <c r="E460" t="s">
        <v>19</v>
      </c>
      <c r="F460" t="s">
        <v>19</v>
      </c>
      <c r="G460" t="s">
        <v>19</v>
      </c>
      <c r="H460" t="s">
        <v>19</v>
      </c>
      <c r="I460" t="s">
        <v>59</v>
      </c>
      <c r="J460" s="11">
        <v>43704</v>
      </c>
      <c r="K460">
        <v>15</v>
      </c>
      <c r="L460">
        <v>18</v>
      </c>
      <c r="M460">
        <v>2356</v>
      </c>
      <c r="N460">
        <v>0</v>
      </c>
      <c r="O460">
        <v>0</v>
      </c>
      <c r="P460">
        <v>0</v>
      </c>
      <c r="Q460">
        <v>0</v>
      </c>
      <c r="R460">
        <v>13.17506</v>
      </c>
      <c r="S460">
        <v>12.604533999999999</v>
      </c>
      <c r="T460">
        <v>12.073188</v>
      </c>
      <c r="U460">
        <v>11.784017</v>
      </c>
      <c r="V460">
        <v>12.305543</v>
      </c>
      <c r="W460">
        <v>13.637071000000001</v>
      </c>
      <c r="X460">
        <v>14.929669000000001</v>
      </c>
      <c r="Y460">
        <v>16.726853999999999</v>
      </c>
      <c r="Z460">
        <v>19.290645000000001</v>
      </c>
      <c r="AA460">
        <v>21.020320999999999</v>
      </c>
      <c r="AB460">
        <v>22.608207</v>
      </c>
      <c r="AC460">
        <v>23.936366</v>
      </c>
      <c r="AD460">
        <v>24.712222000000001</v>
      </c>
      <c r="AE460">
        <v>25.697969000000001</v>
      </c>
      <c r="AF460">
        <v>25.981836000000001</v>
      </c>
      <c r="AG460">
        <v>25.069900000000001</v>
      </c>
      <c r="AH460">
        <v>23.677409999999998</v>
      </c>
      <c r="AI460">
        <v>22.158380000000001</v>
      </c>
      <c r="AJ460">
        <v>21.013280000000002</v>
      </c>
      <c r="AK460">
        <v>19.96809</v>
      </c>
      <c r="AL460">
        <v>18.939679999999999</v>
      </c>
      <c r="AM460">
        <v>16.965250000000001</v>
      </c>
      <c r="AN460">
        <v>15.16446</v>
      </c>
      <c r="AO460">
        <v>13.928240000000001</v>
      </c>
      <c r="AP460">
        <v>79.446849999999998</v>
      </c>
      <c r="AQ460">
        <v>78.24924</v>
      </c>
      <c r="AR460">
        <v>77.721230000000006</v>
      </c>
      <c r="AS460">
        <v>76.652950000000004</v>
      </c>
      <c r="AT460">
        <v>74.786540000000002</v>
      </c>
      <c r="AU460">
        <v>73.741010000000003</v>
      </c>
      <c r="AV460">
        <v>72.132509999999996</v>
      </c>
      <c r="AW460">
        <v>73.054469999999995</v>
      </c>
      <c r="AX460">
        <v>75.946399999999997</v>
      </c>
      <c r="AY460">
        <v>80.377880000000005</v>
      </c>
      <c r="AZ460">
        <v>84.770079999999993</v>
      </c>
      <c r="BA460">
        <v>88.022769999999994</v>
      </c>
      <c r="BB460">
        <v>91.247110000000006</v>
      </c>
      <c r="BC460">
        <v>93.484110000000001</v>
      </c>
      <c r="BD460">
        <v>96.338189999999997</v>
      </c>
      <c r="BE460">
        <v>98.152500000000003</v>
      </c>
      <c r="BF460">
        <v>98.070880000000002</v>
      </c>
      <c r="BG460">
        <v>97.011070000000004</v>
      </c>
      <c r="BH460">
        <v>95.503929999999997</v>
      </c>
      <c r="BI460">
        <v>92.99145</v>
      </c>
      <c r="BJ460">
        <v>88.455910000000003</v>
      </c>
      <c r="BK460">
        <v>84.941159999999996</v>
      </c>
      <c r="BL460">
        <v>82.747829999999993</v>
      </c>
      <c r="BM460">
        <v>81.781099999999995</v>
      </c>
      <c r="BN460">
        <v>-8.2553100000000004E-2</v>
      </c>
      <c r="BO460">
        <v>-9.0583200000000003E-2</v>
      </c>
      <c r="BP460">
        <v>-7.9256300000000002E-2</v>
      </c>
      <c r="BQ460">
        <v>-3.0040799999999999E-2</v>
      </c>
      <c r="BR460">
        <v>-2.3013700000000002E-2</v>
      </c>
      <c r="BS460">
        <v>-2.8568000000000001E-3</v>
      </c>
      <c r="BT460">
        <v>1.36083E-2</v>
      </c>
      <c r="BU460">
        <v>0.102481</v>
      </c>
      <c r="BV460">
        <v>0.1094773</v>
      </c>
      <c r="BW460">
        <v>8.5076600000000002E-2</v>
      </c>
      <c r="BX460">
        <v>4.0018100000000001E-2</v>
      </c>
      <c r="BY460">
        <v>7.5002999999999997E-3</v>
      </c>
      <c r="BZ460">
        <v>-5.41255E-2</v>
      </c>
      <c r="CA460">
        <v>-0.15583920000000001</v>
      </c>
      <c r="CB460">
        <v>-7.3084999999999997E-2</v>
      </c>
      <c r="CC460" s="76">
        <v>-3.7139100000000001E-2</v>
      </c>
      <c r="CD460">
        <v>5.1639999999999998E-4</v>
      </c>
      <c r="CE460">
        <v>3.1412500000000003E-2</v>
      </c>
      <c r="CF460">
        <v>-2.3087900000000001E-2</v>
      </c>
      <c r="CG460">
        <v>-5.9717600000000003E-2</v>
      </c>
      <c r="CH460">
        <v>-3.7570100000000002E-2</v>
      </c>
      <c r="CI460">
        <v>5.1293400000000003E-2</v>
      </c>
      <c r="CJ460">
        <v>4.5311400000000002E-2</v>
      </c>
      <c r="CK460">
        <v>6.9981000000000002E-3</v>
      </c>
      <c r="CL460" s="76">
        <v>2.1351E-3</v>
      </c>
      <c r="CM460" s="76">
        <v>2.1313999999999999E-3</v>
      </c>
      <c r="CN460" s="76">
        <v>2.1692E-3</v>
      </c>
      <c r="CO460" s="76">
        <v>2.1438E-3</v>
      </c>
      <c r="CP460" s="76">
        <v>2.7786999999999998E-3</v>
      </c>
      <c r="CQ460" s="76">
        <v>4.6451000000000001E-3</v>
      </c>
      <c r="CR460" s="76">
        <v>4.6005999999999998E-3</v>
      </c>
      <c r="CS460" s="76">
        <v>3.0100000000000001E-3</v>
      </c>
      <c r="CT460" s="76">
        <v>2.2120999999999998E-3</v>
      </c>
      <c r="CU460" s="76">
        <v>1.093E-3</v>
      </c>
      <c r="CV460" s="76">
        <v>5.7850000000000002E-4</v>
      </c>
      <c r="CW460" s="76">
        <v>3.6400000000000001E-4</v>
      </c>
      <c r="CX460" s="76">
        <v>1.2842999999999999E-3</v>
      </c>
      <c r="CY460" s="76">
        <v>2.3046999999999998E-3</v>
      </c>
      <c r="CZ460" s="76">
        <v>3.2913999999999999E-3</v>
      </c>
      <c r="DA460" s="76">
        <v>4.2163000000000001E-3</v>
      </c>
      <c r="DB460" s="76">
        <v>4.7561000000000001E-3</v>
      </c>
      <c r="DC460" s="76">
        <v>4.7739999999999996E-3</v>
      </c>
      <c r="DD460" s="76">
        <v>4.2779000000000003E-3</v>
      </c>
      <c r="DE460" s="76">
        <v>3.6240999999999999E-3</v>
      </c>
      <c r="DF460" s="76">
        <v>2.4848000000000001E-3</v>
      </c>
      <c r="DG460" s="76">
        <v>1.5462E-3</v>
      </c>
      <c r="DH460" s="76">
        <v>1.2813E-3</v>
      </c>
      <c r="DI460" s="76">
        <v>1.4153E-3</v>
      </c>
    </row>
    <row r="461" spans="1:113" x14ac:dyDescent="0.25">
      <c r="A461" t="str">
        <f t="shared" si="7"/>
        <v>Stockton_All_All_All_All_20 to 199.99 kW_43721</v>
      </c>
      <c r="B461" t="s">
        <v>177</v>
      </c>
      <c r="C461" t="s">
        <v>252</v>
      </c>
      <c r="D461" t="s">
        <v>195</v>
      </c>
      <c r="E461" t="s">
        <v>19</v>
      </c>
      <c r="F461" t="s">
        <v>19</v>
      </c>
      <c r="G461" t="s">
        <v>19</v>
      </c>
      <c r="H461" t="s">
        <v>19</v>
      </c>
      <c r="I461" t="s">
        <v>59</v>
      </c>
      <c r="J461" s="11">
        <v>43721</v>
      </c>
      <c r="K461">
        <v>15</v>
      </c>
      <c r="L461">
        <v>18</v>
      </c>
      <c r="M461">
        <v>2340</v>
      </c>
      <c r="N461">
        <v>0</v>
      </c>
      <c r="O461">
        <v>0</v>
      </c>
      <c r="P461">
        <v>0</v>
      </c>
      <c r="Q461">
        <v>0</v>
      </c>
      <c r="R461">
        <v>11.471453</v>
      </c>
      <c r="S461">
        <v>10.915253</v>
      </c>
      <c r="T461">
        <v>10.585169</v>
      </c>
      <c r="U461">
        <v>10.482474</v>
      </c>
      <c r="V461">
        <v>11.099536000000001</v>
      </c>
      <c r="W461">
        <v>12.197946</v>
      </c>
      <c r="X461">
        <v>13.391045999999999</v>
      </c>
      <c r="Y461">
        <v>14.479290000000001</v>
      </c>
      <c r="Z461">
        <v>16.702506</v>
      </c>
      <c r="AA461">
        <v>18.515273000000001</v>
      </c>
      <c r="AB461">
        <v>20.330606</v>
      </c>
      <c r="AC461">
        <v>21.738066</v>
      </c>
      <c r="AD461">
        <v>22.828707999999999</v>
      </c>
      <c r="AE461">
        <v>23.622299000000002</v>
      </c>
      <c r="AF461">
        <v>23.890280000000001</v>
      </c>
      <c r="AG461">
        <v>23.101929999999999</v>
      </c>
      <c r="AH461">
        <v>21.84188</v>
      </c>
      <c r="AI461">
        <v>20.591899999999999</v>
      </c>
      <c r="AJ461">
        <v>19.595320000000001</v>
      </c>
      <c r="AK461">
        <v>18.853580000000001</v>
      </c>
      <c r="AL461">
        <v>17.563189999999999</v>
      </c>
      <c r="AM461">
        <v>15.963380000000001</v>
      </c>
      <c r="AN461">
        <v>14.360910000000001</v>
      </c>
      <c r="AO461">
        <v>12.94534</v>
      </c>
      <c r="AP461">
        <v>77.167950000000005</v>
      </c>
      <c r="AQ461">
        <v>74.365960000000001</v>
      </c>
      <c r="AR461">
        <v>72.671679999999995</v>
      </c>
      <c r="AS461">
        <v>70.575500000000005</v>
      </c>
      <c r="AT461">
        <v>69.250150000000005</v>
      </c>
      <c r="AU461">
        <v>68.044420000000002</v>
      </c>
      <c r="AV461">
        <v>67.904380000000003</v>
      </c>
      <c r="AW461">
        <v>67.547809999999998</v>
      </c>
      <c r="AX461">
        <v>69.846040000000002</v>
      </c>
      <c r="AY461">
        <v>74.821560000000005</v>
      </c>
      <c r="AZ461">
        <v>78.900970000000001</v>
      </c>
      <c r="BA461">
        <v>83.560140000000004</v>
      </c>
      <c r="BB461">
        <v>88.017660000000006</v>
      </c>
      <c r="BC461">
        <v>91.507670000000005</v>
      </c>
      <c r="BD461">
        <v>94.070650000000001</v>
      </c>
      <c r="BE461">
        <v>96.030779999999993</v>
      </c>
      <c r="BF461">
        <v>96.893569999999997</v>
      </c>
      <c r="BG461">
        <v>97.173609999999996</v>
      </c>
      <c r="BH461">
        <v>96.148070000000004</v>
      </c>
      <c r="BI461">
        <v>93.396609999999995</v>
      </c>
      <c r="BJ461">
        <v>89.167779999999993</v>
      </c>
      <c r="BK461">
        <v>85.632239999999996</v>
      </c>
      <c r="BL461">
        <v>82.713899999999995</v>
      </c>
      <c r="BM461">
        <v>81.44</v>
      </c>
      <c r="BN461">
        <v>7.9909599999999997E-2</v>
      </c>
      <c r="BO461">
        <v>0.1231889</v>
      </c>
      <c r="BP461">
        <v>0.13316829999999999</v>
      </c>
      <c r="BQ461">
        <v>0.14747179999999999</v>
      </c>
      <c r="BR461">
        <v>0.17528009999999999</v>
      </c>
      <c r="BS461">
        <v>0.17311969999999999</v>
      </c>
      <c r="BT461">
        <v>0.26790920000000001</v>
      </c>
      <c r="BU461">
        <v>0.46259040000000001</v>
      </c>
      <c r="BV461">
        <v>0.49295159999999999</v>
      </c>
      <c r="BW461">
        <v>0.30928280000000002</v>
      </c>
      <c r="BX461">
        <v>0.17337630000000001</v>
      </c>
      <c r="BY461">
        <v>-1.8616799999999999E-2</v>
      </c>
      <c r="BZ461">
        <v>-0.1285432</v>
      </c>
      <c r="CA461">
        <v>-0.22918740000000001</v>
      </c>
      <c r="CB461">
        <v>-0.1381531</v>
      </c>
      <c r="CC461">
        <v>-6.3560500000000006E-2</v>
      </c>
      <c r="CD461">
        <v>-6.6265599999999994E-2</v>
      </c>
      <c r="CE461">
        <v>-4.7751500000000002E-2</v>
      </c>
      <c r="CF461">
        <v>-8.1168199999999996E-2</v>
      </c>
      <c r="CG461">
        <v>-3.8446999999999999E-3</v>
      </c>
      <c r="CH461">
        <v>5.48856E-2</v>
      </c>
      <c r="CI461">
        <v>6.9276000000000004E-2</v>
      </c>
      <c r="CJ461">
        <v>2.80924E-2</v>
      </c>
      <c r="CK461">
        <v>-1.8466E-2</v>
      </c>
      <c r="CL461" s="76">
        <v>2.2655000000000002E-3</v>
      </c>
      <c r="CM461" s="76">
        <v>2.2028999999999998E-3</v>
      </c>
      <c r="CN461" s="76">
        <v>2.0609000000000001E-3</v>
      </c>
      <c r="CO461" s="76">
        <v>2.2870999999999998E-3</v>
      </c>
      <c r="CP461" s="76">
        <v>2.3900000000000002E-3</v>
      </c>
      <c r="CQ461" s="76">
        <v>4.1818000000000003E-3</v>
      </c>
      <c r="CR461" s="76">
        <v>3.5528999999999999E-3</v>
      </c>
      <c r="CS461" s="76">
        <v>2.5577E-3</v>
      </c>
      <c r="CT461" s="76">
        <v>2.1078E-3</v>
      </c>
      <c r="CU461" s="76">
        <v>1.2201E-3</v>
      </c>
      <c r="CV461" s="76">
        <v>6.2049999999999996E-4</v>
      </c>
      <c r="CW461" s="76">
        <v>4.2779999999999999E-4</v>
      </c>
      <c r="CX461" s="76">
        <v>1.3519000000000001E-3</v>
      </c>
      <c r="CY461" s="76">
        <v>2.4058E-3</v>
      </c>
      <c r="CZ461" s="76">
        <v>3.2085999999999998E-3</v>
      </c>
      <c r="DA461" s="76">
        <v>3.6662000000000001E-3</v>
      </c>
      <c r="DB461" s="76">
        <v>4.0067999999999996E-3</v>
      </c>
      <c r="DC461" s="76">
        <v>4.2970999999999999E-3</v>
      </c>
      <c r="DD461" s="76">
        <v>4.0686000000000003E-3</v>
      </c>
      <c r="DE461" s="76">
        <v>3.9405000000000004E-3</v>
      </c>
      <c r="DF461" s="76">
        <v>2.6148999999999999E-3</v>
      </c>
      <c r="DG461" s="76">
        <v>1.7535999999999999E-3</v>
      </c>
      <c r="DH461" s="76">
        <v>1.5973000000000001E-3</v>
      </c>
      <c r="DI461" s="76">
        <v>1.7396E-3</v>
      </c>
    </row>
    <row r="462" spans="1:113" x14ac:dyDescent="0.25">
      <c r="A462" t="str">
        <f t="shared" si="7"/>
        <v>Stockton_All_All_All_All_20 to 199.99 kW_2958465</v>
      </c>
      <c r="B462" t="s">
        <v>204</v>
      </c>
      <c r="C462" t="s">
        <v>252</v>
      </c>
      <c r="D462" t="s">
        <v>195</v>
      </c>
      <c r="E462" t="s">
        <v>19</v>
      </c>
      <c r="F462" t="s">
        <v>19</v>
      </c>
      <c r="G462" t="s">
        <v>19</v>
      </c>
      <c r="H462" t="s">
        <v>19</v>
      </c>
      <c r="I462" t="s">
        <v>59</v>
      </c>
      <c r="J462" s="11">
        <v>2958465</v>
      </c>
      <c r="K462">
        <v>15</v>
      </c>
      <c r="L462">
        <v>18</v>
      </c>
      <c r="M462">
        <v>2385.6669999999999</v>
      </c>
      <c r="N462">
        <v>0</v>
      </c>
      <c r="O462">
        <v>0</v>
      </c>
      <c r="P462">
        <v>0</v>
      </c>
      <c r="Q462">
        <v>0</v>
      </c>
      <c r="R462">
        <v>12.918746000000001</v>
      </c>
      <c r="S462">
        <v>12.272798</v>
      </c>
      <c r="T462">
        <v>11.834690999999999</v>
      </c>
      <c r="U462">
        <v>11.68329</v>
      </c>
      <c r="V462">
        <v>12.143176</v>
      </c>
      <c r="W462">
        <v>13.28083</v>
      </c>
      <c r="X462">
        <v>14.349470999999999</v>
      </c>
      <c r="Y462">
        <v>16.271597</v>
      </c>
      <c r="Z462">
        <v>18.568335000000001</v>
      </c>
      <c r="AA462">
        <v>20.266309</v>
      </c>
      <c r="AB462">
        <v>21.854783000000001</v>
      </c>
      <c r="AC462">
        <v>23.137153000000001</v>
      </c>
      <c r="AD462">
        <v>23.945650000000001</v>
      </c>
      <c r="AE462">
        <v>24.742481999999999</v>
      </c>
      <c r="AF462">
        <v>24.874451000000001</v>
      </c>
      <c r="AG462">
        <v>24.15587</v>
      </c>
      <c r="AH462">
        <v>23.142099999999999</v>
      </c>
      <c r="AI462">
        <v>21.870509999999999</v>
      </c>
      <c r="AJ462">
        <v>20.92848</v>
      </c>
      <c r="AK462">
        <v>19.90943</v>
      </c>
      <c r="AL462">
        <v>19.09244</v>
      </c>
      <c r="AM462">
        <v>17.31869</v>
      </c>
      <c r="AN462">
        <v>15.474819999999999</v>
      </c>
      <c r="AO462">
        <v>14.12739</v>
      </c>
      <c r="AP462">
        <v>80.229579999999999</v>
      </c>
      <c r="AQ462">
        <v>78.459140000000005</v>
      </c>
      <c r="AR462">
        <v>76.942149999999998</v>
      </c>
      <c r="AS462">
        <v>75.273700000000005</v>
      </c>
      <c r="AT462">
        <v>73.879530000000003</v>
      </c>
      <c r="AU462">
        <v>72.845759999999999</v>
      </c>
      <c r="AV462">
        <v>71.857240000000004</v>
      </c>
      <c r="AW462">
        <v>72.233509999999995</v>
      </c>
      <c r="AX462">
        <v>74.966719999999995</v>
      </c>
      <c r="AY462">
        <v>79.20805</v>
      </c>
      <c r="AZ462">
        <v>83.472949999999997</v>
      </c>
      <c r="BA462">
        <v>87.351669999999999</v>
      </c>
      <c r="BB462">
        <v>90.936549999999997</v>
      </c>
      <c r="BC462">
        <v>93.942999999999998</v>
      </c>
      <c r="BD462">
        <v>96.599170000000001</v>
      </c>
      <c r="BE462">
        <v>98.370919999999998</v>
      </c>
      <c r="BF462">
        <v>99.31523</v>
      </c>
      <c r="BG462">
        <v>99.480729999999994</v>
      </c>
      <c r="BH462">
        <v>98.451750000000004</v>
      </c>
      <c r="BI462">
        <v>95.913110000000003</v>
      </c>
      <c r="BJ462">
        <v>91.884630000000001</v>
      </c>
      <c r="BK462">
        <v>87.760760000000005</v>
      </c>
      <c r="BL462">
        <v>84.643069999999994</v>
      </c>
      <c r="BM462">
        <v>82.599860000000007</v>
      </c>
      <c r="BN462">
        <v>-5.6044299999999998E-2</v>
      </c>
      <c r="BO462">
        <v>-4.1603099999999997E-2</v>
      </c>
      <c r="BP462">
        <v>-3.1706199999999997E-2</v>
      </c>
      <c r="BQ462">
        <v>-1.41282E-2</v>
      </c>
      <c r="BR462">
        <v>-7.8434999999999998E-3</v>
      </c>
      <c r="BS462">
        <v>-1.28217E-2</v>
      </c>
      <c r="BT462">
        <v>3.8070699999999999E-2</v>
      </c>
      <c r="BU462">
        <v>0.13927700000000001</v>
      </c>
      <c r="BV462">
        <v>0.17204800000000001</v>
      </c>
      <c r="BW462">
        <v>0.12589929999999999</v>
      </c>
      <c r="BX462">
        <v>6.1594200000000002E-2</v>
      </c>
      <c r="BY462">
        <v>2.6481999999999999E-3</v>
      </c>
      <c r="BZ462">
        <v>-5.6903599999999999E-2</v>
      </c>
      <c r="CA462">
        <v>-0.1235089</v>
      </c>
      <c r="CB462">
        <v>-2.5883799999999998E-2</v>
      </c>
      <c r="CC462">
        <v>-1.7919600000000001E-2</v>
      </c>
      <c r="CD462">
        <v>-1.6861999999999999E-2</v>
      </c>
      <c r="CE462">
        <v>-3.5611299999999999E-2</v>
      </c>
      <c r="CF462">
        <v>-0.1094014</v>
      </c>
      <c r="CG462">
        <v>-0.1156987</v>
      </c>
      <c r="CH462">
        <v>-6.5171000000000007E-2</v>
      </c>
      <c r="CI462">
        <v>2.4314200000000001E-2</v>
      </c>
      <c r="CJ462">
        <v>2.3409800000000001E-2</v>
      </c>
      <c r="CK462">
        <v>-2.8218199999999999E-2</v>
      </c>
      <c r="CL462" s="76">
        <v>2.7819999999999999E-4</v>
      </c>
      <c r="CM462" s="76">
        <v>2.7609999999999999E-4</v>
      </c>
      <c r="CN462" s="76">
        <v>2.6739999999999999E-4</v>
      </c>
      <c r="CO462" s="76">
        <v>2.7470000000000001E-4</v>
      </c>
      <c r="CP462" s="76">
        <v>3.0309999999999999E-4</v>
      </c>
      <c r="CQ462" s="76">
        <v>5.2050000000000002E-4</v>
      </c>
      <c r="CR462" s="76">
        <v>4.6349999999999999E-4</v>
      </c>
      <c r="CS462" s="76">
        <v>3.3500000000000001E-4</v>
      </c>
      <c r="CT462" s="76">
        <v>2.5680000000000001E-4</v>
      </c>
      <c r="CU462" s="76">
        <v>1.303E-4</v>
      </c>
      <c r="CV462" s="76">
        <v>6.4900000000000005E-5</v>
      </c>
      <c r="CW462" s="76">
        <v>4.1600000000000002E-5</v>
      </c>
      <c r="CX462" s="76">
        <v>1.4339999999999999E-4</v>
      </c>
      <c r="CY462" s="76">
        <v>2.5680000000000001E-4</v>
      </c>
      <c r="CZ462" s="76">
        <v>3.5579999999999997E-4</v>
      </c>
      <c r="DA462" s="76">
        <v>4.2410000000000001E-4</v>
      </c>
      <c r="DB462" s="76">
        <v>4.729E-4</v>
      </c>
      <c r="DC462" s="76">
        <v>4.9910000000000004E-4</v>
      </c>
      <c r="DD462" s="76">
        <v>4.8250000000000002E-4</v>
      </c>
      <c r="DE462" s="76">
        <v>4.4789999999999999E-4</v>
      </c>
      <c r="DF462" s="76">
        <v>3.2489999999999998E-4</v>
      </c>
      <c r="DG462" s="76">
        <v>2.2699999999999999E-4</v>
      </c>
      <c r="DH462" s="76">
        <v>2.0029999999999999E-4</v>
      </c>
      <c r="DI462" s="76">
        <v>2.074E-4</v>
      </c>
    </row>
    <row r="463" spans="1:113" x14ac:dyDescent="0.25">
      <c r="A463" t="str">
        <f t="shared" si="7"/>
        <v>All_1. Agriculture, Mining &amp; Construction_All_All_All_200 kW and above_43627</v>
      </c>
      <c r="B463" t="s">
        <v>177</v>
      </c>
      <c r="C463" t="s">
        <v>253</v>
      </c>
      <c r="D463" t="s">
        <v>19</v>
      </c>
      <c r="E463" t="s">
        <v>57</v>
      </c>
      <c r="F463" t="s">
        <v>19</v>
      </c>
      <c r="G463" t="s">
        <v>19</v>
      </c>
      <c r="H463" t="s">
        <v>19</v>
      </c>
      <c r="I463" t="s">
        <v>61</v>
      </c>
      <c r="J463" s="11">
        <v>43627</v>
      </c>
      <c r="K463">
        <v>15</v>
      </c>
      <c r="L463">
        <v>18</v>
      </c>
      <c r="M463">
        <v>280</v>
      </c>
      <c r="N463">
        <v>0</v>
      </c>
      <c r="O463">
        <v>0</v>
      </c>
      <c r="P463">
        <v>0</v>
      </c>
      <c r="Q463">
        <v>0</v>
      </c>
      <c r="R463">
        <v>174.80581000000001</v>
      </c>
      <c r="S463">
        <v>173.61555999999999</v>
      </c>
      <c r="T463">
        <v>172.71212</v>
      </c>
      <c r="U463">
        <v>173.2552</v>
      </c>
      <c r="V463">
        <v>176.70174</v>
      </c>
      <c r="W463">
        <v>194.28163000000001</v>
      </c>
      <c r="X463">
        <v>214.96029999999999</v>
      </c>
      <c r="Y463">
        <v>224.0898</v>
      </c>
      <c r="Z463">
        <v>220.87422000000001</v>
      </c>
      <c r="AA463">
        <v>220.95656</v>
      </c>
      <c r="AB463">
        <v>221.63779</v>
      </c>
      <c r="AC463">
        <v>209.36561</v>
      </c>
      <c r="AD463">
        <v>190.43960000000001</v>
      </c>
      <c r="AE463">
        <v>186.00812999999999</v>
      </c>
      <c r="AF463">
        <v>173.29785999999999</v>
      </c>
      <c r="AG463">
        <v>167.73779999999999</v>
      </c>
      <c r="AH463">
        <v>163.89789999999999</v>
      </c>
      <c r="AI463">
        <v>166.97489999999999</v>
      </c>
      <c r="AJ463">
        <v>178.54920000000001</v>
      </c>
      <c r="AK463">
        <v>190.39779999999999</v>
      </c>
      <c r="AL463">
        <v>190.05930000000001</v>
      </c>
      <c r="AM463">
        <v>183.73339999999999</v>
      </c>
      <c r="AN463">
        <v>180.71860000000001</v>
      </c>
      <c r="AO463">
        <v>175.9324</v>
      </c>
      <c r="AP463">
        <v>81.617810000000006</v>
      </c>
      <c r="AQ463">
        <v>78.893749999999997</v>
      </c>
      <c r="AR463">
        <v>76.926900000000003</v>
      </c>
      <c r="AS463">
        <v>75.857370000000003</v>
      </c>
      <c r="AT463">
        <v>74.098780000000005</v>
      </c>
      <c r="AU463">
        <v>73.43186</v>
      </c>
      <c r="AV463">
        <v>73.160510000000002</v>
      </c>
      <c r="AW463">
        <v>75.303700000000006</v>
      </c>
      <c r="AX463">
        <v>79.821579999999997</v>
      </c>
      <c r="AY463">
        <v>84.243570000000005</v>
      </c>
      <c r="AZ463">
        <v>87.390410000000003</v>
      </c>
      <c r="BA463">
        <v>91.149209999999997</v>
      </c>
      <c r="BB463">
        <v>94.148399999999995</v>
      </c>
      <c r="BC463">
        <v>96.524379999999994</v>
      </c>
      <c r="BD463">
        <v>98.732740000000007</v>
      </c>
      <c r="BE463">
        <v>99.807770000000005</v>
      </c>
      <c r="BF463">
        <v>100.9704</v>
      </c>
      <c r="BG463">
        <v>100.7671</v>
      </c>
      <c r="BH463">
        <v>99.528809999999993</v>
      </c>
      <c r="BI463">
        <v>97.777159999999995</v>
      </c>
      <c r="BJ463">
        <v>94.887630000000001</v>
      </c>
      <c r="BK463">
        <v>90.293300000000002</v>
      </c>
      <c r="BL463">
        <v>86.980580000000003</v>
      </c>
      <c r="BM463">
        <v>85.122190000000003</v>
      </c>
      <c r="BN463">
        <v>-7.5564169999999997</v>
      </c>
      <c r="BO463">
        <v>-6.901294</v>
      </c>
      <c r="BP463">
        <v>-4.830247</v>
      </c>
      <c r="BQ463">
        <v>-0.61976189999999998</v>
      </c>
      <c r="BR463">
        <v>-0.87518830000000003</v>
      </c>
      <c r="BS463">
        <v>-3.1905220000000001</v>
      </c>
      <c r="BT463">
        <v>-5.0278749999999999</v>
      </c>
      <c r="BU463">
        <v>2.6679539999999999</v>
      </c>
      <c r="BV463">
        <v>2.9930469999999998</v>
      </c>
      <c r="BW463">
        <v>3.4325730000000001</v>
      </c>
      <c r="BX463">
        <v>2.311998</v>
      </c>
      <c r="BY463">
        <v>0.26857180000000003</v>
      </c>
      <c r="BZ463">
        <v>-2.580603</v>
      </c>
      <c r="CA463" s="76">
        <v>2.404271</v>
      </c>
      <c r="CB463">
        <v>10.839639999999999</v>
      </c>
      <c r="CC463">
        <v>9.3284570000000002</v>
      </c>
      <c r="CD463">
        <v>7.8908529999999999</v>
      </c>
      <c r="CE463">
        <v>1.304702</v>
      </c>
      <c r="CF463">
        <v>2.6370809999999998</v>
      </c>
      <c r="CG463">
        <v>0.19678889999999999</v>
      </c>
      <c r="CH463">
        <v>-1.3659539999999999</v>
      </c>
      <c r="CI463">
        <v>-1.181494</v>
      </c>
      <c r="CJ463">
        <v>-2.3446500000000001</v>
      </c>
      <c r="CK463">
        <v>-0.18937979999999999</v>
      </c>
      <c r="CL463" s="76">
        <v>36.870669999999997</v>
      </c>
      <c r="CM463" s="76">
        <v>41.638089999999998</v>
      </c>
      <c r="CN463" s="76">
        <v>35.711320000000001</v>
      </c>
      <c r="CO463" s="76">
        <v>26.584060000000001</v>
      </c>
      <c r="CP463" s="76">
        <v>10.14212</v>
      </c>
      <c r="CQ463" s="76">
        <v>6.1015030000000001</v>
      </c>
      <c r="CR463" s="76">
        <v>2.9028489999999998</v>
      </c>
      <c r="CS463" s="76">
        <v>4.4465000000000003</v>
      </c>
      <c r="CT463" s="76">
        <v>5.0104170000000003</v>
      </c>
      <c r="CU463" s="76">
        <v>6.3519439999999996</v>
      </c>
      <c r="CV463" s="76">
        <v>22.23319</v>
      </c>
      <c r="CW463" s="76">
        <v>6.3304809999999998</v>
      </c>
      <c r="CX463" s="76">
        <v>12.291740000000001</v>
      </c>
      <c r="CY463" s="76">
        <v>16.086189999999998</v>
      </c>
      <c r="CZ463" s="76">
        <v>24.551639999999999</v>
      </c>
      <c r="DA463" s="76">
        <v>24.04035</v>
      </c>
      <c r="DB463" s="76">
        <v>26.402909999999999</v>
      </c>
      <c r="DC463" s="76">
        <v>24.632680000000001</v>
      </c>
      <c r="DD463" s="76">
        <v>31.16067</v>
      </c>
      <c r="DE463" s="76">
        <v>36.786859999999997</v>
      </c>
      <c r="DF463" s="76">
        <v>37.98113</v>
      </c>
      <c r="DG463" s="76">
        <v>38.154499999999999</v>
      </c>
      <c r="DH463" s="76">
        <v>30.51473</v>
      </c>
      <c r="DI463" s="76">
        <v>34.004289999999997</v>
      </c>
    </row>
    <row r="464" spans="1:113" x14ac:dyDescent="0.25">
      <c r="A464" t="str">
        <f t="shared" si="7"/>
        <v>All_1. Agriculture, Mining &amp; Construction_All_All_All_200 kW and above_43670</v>
      </c>
      <c r="B464" t="s">
        <v>177</v>
      </c>
      <c r="C464" t="s">
        <v>253</v>
      </c>
      <c r="D464" t="s">
        <v>19</v>
      </c>
      <c r="E464" t="s">
        <v>57</v>
      </c>
      <c r="F464" t="s">
        <v>19</v>
      </c>
      <c r="G464" t="s">
        <v>19</v>
      </c>
      <c r="H464" t="s">
        <v>19</v>
      </c>
      <c r="I464" t="s">
        <v>61</v>
      </c>
      <c r="J464" s="11">
        <v>43670</v>
      </c>
      <c r="K464">
        <v>15</v>
      </c>
      <c r="L464">
        <v>18</v>
      </c>
      <c r="M464">
        <v>277</v>
      </c>
      <c r="N464">
        <v>0</v>
      </c>
      <c r="O464">
        <v>0</v>
      </c>
      <c r="P464">
        <v>0</v>
      </c>
      <c r="Q464">
        <v>0</v>
      </c>
      <c r="R464">
        <v>188.03532999999999</v>
      </c>
      <c r="S464">
        <v>194.9579</v>
      </c>
      <c r="T464">
        <v>195.17714000000001</v>
      </c>
      <c r="U464">
        <v>198.07545999999999</v>
      </c>
      <c r="V464">
        <v>208.07477</v>
      </c>
      <c r="W464">
        <v>219.97606999999999</v>
      </c>
      <c r="X464">
        <v>231.5617</v>
      </c>
      <c r="Y464">
        <v>237.20486</v>
      </c>
      <c r="Z464">
        <v>242.83184</v>
      </c>
      <c r="AA464">
        <v>250.65552</v>
      </c>
      <c r="AB464">
        <v>243.18983</v>
      </c>
      <c r="AC464">
        <v>221.00144</v>
      </c>
      <c r="AD464">
        <v>187.35947999999999</v>
      </c>
      <c r="AE464">
        <v>183.68059</v>
      </c>
      <c r="AF464">
        <v>175.86411000000001</v>
      </c>
      <c r="AG464">
        <v>170.74940000000001</v>
      </c>
      <c r="AH464">
        <v>163.52789999999999</v>
      </c>
      <c r="AI464">
        <v>162.15520000000001</v>
      </c>
      <c r="AJ464">
        <v>180.5343</v>
      </c>
      <c r="AK464">
        <v>192.62799999999999</v>
      </c>
      <c r="AL464">
        <v>194.97030000000001</v>
      </c>
      <c r="AM464">
        <v>190.22890000000001</v>
      </c>
      <c r="AN464">
        <v>186.0643</v>
      </c>
      <c r="AO464">
        <v>182.41499999999999</v>
      </c>
      <c r="AP464">
        <v>82.293869999999998</v>
      </c>
      <c r="AQ464">
        <v>79.393519999999995</v>
      </c>
      <c r="AR464">
        <v>76.935019999999994</v>
      </c>
      <c r="AS464">
        <v>75.804720000000003</v>
      </c>
      <c r="AT464">
        <v>74.774270000000001</v>
      </c>
      <c r="AU464">
        <v>73.906559999999999</v>
      </c>
      <c r="AV464">
        <v>72.612970000000004</v>
      </c>
      <c r="AW464">
        <v>73.679169999999999</v>
      </c>
      <c r="AX464">
        <v>77.11054</v>
      </c>
      <c r="AY464">
        <v>81.420910000000006</v>
      </c>
      <c r="AZ464">
        <v>85.858800000000002</v>
      </c>
      <c r="BA464">
        <v>89.090680000000006</v>
      </c>
      <c r="BB464">
        <v>91.389250000000004</v>
      </c>
      <c r="BC464">
        <v>94.669399999999996</v>
      </c>
      <c r="BD464">
        <v>97.301450000000003</v>
      </c>
      <c r="BE464">
        <v>98.786389999999997</v>
      </c>
      <c r="BF464">
        <v>99.680310000000006</v>
      </c>
      <c r="BG464">
        <v>100.4862</v>
      </c>
      <c r="BH464">
        <v>100.0788</v>
      </c>
      <c r="BI464">
        <v>97.993489999999994</v>
      </c>
      <c r="BJ464">
        <v>94.183229999999995</v>
      </c>
      <c r="BK464">
        <v>90.418199999999999</v>
      </c>
      <c r="BL464">
        <v>87.539050000000003</v>
      </c>
      <c r="BM464">
        <v>85.767380000000003</v>
      </c>
      <c r="BN464">
        <v>-5.5073270000000001</v>
      </c>
      <c r="BO464">
        <v>-10.444279999999999</v>
      </c>
      <c r="BP464">
        <v>-11.77454</v>
      </c>
      <c r="BQ464">
        <v>-6.6062669999999999</v>
      </c>
      <c r="BR464">
        <v>-6.4607799999999997</v>
      </c>
      <c r="BS464">
        <v>-4.3252810000000004</v>
      </c>
      <c r="BT464">
        <v>-2.9738950000000002</v>
      </c>
      <c r="BU464">
        <v>3.6415609999999998</v>
      </c>
      <c r="BV464">
        <v>6.192742</v>
      </c>
      <c r="BW464">
        <v>3.9256639999999998</v>
      </c>
      <c r="BX464">
        <v>2.6163850000000002</v>
      </c>
      <c r="BY464">
        <v>-1.8747499999999999</v>
      </c>
      <c r="BZ464">
        <v>-0.74162640000000002</v>
      </c>
      <c r="CA464" s="76">
        <v>4.1712170000000004</v>
      </c>
      <c r="CB464">
        <v>8.0665390000000006</v>
      </c>
      <c r="CC464">
        <v>8.2073820000000008</v>
      </c>
      <c r="CD464">
        <v>8.7581679999999995</v>
      </c>
      <c r="CE464">
        <v>5.7863569999999998</v>
      </c>
      <c r="CF464">
        <v>0.12565799999999999</v>
      </c>
      <c r="CG464">
        <v>-1.4513160000000001</v>
      </c>
      <c r="CH464">
        <v>-1.956108</v>
      </c>
      <c r="CI464">
        <v>-0.1128246</v>
      </c>
      <c r="CJ464">
        <v>-1.386738</v>
      </c>
      <c r="CK464">
        <v>-3.2930790000000001</v>
      </c>
      <c r="CL464" s="76">
        <v>35.556989999999999</v>
      </c>
      <c r="CM464" s="76">
        <v>34.34093</v>
      </c>
      <c r="CN464" s="76">
        <v>32.128309999999999</v>
      </c>
      <c r="CO464" s="76">
        <v>24.092310000000001</v>
      </c>
      <c r="CP464" s="76">
        <v>7.2198479999999998</v>
      </c>
      <c r="CQ464" s="76">
        <v>6.2075480000000001</v>
      </c>
      <c r="CR464" s="76">
        <v>1.912396</v>
      </c>
      <c r="CS464" s="76">
        <v>3.6757520000000001</v>
      </c>
      <c r="CT464" s="76">
        <v>4.4253</v>
      </c>
      <c r="CU464" s="76">
        <v>5.9732599999999998</v>
      </c>
      <c r="CV464" s="76">
        <v>21.70994</v>
      </c>
      <c r="CW464" s="76">
        <v>5.9692689999999997</v>
      </c>
      <c r="CX464" s="76">
        <v>11.36509</v>
      </c>
      <c r="CY464" s="76">
        <v>13.74104</v>
      </c>
      <c r="CZ464" s="76">
        <v>18.063459999999999</v>
      </c>
      <c r="DA464" s="76">
        <v>18.779140000000002</v>
      </c>
      <c r="DB464" s="76">
        <v>21.291689999999999</v>
      </c>
      <c r="DC464" s="76">
        <v>22.155650000000001</v>
      </c>
      <c r="DD464" s="76">
        <v>27.466349999999998</v>
      </c>
      <c r="DE464" s="76">
        <v>31.457540000000002</v>
      </c>
      <c r="DF464" s="76">
        <v>33.001840000000001</v>
      </c>
      <c r="DG464" s="76">
        <v>34.536290000000001</v>
      </c>
      <c r="DH464" s="76">
        <v>28.026589999999999</v>
      </c>
      <c r="DI464" s="76">
        <v>26.217559999999999</v>
      </c>
    </row>
    <row r="465" spans="1:113" x14ac:dyDescent="0.25">
      <c r="A465" t="str">
        <f t="shared" si="7"/>
        <v>All_1. Agriculture, Mining &amp; Construction_All_All_All_200 kW and above_43672</v>
      </c>
      <c r="B465" t="s">
        <v>177</v>
      </c>
      <c r="C465" t="s">
        <v>253</v>
      </c>
      <c r="D465" t="s">
        <v>19</v>
      </c>
      <c r="E465" t="s">
        <v>57</v>
      </c>
      <c r="F465" t="s">
        <v>19</v>
      </c>
      <c r="G465" t="s">
        <v>19</v>
      </c>
      <c r="H465" t="s">
        <v>19</v>
      </c>
      <c r="I465" t="s">
        <v>61</v>
      </c>
      <c r="J465" s="11">
        <v>43672</v>
      </c>
      <c r="K465">
        <v>15</v>
      </c>
      <c r="L465">
        <v>18</v>
      </c>
      <c r="M465">
        <v>277</v>
      </c>
      <c r="N465">
        <v>0</v>
      </c>
      <c r="O465">
        <v>0</v>
      </c>
      <c r="P465">
        <v>0</v>
      </c>
      <c r="Q465">
        <v>0</v>
      </c>
      <c r="R465">
        <v>189.85927000000001</v>
      </c>
      <c r="S465">
        <v>200.83761999999999</v>
      </c>
      <c r="T465">
        <v>202.2</v>
      </c>
      <c r="U465">
        <v>204.50244000000001</v>
      </c>
      <c r="V465">
        <v>208.56442000000001</v>
      </c>
      <c r="W465">
        <v>211.04308</v>
      </c>
      <c r="X465">
        <v>225.42958999999999</v>
      </c>
      <c r="Y465">
        <v>229.48840000000001</v>
      </c>
      <c r="Z465">
        <v>223.19175999999999</v>
      </c>
      <c r="AA465">
        <v>215.33705</v>
      </c>
      <c r="AB465">
        <v>218.87708000000001</v>
      </c>
      <c r="AC465">
        <v>203.83779999999999</v>
      </c>
      <c r="AD465">
        <v>178.54777000000001</v>
      </c>
      <c r="AE465">
        <v>174.79889</v>
      </c>
      <c r="AF465">
        <v>169.54647</v>
      </c>
      <c r="AG465">
        <v>165.70169999999999</v>
      </c>
      <c r="AH465">
        <v>163.93430000000001</v>
      </c>
      <c r="AI465">
        <v>161.72720000000001</v>
      </c>
      <c r="AJ465">
        <v>179.0686</v>
      </c>
      <c r="AK465">
        <v>187.6755</v>
      </c>
      <c r="AL465">
        <v>189.1422</v>
      </c>
      <c r="AM465">
        <v>185.3706</v>
      </c>
      <c r="AN465">
        <v>181.8287</v>
      </c>
      <c r="AO465">
        <v>181.20359999999999</v>
      </c>
      <c r="AP465">
        <v>81.941079999999999</v>
      </c>
      <c r="AQ465">
        <v>81.668949999999995</v>
      </c>
      <c r="AR465">
        <v>80.558480000000003</v>
      </c>
      <c r="AS465">
        <v>78.547520000000006</v>
      </c>
      <c r="AT465">
        <v>77.096919999999997</v>
      </c>
      <c r="AU465">
        <v>75.588350000000005</v>
      </c>
      <c r="AV465">
        <v>74.410210000000006</v>
      </c>
      <c r="AW465">
        <v>75.822270000000003</v>
      </c>
      <c r="AX465">
        <v>78.574809999999999</v>
      </c>
      <c r="AY465">
        <v>82.414599999999993</v>
      </c>
      <c r="AZ465">
        <v>87.06671</v>
      </c>
      <c r="BA465">
        <v>90.352289999999996</v>
      </c>
      <c r="BB465">
        <v>93.186000000000007</v>
      </c>
      <c r="BC465">
        <v>95.712630000000004</v>
      </c>
      <c r="BD465">
        <v>97.867549999999994</v>
      </c>
      <c r="BE465">
        <v>99.512730000000005</v>
      </c>
      <c r="BF465">
        <v>100.55070000000001</v>
      </c>
      <c r="BG465">
        <v>100.4559</v>
      </c>
      <c r="BH465">
        <v>99.115530000000007</v>
      </c>
      <c r="BI465">
        <v>96.662120000000002</v>
      </c>
      <c r="BJ465">
        <v>92.937619999999995</v>
      </c>
      <c r="BK465">
        <v>88.905690000000007</v>
      </c>
      <c r="BL465">
        <v>86.011989999999997</v>
      </c>
      <c r="BM465">
        <v>83.561229999999995</v>
      </c>
      <c r="BN465">
        <v>-5.4834389999999997</v>
      </c>
      <c r="BO465">
        <v>-10.45914</v>
      </c>
      <c r="BP465">
        <v>-11.733169999999999</v>
      </c>
      <c r="BQ465">
        <v>-6.5422950000000002</v>
      </c>
      <c r="BR465">
        <v>-6.430409</v>
      </c>
      <c r="BS465">
        <v>-4.2965580000000001</v>
      </c>
      <c r="BT465">
        <v>-2.9495119999999999</v>
      </c>
      <c r="BU465">
        <v>3.6475780000000002</v>
      </c>
      <c r="BV465">
        <v>6.1590150000000001</v>
      </c>
      <c r="BW465">
        <v>3.8698830000000002</v>
      </c>
      <c r="BX465">
        <v>2.5790649999999999</v>
      </c>
      <c r="BY465">
        <v>-1.860635</v>
      </c>
      <c r="BZ465">
        <v>-0.71841480000000002</v>
      </c>
      <c r="CA465" s="76">
        <v>4.2461890000000002</v>
      </c>
      <c r="CB465">
        <v>8.204561</v>
      </c>
      <c r="CC465">
        <v>8.2812219999999996</v>
      </c>
      <c r="CD465">
        <v>8.8254000000000001</v>
      </c>
      <c r="CE465">
        <v>5.829142</v>
      </c>
      <c r="CF465">
        <v>0.1306648</v>
      </c>
      <c r="CG465">
        <v>-1.4535100000000001</v>
      </c>
      <c r="CH465">
        <v>-1.9665969999999999</v>
      </c>
      <c r="CI465">
        <v>-0.1021661</v>
      </c>
      <c r="CJ465">
        <v>-1.3639319999999999</v>
      </c>
      <c r="CK465">
        <v>-3.25536</v>
      </c>
      <c r="CL465" s="76">
        <v>35.043349999999997</v>
      </c>
      <c r="CM465" s="76">
        <v>34.260249999999999</v>
      </c>
      <c r="CN465" s="76">
        <v>31.197009999999999</v>
      </c>
      <c r="CO465" s="76">
        <v>23.047619999999998</v>
      </c>
      <c r="CP465" s="76">
        <v>7.8158709999999996</v>
      </c>
      <c r="CQ465" s="76">
        <v>6.340662</v>
      </c>
      <c r="CR465" s="76">
        <v>1.7437780000000001</v>
      </c>
      <c r="CS465" s="76">
        <v>3.96306</v>
      </c>
      <c r="CT465" s="76">
        <v>4.511806</v>
      </c>
      <c r="CU465" s="76">
        <v>6.2529180000000002</v>
      </c>
      <c r="CV465" s="76">
        <v>20.208469999999998</v>
      </c>
      <c r="CW465" s="76">
        <v>6.1343350000000001</v>
      </c>
      <c r="CX465" s="76">
        <v>9.5408550000000005</v>
      </c>
      <c r="CY465" s="76">
        <v>12.713229999999999</v>
      </c>
      <c r="CZ465" s="76">
        <v>17.159210000000002</v>
      </c>
      <c r="DA465" s="76">
        <v>18.597439999999999</v>
      </c>
      <c r="DB465" s="76">
        <v>21.972660000000001</v>
      </c>
      <c r="DC465" s="76">
        <v>23.38823</v>
      </c>
      <c r="DD465" s="76">
        <v>33.628039999999999</v>
      </c>
      <c r="DE465" s="76">
        <v>40.259860000000003</v>
      </c>
      <c r="DF465" s="76">
        <v>43.244540000000001</v>
      </c>
      <c r="DG465" s="76">
        <v>43.476190000000003</v>
      </c>
      <c r="DH465" s="76">
        <v>36.570129999999999</v>
      </c>
      <c r="DI465" s="76">
        <v>49.656469999999999</v>
      </c>
    </row>
    <row r="466" spans="1:113" x14ac:dyDescent="0.25">
      <c r="A466" t="str">
        <f t="shared" si="7"/>
        <v>All_1. Agriculture, Mining &amp; Construction_All_All_All_200 kW and above_43690</v>
      </c>
      <c r="B466" t="s">
        <v>177</v>
      </c>
      <c r="C466" t="s">
        <v>253</v>
      </c>
      <c r="D466" t="s">
        <v>19</v>
      </c>
      <c r="E466" t="s">
        <v>57</v>
      </c>
      <c r="F466" t="s">
        <v>19</v>
      </c>
      <c r="G466" t="s">
        <v>19</v>
      </c>
      <c r="H466" t="s">
        <v>19</v>
      </c>
      <c r="I466" t="s">
        <v>61</v>
      </c>
      <c r="J466" s="11">
        <v>43690</v>
      </c>
      <c r="K466">
        <v>15</v>
      </c>
      <c r="L466">
        <v>18</v>
      </c>
      <c r="M466">
        <v>274</v>
      </c>
      <c r="N466">
        <v>0</v>
      </c>
      <c r="O466">
        <v>0</v>
      </c>
      <c r="P466">
        <v>0</v>
      </c>
      <c r="Q466">
        <v>0</v>
      </c>
      <c r="R466">
        <v>184.59566000000001</v>
      </c>
      <c r="S466">
        <v>190.41162</v>
      </c>
      <c r="T466">
        <v>188.32567</v>
      </c>
      <c r="U466">
        <v>190.23309</v>
      </c>
      <c r="V466">
        <v>205.59854000000001</v>
      </c>
      <c r="W466">
        <v>213.24515</v>
      </c>
      <c r="X466">
        <v>229.44925000000001</v>
      </c>
      <c r="Y466">
        <v>243.43441000000001</v>
      </c>
      <c r="Z466">
        <v>248.32990000000001</v>
      </c>
      <c r="AA466">
        <v>243.38840999999999</v>
      </c>
      <c r="AB466">
        <v>238.2886</v>
      </c>
      <c r="AC466">
        <v>218.28854999999999</v>
      </c>
      <c r="AD466">
        <v>189.79237000000001</v>
      </c>
      <c r="AE466">
        <v>186.01414</v>
      </c>
      <c r="AF466">
        <v>177.01723999999999</v>
      </c>
      <c r="AG466">
        <v>173.02860000000001</v>
      </c>
      <c r="AH466">
        <v>168.96010000000001</v>
      </c>
      <c r="AI466">
        <v>168.75200000000001</v>
      </c>
      <c r="AJ466">
        <v>184.32859999999999</v>
      </c>
      <c r="AK466">
        <v>196.05029999999999</v>
      </c>
      <c r="AL466">
        <v>193.3579</v>
      </c>
      <c r="AM466">
        <v>187.44929999999999</v>
      </c>
      <c r="AN466">
        <v>180.85679999999999</v>
      </c>
      <c r="AO466">
        <v>182.8845</v>
      </c>
      <c r="AP466">
        <v>78.458690000000004</v>
      </c>
      <c r="AQ466">
        <v>76.176860000000005</v>
      </c>
      <c r="AR466">
        <v>74.639499999999998</v>
      </c>
      <c r="AS466">
        <v>73.144329999999997</v>
      </c>
      <c r="AT466">
        <v>72.083129999999997</v>
      </c>
      <c r="AU466">
        <v>70.286090000000002</v>
      </c>
      <c r="AV466">
        <v>68.893180000000001</v>
      </c>
      <c r="AW466">
        <v>69.477170000000001</v>
      </c>
      <c r="AX466">
        <v>73.791809999999998</v>
      </c>
      <c r="AY466">
        <v>78.628249999999994</v>
      </c>
      <c r="AZ466">
        <v>82.392169999999993</v>
      </c>
      <c r="BA466">
        <v>86.432749999999999</v>
      </c>
      <c r="BB466">
        <v>89.910060000000001</v>
      </c>
      <c r="BC466">
        <v>92.819469999999995</v>
      </c>
      <c r="BD466">
        <v>94.774379999999994</v>
      </c>
      <c r="BE466">
        <v>96.389939999999996</v>
      </c>
      <c r="BF466">
        <v>97.638570000000001</v>
      </c>
      <c r="BG466">
        <v>97.635739999999998</v>
      </c>
      <c r="BH466">
        <v>97.033580000000001</v>
      </c>
      <c r="BI466">
        <v>94.856390000000005</v>
      </c>
      <c r="BJ466">
        <v>91.195760000000007</v>
      </c>
      <c r="BK466">
        <v>87.759780000000006</v>
      </c>
      <c r="BL466">
        <v>84.203580000000002</v>
      </c>
      <c r="BM466">
        <v>81.50591</v>
      </c>
      <c r="BN466">
        <v>-5.9126300000000001</v>
      </c>
      <c r="BO466">
        <v>-4.5169899999999998</v>
      </c>
      <c r="BP466">
        <v>-0.78453519999999999</v>
      </c>
      <c r="BQ466">
        <v>0.77968680000000001</v>
      </c>
      <c r="BR466">
        <v>-0.3975977</v>
      </c>
      <c r="BS466">
        <v>0.62776200000000004</v>
      </c>
      <c r="BT466">
        <v>0.32386300000000001</v>
      </c>
      <c r="BU466">
        <v>0.2755843</v>
      </c>
      <c r="BV466">
        <v>-1.5538270000000001</v>
      </c>
      <c r="BW466">
        <v>0.72420640000000003</v>
      </c>
      <c r="BX466">
        <v>1.8267819999999999</v>
      </c>
      <c r="BY466">
        <v>-1.3526359999999999</v>
      </c>
      <c r="BZ466">
        <v>-0.47412929999999998</v>
      </c>
      <c r="CA466">
        <v>2.1797279999999999</v>
      </c>
      <c r="CB466">
        <v>9.2276009999999999</v>
      </c>
      <c r="CC466">
        <v>9.2068619999999992</v>
      </c>
      <c r="CD466">
        <v>8.8256530000000009</v>
      </c>
      <c r="CE466">
        <v>5.1711049999999998</v>
      </c>
      <c r="CF466">
        <v>1.4337089999999999</v>
      </c>
      <c r="CG466">
        <v>-4.0460669999999999</v>
      </c>
      <c r="CH466">
        <v>-3.734175</v>
      </c>
      <c r="CI466">
        <v>-3.0393479999999999</v>
      </c>
      <c r="CJ466">
        <v>-4.6695520000000004</v>
      </c>
      <c r="CK466">
        <v>-5.6478760000000001</v>
      </c>
      <c r="CL466" s="76">
        <v>32.41189</v>
      </c>
      <c r="CM466" s="76">
        <v>37.137869999999999</v>
      </c>
      <c r="CN466" s="76">
        <v>33.416739999999997</v>
      </c>
      <c r="CO466" s="76">
        <v>23.543620000000001</v>
      </c>
      <c r="CP466" s="76">
        <v>6.8102850000000004</v>
      </c>
      <c r="CQ466" s="76">
        <v>4.221851</v>
      </c>
      <c r="CR466" s="76">
        <v>1.34798</v>
      </c>
      <c r="CS466" s="76">
        <v>2.4330349999999998</v>
      </c>
      <c r="CT466" s="76">
        <v>3.053226</v>
      </c>
      <c r="CU466" s="76">
        <v>4.754505</v>
      </c>
      <c r="CV466" s="76">
        <v>21.930289999999999</v>
      </c>
      <c r="CW466" s="76">
        <v>5.7711009999999998</v>
      </c>
      <c r="CX466" s="76">
        <v>11.500260000000001</v>
      </c>
      <c r="CY466" s="76">
        <v>12.81981</v>
      </c>
      <c r="CZ466" s="76">
        <v>20.716249999999999</v>
      </c>
      <c r="DA466" s="76">
        <v>20.026409999999998</v>
      </c>
      <c r="DB466" s="76">
        <v>21.281089999999999</v>
      </c>
      <c r="DC466" s="76">
        <v>20.201260000000001</v>
      </c>
      <c r="DD466" s="76">
        <v>23.614599999999999</v>
      </c>
      <c r="DE466" s="76">
        <v>28.723800000000001</v>
      </c>
      <c r="DF466" s="76">
        <v>31.303540000000002</v>
      </c>
      <c r="DG466" s="76">
        <v>33.289439999999999</v>
      </c>
      <c r="DH466" s="76">
        <v>28.22747</v>
      </c>
      <c r="DI466" s="76">
        <v>22.080919999999999</v>
      </c>
    </row>
    <row r="467" spans="1:113" x14ac:dyDescent="0.25">
      <c r="A467" t="str">
        <f t="shared" si="7"/>
        <v>All_1. Agriculture, Mining &amp; Construction_All_All_All_200 kW and above_43691</v>
      </c>
      <c r="B467" t="s">
        <v>177</v>
      </c>
      <c r="C467" t="s">
        <v>253</v>
      </c>
      <c r="D467" t="s">
        <v>19</v>
      </c>
      <c r="E467" t="s">
        <v>57</v>
      </c>
      <c r="F467" t="s">
        <v>19</v>
      </c>
      <c r="G467" t="s">
        <v>19</v>
      </c>
      <c r="H467" t="s">
        <v>19</v>
      </c>
      <c r="I467" t="s">
        <v>61</v>
      </c>
      <c r="J467" s="11">
        <v>43691</v>
      </c>
      <c r="K467">
        <v>15</v>
      </c>
      <c r="L467">
        <v>18</v>
      </c>
      <c r="M467">
        <v>274</v>
      </c>
      <c r="N467">
        <v>0</v>
      </c>
      <c r="O467">
        <v>0</v>
      </c>
      <c r="P467">
        <v>0</v>
      </c>
      <c r="Q467">
        <v>0</v>
      </c>
      <c r="R467">
        <v>184.23518999999999</v>
      </c>
      <c r="S467">
        <v>190.50952000000001</v>
      </c>
      <c r="T467">
        <v>171.65386000000001</v>
      </c>
      <c r="U467">
        <v>169.35289</v>
      </c>
      <c r="V467">
        <v>179.03120000000001</v>
      </c>
      <c r="W467">
        <v>191.18428</v>
      </c>
      <c r="X467">
        <v>209.12349</v>
      </c>
      <c r="Y467">
        <v>223.89974000000001</v>
      </c>
      <c r="Z467">
        <v>232.81357</v>
      </c>
      <c r="AA467">
        <v>221.10342</v>
      </c>
      <c r="AB467">
        <v>215.55237</v>
      </c>
      <c r="AC467">
        <v>196.76223999999999</v>
      </c>
      <c r="AD467">
        <v>173.23699999999999</v>
      </c>
      <c r="AE467">
        <v>175.67337000000001</v>
      </c>
      <c r="AF467">
        <v>164.71463</v>
      </c>
      <c r="AG467">
        <v>159.4889</v>
      </c>
      <c r="AH467">
        <v>151.94710000000001</v>
      </c>
      <c r="AI467">
        <v>151.7979</v>
      </c>
      <c r="AJ467">
        <v>175.31960000000001</v>
      </c>
      <c r="AK467">
        <v>194.56200000000001</v>
      </c>
      <c r="AL467">
        <v>193.66409999999999</v>
      </c>
      <c r="AM467">
        <v>186.56209999999999</v>
      </c>
      <c r="AN467">
        <v>180.58080000000001</v>
      </c>
      <c r="AO467">
        <v>178.8836</v>
      </c>
      <c r="AP467">
        <v>81.286869999999993</v>
      </c>
      <c r="AQ467">
        <v>77.955340000000007</v>
      </c>
      <c r="AR467">
        <v>77.035250000000005</v>
      </c>
      <c r="AS467">
        <v>74.878140000000002</v>
      </c>
      <c r="AT467">
        <v>73.056520000000006</v>
      </c>
      <c r="AU467">
        <v>71.970600000000005</v>
      </c>
      <c r="AV467">
        <v>70.964250000000007</v>
      </c>
      <c r="AW467">
        <v>71.250889999999998</v>
      </c>
      <c r="AX467">
        <v>75.435599999999994</v>
      </c>
      <c r="AY467">
        <v>79.785409999999999</v>
      </c>
      <c r="AZ467">
        <v>84.505769999999998</v>
      </c>
      <c r="BA467">
        <v>89.165660000000003</v>
      </c>
      <c r="BB467">
        <v>92.94641</v>
      </c>
      <c r="BC467">
        <v>96.220839999999995</v>
      </c>
      <c r="BD467">
        <v>98.392409999999998</v>
      </c>
      <c r="BE467">
        <v>99.762289999999993</v>
      </c>
      <c r="BF467">
        <v>100.67010000000001</v>
      </c>
      <c r="BG467">
        <v>101.20740000000001</v>
      </c>
      <c r="BH467">
        <v>100.5157</v>
      </c>
      <c r="BI467">
        <v>98.332120000000003</v>
      </c>
      <c r="BJ467">
        <v>94.03604</v>
      </c>
      <c r="BK467">
        <v>90.146289999999993</v>
      </c>
      <c r="BL467">
        <v>86.843609999999998</v>
      </c>
      <c r="BM467">
        <v>84.223510000000005</v>
      </c>
      <c r="BN467">
        <v>-5.9367890000000001</v>
      </c>
      <c r="BO467">
        <v>-4.5019460000000002</v>
      </c>
      <c r="BP467">
        <v>-0.82635590000000003</v>
      </c>
      <c r="BQ467">
        <v>0.715005</v>
      </c>
      <c r="BR467">
        <v>-0.42829030000000001</v>
      </c>
      <c r="BS467">
        <v>0.59871850000000004</v>
      </c>
      <c r="BT467">
        <v>0.29921399999999998</v>
      </c>
      <c r="BU467">
        <v>0.26948879999999997</v>
      </c>
      <c r="BV467">
        <v>-1.5197290000000001</v>
      </c>
      <c r="BW467">
        <v>0.78059769999999995</v>
      </c>
      <c r="BX467">
        <v>1.864506</v>
      </c>
      <c r="BY467">
        <v>-1.3668899999999999</v>
      </c>
      <c r="BZ467">
        <v>-0.49759569999999997</v>
      </c>
      <c r="CA467">
        <v>2.1039340000000002</v>
      </c>
      <c r="CB467">
        <v>9.0880779999999994</v>
      </c>
      <c r="CC467">
        <v>9.1322220000000005</v>
      </c>
      <c r="CD467">
        <v>8.7576859999999996</v>
      </c>
      <c r="CE467">
        <v>5.1278519999999999</v>
      </c>
      <c r="CF467">
        <v>1.4286430000000001</v>
      </c>
      <c r="CG467">
        <v>-4.0438590000000003</v>
      </c>
      <c r="CH467">
        <v>-3.7235740000000002</v>
      </c>
      <c r="CI467">
        <v>-3.050125</v>
      </c>
      <c r="CJ467">
        <v>-4.6926040000000002</v>
      </c>
      <c r="CK467">
        <v>-5.6860169999999997</v>
      </c>
      <c r="CL467" s="76">
        <v>26.229230000000001</v>
      </c>
      <c r="CM467" s="76">
        <v>30.599219999999999</v>
      </c>
      <c r="CN467" s="76">
        <v>25.350010000000001</v>
      </c>
      <c r="CO467" s="76">
        <v>16.260660000000001</v>
      </c>
      <c r="CP467" s="76">
        <v>6.1846699999999997</v>
      </c>
      <c r="CQ467" s="76">
        <v>3.581267</v>
      </c>
      <c r="CR467" s="76">
        <v>1.0974219999999999</v>
      </c>
      <c r="CS467" s="76">
        <v>1.839904</v>
      </c>
      <c r="CT467" s="76">
        <v>2.8232370000000002</v>
      </c>
      <c r="CU467" s="76">
        <v>4.0273089999999998</v>
      </c>
      <c r="CV467" s="76">
        <v>15.628579999999999</v>
      </c>
      <c r="CW467" s="76">
        <v>3.928512</v>
      </c>
      <c r="CX467" s="76">
        <v>8.6848620000000007</v>
      </c>
      <c r="CY467" s="76">
        <v>11.08928</v>
      </c>
      <c r="CZ467" s="76">
        <v>18.17436</v>
      </c>
      <c r="DA467" s="76">
        <v>16.587610000000002</v>
      </c>
      <c r="DB467" s="76">
        <v>17.18055</v>
      </c>
      <c r="DC467" s="76">
        <v>15.5778</v>
      </c>
      <c r="DD467" s="76">
        <v>19.012339999999998</v>
      </c>
      <c r="DE467" s="76">
        <v>24.695550000000001</v>
      </c>
      <c r="DF467" s="76">
        <v>26.712820000000001</v>
      </c>
      <c r="DG467" s="76">
        <v>27.819890000000001</v>
      </c>
      <c r="DH467" s="76">
        <v>23.609819999999999</v>
      </c>
      <c r="DI467" s="76">
        <v>20.587029999999999</v>
      </c>
    </row>
    <row r="468" spans="1:113" x14ac:dyDescent="0.25">
      <c r="A468" t="str">
        <f t="shared" si="7"/>
        <v>All_1. Agriculture, Mining &amp; Construction_All_All_All_200 kW and above_43693</v>
      </c>
      <c r="B468" t="s">
        <v>177</v>
      </c>
      <c r="C468" t="s">
        <v>253</v>
      </c>
      <c r="D468" t="s">
        <v>19</v>
      </c>
      <c r="E468" t="s">
        <v>57</v>
      </c>
      <c r="F468" t="s">
        <v>19</v>
      </c>
      <c r="G468" t="s">
        <v>19</v>
      </c>
      <c r="H468" t="s">
        <v>19</v>
      </c>
      <c r="I468" t="s">
        <v>61</v>
      </c>
      <c r="J468" s="11">
        <v>43693</v>
      </c>
      <c r="K468">
        <v>15</v>
      </c>
      <c r="L468">
        <v>18</v>
      </c>
      <c r="M468">
        <v>274</v>
      </c>
      <c r="N468">
        <v>0</v>
      </c>
      <c r="O468">
        <v>0</v>
      </c>
      <c r="P468">
        <v>0</v>
      </c>
      <c r="Q468">
        <v>0</v>
      </c>
      <c r="R468">
        <v>178.11635000000001</v>
      </c>
      <c r="S468">
        <v>176.06710000000001</v>
      </c>
      <c r="T468">
        <v>172.82424</v>
      </c>
      <c r="U468">
        <v>174.10231999999999</v>
      </c>
      <c r="V468">
        <v>177.37236999999999</v>
      </c>
      <c r="W468">
        <v>183.52341999999999</v>
      </c>
      <c r="X468">
        <v>199.29778999999999</v>
      </c>
      <c r="Y468">
        <v>217.24879000000001</v>
      </c>
      <c r="Z468">
        <v>222.16487000000001</v>
      </c>
      <c r="AA468">
        <v>218.81795</v>
      </c>
      <c r="AB468">
        <v>215.56897000000001</v>
      </c>
      <c r="AC468">
        <v>204.30641</v>
      </c>
      <c r="AD468">
        <v>180.02959000000001</v>
      </c>
      <c r="AE468">
        <v>182.55689000000001</v>
      </c>
      <c r="AF468">
        <v>170.09653</v>
      </c>
      <c r="AG468">
        <v>162.04679999999999</v>
      </c>
      <c r="AH468">
        <v>157.64580000000001</v>
      </c>
      <c r="AI468">
        <v>158.00489999999999</v>
      </c>
      <c r="AJ468">
        <v>169.6018</v>
      </c>
      <c r="AK468">
        <v>179.95140000000001</v>
      </c>
      <c r="AL468">
        <v>180.553</v>
      </c>
      <c r="AM468">
        <v>177.87469999999999</v>
      </c>
      <c r="AN468">
        <v>172.27930000000001</v>
      </c>
      <c r="AO468">
        <v>173.6934</v>
      </c>
      <c r="AP468">
        <v>82.830410000000001</v>
      </c>
      <c r="AQ468">
        <v>81.824749999999995</v>
      </c>
      <c r="AR468">
        <v>79.924610000000001</v>
      </c>
      <c r="AS468">
        <v>78.475430000000003</v>
      </c>
      <c r="AT468">
        <v>77.124350000000007</v>
      </c>
      <c r="AU468">
        <v>75.499009999999998</v>
      </c>
      <c r="AV468">
        <v>73.984049999999996</v>
      </c>
      <c r="AW468">
        <v>73.954369999999997</v>
      </c>
      <c r="AX468">
        <v>77.976550000000003</v>
      </c>
      <c r="AY468">
        <v>83.739170000000001</v>
      </c>
      <c r="AZ468">
        <v>88.433359999999993</v>
      </c>
      <c r="BA468">
        <v>92.105189999999993</v>
      </c>
      <c r="BB468">
        <v>95.218649999999997</v>
      </c>
      <c r="BC468">
        <v>98.078869999999995</v>
      </c>
      <c r="BD468">
        <v>100.7161</v>
      </c>
      <c r="BE468">
        <v>102.0548</v>
      </c>
      <c r="BF468">
        <v>103.0103</v>
      </c>
      <c r="BG468">
        <v>103.01730000000001</v>
      </c>
      <c r="BH468">
        <v>101.8895</v>
      </c>
      <c r="BI468">
        <v>98.954210000000003</v>
      </c>
      <c r="BJ468">
        <v>94.438599999999994</v>
      </c>
      <c r="BK468">
        <v>90.517070000000004</v>
      </c>
      <c r="BL468">
        <v>86.948549999999997</v>
      </c>
      <c r="BM468">
        <v>84.10463</v>
      </c>
      <c r="BN468">
        <v>-5.8159900000000002</v>
      </c>
      <c r="BO468">
        <v>-4.5771280000000001</v>
      </c>
      <c r="BP468">
        <v>-0.61724599999999996</v>
      </c>
      <c r="BQ468">
        <v>1.0384070000000001</v>
      </c>
      <c r="BR468">
        <v>-0.27480919999999998</v>
      </c>
      <c r="BS468">
        <v>0.74393319999999996</v>
      </c>
      <c r="BT468">
        <v>0.42246479999999997</v>
      </c>
      <c r="BU468">
        <v>0.29991279999999998</v>
      </c>
      <c r="BV468">
        <v>-1.6901820000000001</v>
      </c>
      <c r="BW468">
        <v>0.49867699999999998</v>
      </c>
      <c r="BX468">
        <v>1.6758729999999999</v>
      </c>
      <c r="BY468">
        <v>-1.2955840000000001</v>
      </c>
      <c r="BZ468">
        <v>-0.38026789999999999</v>
      </c>
      <c r="CA468">
        <v>2.4829059999999998</v>
      </c>
      <c r="CB468">
        <v>9.7857260000000004</v>
      </c>
      <c r="CC468">
        <v>9.5054189999999998</v>
      </c>
      <c r="CD468">
        <v>9.0975230000000007</v>
      </c>
      <c r="CE468">
        <v>5.3441559999999999</v>
      </c>
      <c r="CF468">
        <v>1.453972</v>
      </c>
      <c r="CG468">
        <v>-4.0549119999999998</v>
      </c>
      <c r="CH468">
        <v>-3.7765870000000001</v>
      </c>
      <c r="CI468">
        <v>-2.996245</v>
      </c>
      <c r="CJ468">
        <v>-4.5773450000000002</v>
      </c>
      <c r="CK468">
        <v>-5.4953390000000004</v>
      </c>
      <c r="CL468" s="76">
        <v>31.954750000000001</v>
      </c>
      <c r="CM468" s="76">
        <v>35.671019999999999</v>
      </c>
      <c r="CN468" s="76">
        <v>30.3873</v>
      </c>
      <c r="CO468" s="76">
        <v>19.78501</v>
      </c>
      <c r="CP468" s="76">
        <v>6.7762190000000002</v>
      </c>
      <c r="CQ468" s="76">
        <v>4.2953910000000004</v>
      </c>
      <c r="CR468" s="76">
        <v>1.2474179999999999</v>
      </c>
      <c r="CS468" s="76">
        <v>2.5330900000000001</v>
      </c>
      <c r="CT468" s="76">
        <v>3.1496230000000001</v>
      </c>
      <c r="CU468" s="76">
        <v>4.9047280000000004</v>
      </c>
      <c r="CV468" s="76">
        <v>18.713529999999999</v>
      </c>
      <c r="CW468" s="76">
        <v>5.0155430000000001</v>
      </c>
      <c r="CX468" s="76">
        <v>10.0122</v>
      </c>
      <c r="CY468" s="76">
        <v>12.50957</v>
      </c>
      <c r="CZ468" s="76">
        <v>21.364339999999999</v>
      </c>
      <c r="DA468" s="76">
        <v>20.257940000000001</v>
      </c>
      <c r="DB468" s="76">
        <v>21.510470000000002</v>
      </c>
      <c r="DC468" s="76">
        <v>20.766760000000001</v>
      </c>
      <c r="DD468" s="76">
        <v>27.068670000000001</v>
      </c>
      <c r="DE468" s="76">
        <v>35.47533</v>
      </c>
      <c r="DF468" s="76">
        <v>38.638800000000003</v>
      </c>
      <c r="DG468" s="76">
        <v>39.665419999999997</v>
      </c>
      <c r="DH468" s="76">
        <v>38.29157</v>
      </c>
      <c r="DI468" s="76">
        <v>35.986579999999996</v>
      </c>
    </row>
    <row r="469" spans="1:113" x14ac:dyDescent="0.25">
      <c r="A469" t="str">
        <f t="shared" si="7"/>
        <v>All_1. Agriculture, Mining &amp; Construction_All_All_All_200 kW and above_43703</v>
      </c>
      <c r="B469" t="s">
        <v>177</v>
      </c>
      <c r="C469" t="s">
        <v>253</v>
      </c>
      <c r="D469" t="s">
        <v>19</v>
      </c>
      <c r="E469" t="s">
        <v>57</v>
      </c>
      <c r="F469" t="s">
        <v>19</v>
      </c>
      <c r="G469" t="s">
        <v>19</v>
      </c>
      <c r="H469" t="s">
        <v>19</v>
      </c>
      <c r="I469" t="s">
        <v>61</v>
      </c>
      <c r="J469" s="11">
        <v>43703</v>
      </c>
      <c r="K469">
        <v>15</v>
      </c>
      <c r="L469">
        <v>18</v>
      </c>
      <c r="M469">
        <v>274</v>
      </c>
      <c r="N469">
        <v>0</v>
      </c>
      <c r="O469">
        <v>0</v>
      </c>
      <c r="P469">
        <v>0</v>
      </c>
      <c r="Q469">
        <v>0</v>
      </c>
      <c r="R469">
        <v>142.78061</v>
      </c>
      <c r="S469">
        <v>146.13811000000001</v>
      </c>
      <c r="T469">
        <v>148.32127</v>
      </c>
      <c r="U469">
        <v>153.74518</v>
      </c>
      <c r="V469">
        <v>168.90161000000001</v>
      </c>
      <c r="W469">
        <v>176.5033</v>
      </c>
      <c r="X469">
        <v>197.90536</v>
      </c>
      <c r="Y469">
        <v>225.3022</v>
      </c>
      <c r="Z469">
        <v>238.57891000000001</v>
      </c>
      <c r="AA469">
        <v>236.05145999999999</v>
      </c>
      <c r="AB469">
        <v>231.68633</v>
      </c>
      <c r="AC469">
        <v>216.04274000000001</v>
      </c>
      <c r="AD469">
        <v>188.01275999999999</v>
      </c>
      <c r="AE469">
        <v>192.71028000000001</v>
      </c>
      <c r="AF469">
        <v>185.55228</v>
      </c>
      <c r="AG469">
        <v>182.7852</v>
      </c>
      <c r="AH469">
        <v>172.52119999999999</v>
      </c>
      <c r="AI469">
        <v>170.81979999999999</v>
      </c>
      <c r="AJ469">
        <v>190.0926</v>
      </c>
      <c r="AK469">
        <v>200.3126</v>
      </c>
      <c r="AL469">
        <v>202.59569999999999</v>
      </c>
      <c r="AM469">
        <v>195.6635</v>
      </c>
      <c r="AN469">
        <v>192.17230000000001</v>
      </c>
      <c r="AO469">
        <v>196.94450000000001</v>
      </c>
      <c r="AP469">
        <v>81.492429999999999</v>
      </c>
      <c r="AQ469">
        <v>79.442599999999999</v>
      </c>
      <c r="AR469">
        <v>78.465590000000006</v>
      </c>
      <c r="AS469">
        <v>77.2761</v>
      </c>
      <c r="AT469">
        <v>75.769040000000004</v>
      </c>
      <c r="AU469">
        <v>74.327380000000005</v>
      </c>
      <c r="AV469">
        <v>73.676540000000003</v>
      </c>
      <c r="AW469">
        <v>73.721369999999993</v>
      </c>
      <c r="AX469">
        <v>77.966290000000001</v>
      </c>
      <c r="AY469">
        <v>81.593860000000006</v>
      </c>
      <c r="AZ469">
        <v>85.062740000000005</v>
      </c>
      <c r="BA469">
        <v>88.262309999999999</v>
      </c>
      <c r="BB469">
        <v>91.530109999999993</v>
      </c>
      <c r="BC469">
        <v>94.498500000000007</v>
      </c>
      <c r="BD469">
        <v>96.591669999999993</v>
      </c>
      <c r="BE469">
        <v>98.029780000000002</v>
      </c>
      <c r="BF469">
        <v>98.872730000000004</v>
      </c>
      <c r="BG469">
        <v>99.294359999999998</v>
      </c>
      <c r="BH469">
        <v>98.468369999999993</v>
      </c>
      <c r="BI469">
        <v>95.912629999999993</v>
      </c>
      <c r="BJ469">
        <v>92.305000000000007</v>
      </c>
      <c r="BK469">
        <v>89.511409999999998</v>
      </c>
      <c r="BL469">
        <v>86.835980000000006</v>
      </c>
      <c r="BM469">
        <v>84.167760000000001</v>
      </c>
      <c r="BN469">
        <v>-5.7676679999999996</v>
      </c>
      <c r="BO469">
        <v>-4.6071929999999996</v>
      </c>
      <c r="BP469">
        <v>-0.53360680000000005</v>
      </c>
      <c r="BQ469">
        <v>1.1677770000000001</v>
      </c>
      <c r="BR469">
        <v>-0.2134105</v>
      </c>
      <c r="BS469">
        <v>0.80201339999999999</v>
      </c>
      <c r="BT469">
        <v>0.4717635</v>
      </c>
      <c r="BU469">
        <v>0.31208209999999997</v>
      </c>
      <c r="BV469">
        <v>-1.7583530000000001</v>
      </c>
      <c r="BW469">
        <v>0.38591180000000003</v>
      </c>
      <c r="BX469">
        <v>1.600409</v>
      </c>
      <c r="BY469">
        <v>-1.267061</v>
      </c>
      <c r="BZ469">
        <v>-0.33333230000000003</v>
      </c>
      <c r="CA469">
        <v>2.6344979999999998</v>
      </c>
      <c r="CB469">
        <v>10.064780000000001</v>
      </c>
      <c r="CC469">
        <v>9.6547049999999999</v>
      </c>
      <c r="CD469">
        <v>9.2334519999999998</v>
      </c>
      <c r="CE469">
        <v>5.4306720000000004</v>
      </c>
      <c r="CF469">
        <v>1.464105</v>
      </c>
      <c r="CG469">
        <v>-4.0593269999999997</v>
      </c>
      <c r="CH469">
        <v>-3.7977810000000001</v>
      </c>
      <c r="CI469">
        <v>-2.9746920000000001</v>
      </c>
      <c r="CJ469">
        <v>-4.5312419999999998</v>
      </c>
      <c r="CK469">
        <v>-5.4190719999999999</v>
      </c>
      <c r="CL469" s="76">
        <v>43.425370000000001</v>
      </c>
      <c r="CM469" s="76">
        <v>47.47475</v>
      </c>
      <c r="CN469" s="76">
        <v>40.768360000000001</v>
      </c>
      <c r="CO469" s="76">
        <v>30.208110000000001</v>
      </c>
      <c r="CP469" s="76">
        <v>9.5633370000000006</v>
      </c>
      <c r="CQ469" s="76">
        <v>5.5938249999999998</v>
      </c>
      <c r="CR469" s="76">
        <v>1.3484020000000001</v>
      </c>
      <c r="CS469" s="76">
        <v>3.12717</v>
      </c>
      <c r="CT469" s="76">
        <v>4.0263530000000003</v>
      </c>
      <c r="CU469" s="76">
        <v>5.4604970000000002</v>
      </c>
      <c r="CV469" s="76">
        <v>18.546230000000001</v>
      </c>
      <c r="CW469" s="76">
        <v>4.7647430000000002</v>
      </c>
      <c r="CX469" s="76">
        <v>10.75347</v>
      </c>
      <c r="CY469" s="76">
        <v>13.070729999999999</v>
      </c>
      <c r="CZ469" s="76">
        <v>22.062570000000001</v>
      </c>
      <c r="DA469" s="76">
        <v>22.0274</v>
      </c>
      <c r="DB469" s="76">
        <v>23.948329999999999</v>
      </c>
      <c r="DC469" s="76">
        <v>21.90963</v>
      </c>
      <c r="DD469" s="76">
        <v>24.354669999999999</v>
      </c>
      <c r="DE469" s="76">
        <v>29.866759999999999</v>
      </c>
      <c r="DF469" s="76">
        <v>32.744570000000003</v>
      </c>
      <c r="DG469" s="76">
        <v>33.890830000000001</v>
      </c>
      <c r="DH469" s="76">
        <v>29.916</v>
      </c>
      <c r="DI469" s="76">
        <v>25.537430000000001</v>
      </c>
    </row>
    <row r="470" spans="1:113" x14ac:dyDescent="0.25">
      <c r="A470" t="str">
        <f t="shared" si="7"/>
        <v>All_1. Agriculture, Mining &amp; Construction_All_All_All_200 kW and above_43704</v>
      </c>
      <c r="B470" t="s">
        <v>177</v>
      </c>
      <c r="C470" t="s">
        <v>253</v>
      </c>
      <c r="D470" t="s">
        <v>19</v>
      </c>
      <c r="E470" t="s">
        <v>57</v>
      </c>
      <c r="F470" t="s">
        <v>19</v>
      </c>
      <c r="G470" t="s">
        <v>19</v>
      </c>
      <c r="H470" t="s">
        <v>19</v>
      </c>
      <c r="I470" t="s">
        <v>61</v>
      </c>
      <c r="J470" s="11">
        <v>43704</v>
      </c>
      <c r="K470">
        <v>15</v>
      </c>
      <c r="L470">
        <v>18</v>
      </c>
      <c r="M470">
        <v>274</v>
      </c>
      <c r="N470">
        <v>0</v>
      </c>
      <c r="O470">
        <v>0</v>
      </c>
      <c r="P470">
        <v>0</v>
      </c>
      <c r="Q470">
        <v>0</v>
      </c>
      <c r="R470">
        <v>193.51982000000001</v>
      </c>
      <c r="S470">
        <v>192.51002</v>
      </c>
      <c r="T470">
        <v>193.21328</v>
      </c>
      <c r="U470">
        <v>196.91766999999999</v>
      </c>
      <c r="V470">
        <v>209.02448999999999</v>
      </c>
      <c r="W470">
        <v>218.38462999999999</v>
      </c>
      <c r="X470">
        <v>229.75433000000001</v>
      </c>
      <c r="Y470">
        <v>236.88992999999999</v>
      </c>
      <c r="Z470">
        <v>237.34258</v>
      </c>
      <c r="AA470">
        <v>236.95883000000001</v>
      </c>
      <c r="AB470">
        <v>229.95581000000001</v>
      </c>
      <c r="AC470">
        <v>216.477</v>
      </c>
      <c r="AD470">
        <v>186.18701999999999</v>
      </c>
      <c r="AE470">
        <v>185.57123999999999</v>
      </c>
      <c r="AF470">
        <v>182.09553</v>
      </c>
      <c r="AG470">
        <v>169.6567</v>
      </c>
      <c r="AH470">
        <v>167.7679</v>
      </c>
      <c r="AI470">
        <v>167.3706</v>
      </c>
      <c r="AJ470">
        <v>184.25899999999999</v>
      </c>
      <c r="AK470">
        <v>196.48419999999999</v>
      </c>
      <c r="AL470">
        <v>194.4408</v>
      </c>
      <c r="AM470">
        <v>191.4477</v>
      </c>
      <c r="AN470">
        <v>186.66309999999999</v>
      </c>
      <c r="AO470">
        <v>190.94720000000001</v>
      </c>
      <c r="AP470">
        <v>82.592119999999994</v>
      </c>
      <c r="AQ470">
        <v>80.720870000000005</v>
      </c>
      <c r="AR470">
        <v>79.573499999999996</v>
      </c>
      <c r="AS470">
        <v>78.212919999999997</v>
      </c>
      <c r="AT470">
        <v>76.585560000000001</v>
      </c>
      <c r="AU470">
        <v>75.56317</v>
      </c>
      <c r="AV470">
        <v>73.983819999999994</v>
      </c>
      <c r="AW470">
        <v>73.953919999999997</v>
      </c>
      <c r="AX470">
        <v>77.489360000000005</v>
      </c>
      <c r="AY470">
        <v>81.418760000000006</v>
      </c>
      <c r="AZ470">
        <v>86.038889999999995</v>
      </c>
      <c r="BA470">
        <v>89.625450000000001</v>
      </c>
      <c r="BB470">
        <v>92.919070000000005</v>
      </c>
      <c r="BC470">
        <v>95.507630000000006</v>
      </c>
      <c r="BD470">
        <v>97.654049999999998</v>
      </c>
      <c r="BE470">
        <v>99.520200000000003</v>
      </c>
      <c r="BF470">
        <v>100.31870000000001</v>
      </c>
      <c r="BG470">
        <v>100.19450000000001</v>
      </c>
      <c r="BH470">
        <v>98.914879999999997</v>
      </c>
      <c r="BI470">
        <v>96.532439999999994</v>
      </c>
      <c r="BJ470">
        <v>92.821420000000003</v>
      </c>
      <c r="BK470">
        <v>89.641319999999993</v>
      </c>
      <c r="BL470">
        <v>87.452719999999999</v>
      </c>
      <c r="BM470">
        <v>85.000399999999999</v>
      </c>
      <c r="BN470">
        <v>-7.2535020000000001</v>
      </c>
      <c r="BO470">
        <v>-3.6825199999999998</v>
      </c>
      <c r="BP470">
        <v>-3.1055980000000001</v>
      </c>
      <c r="BQ470">
        <v>-2.810098</v>
      </c>
      <c r="BR470">
        <v>-2.1012960000000001</v>
      </c>
      <c r="BS470">
        <v>-0.98403660000000004</v>
      </c>
      <c r="BT470">
        <v>-1.0442020000000001</v>
      </c>
      <c r="BU470">
        <v>-6.2109400000000002E-2</v>
      </c>
      <c r="BV470">
        <v>0.33812920000000002</v>
      </c>
      <c r="BW470">
        <v>3.85351</v>
      </c>
      <c r="BX470">
        <v>3.9206460000000001</v>
      </c>
      <c r="BY470">
        <v>-2.1441569999999999</v>
      </c>
      <c r="BZ470">
        <v>-1.7764690000000001</v>
      </c>
      <c r="CA470">
        <v>-2.0268980000000001</v>
      </c>
      <c r="CB470">
        <v>1.483692</v>
      </c>
      <c r="CC470">
        <v>5.0643200000000004</v>
      </c>
      <c r="CD470">
        <v>5.0534720000000002</v>
      </c>
      <c r="CE470">
        <v>2.7701720000000001</v>
      </c>
      <c r="CF470">
        <v>1.1525829999999999</v>
      </c>
      <c r="CG470">
        <v>-3.9233750000000001</v>
      </c>
      <c r="CH470">
        <v>-3.1457649999999999</v>
      </c>
      <c r="CI470">
        <v>-3.6374119999999999</v>
      </c>
      <c r="CJ470">
        <v>-5.9489330000000002</v>
      </c>
      <c r="CK470">
        <v>-7.7643990000000001</v>
      </c>
      <c r="CL470" s="76">
        <v>33.455570000000002</v>
      </c>
      <c r="CM470" s="76">
        <v>35.801879999999997</v>
      </c>
      <c r="CN470" s="76">
        <v>32.651159999999997</v>
      </c>
      <c r="CO470" s="76">
        <v>24.330110000000001</v>
      </c>
      <c r="CP470" s="76">
        <v>7.5008619999999997</v>
      </c>
      <c r="CQ470" s="76">
        <v>4.5806490000000002</v>
      </c>
      <c r="CR470" s="76">
        <v>1.628457</v>
      </c>
      <c r="CS470" s="76">
        <v>2.5933290000000002</v>
      </c>
      <c r="CT470" s="76">
        <v>3.430939</v>
      </c>
      <c r="CU470" s="76">
        <v>6.0909519999999997</v>
      </c>
      <c r="CV470" s="76">
        <v>21.408100000000001</v>
      </c>
      <c r="CW470" s="76">
        <v>5.405888</v>
      </c>
      <c r="CX470" s="76">
        <v>11.744339999999999</v>
      </c>
      <c r="CY470" s="76">
        <v>13.51052</v>
      </c>
      <c r="CZ470" s="76">
        <v>20.13795</v>
      </c>
      <c r="DA470" s="76">
        <v>19.009060000000002</v>
      </c>
      <c r="DB470" s="76">
        <v>21.730689999999999</v>
      </c>
      <c r="DC470" s="76">
        <v>21.041509999999999</v>
      </c>
      <c r="DD470" s="76">
        <v>23.783200000000001</v>
      </c>
      <c r="DE470" s="76">
        <v>28.358329999999999</v>
      </c>
      <c r="DF470" s="76">
        <v>31.877420000000001</v>
      </c>
      <c r="DG470" s="76">
        <v>33.217689999999997</v>
      </c>
      <c r="DH470" s="76">
        <v>28.019130000000001</v>
      </c>
      <c r="DI470" s="76">
        <v>24.124970000000001</v>
      </c>
    </row>
    <row r="471" spans="1:113" x14ac:dyDescent="0.25">
      <c r="A471" t="str">
        <f t="shared" si="7"/>
        <v>All_1. Agriculture, Mining &amp; Construction_All_All_All_200 kW and above_43721</v>
      </c>
      <c r="B471" t="s">
        <v>177</v>
      </c>
      <c r="C471" t="s">
        <v>253</v>
      </c>
      <c r="D471" t="s">
        <v>19</v>
      </c>
      <c r="E471" t="s">
        <v>57</v>
      </c>
      <c r="F471" t="s">
        <v>19</v>
      </c>
      <c r="G471" t="s">
        <v>19</v>
      </c>
      <c r="H471" t="s">
        <v>19</v>
      </c>
      <c r="I471" t="s">
        <v>61</v>
      </c>
      <c r="J471" s="11">
        <v>43721</v>
      </c>
      <c r="K471">
        <v>15</v>
      </c>
      <c r="L471">
        <v>18</v>
      </c>
      <c r="M471">
        <v>274</v>
      </c>
      <c r="N471">
        <v>0</v>
      </c>
      <c r="O471">
        <v>0</v>
      </c>
      <c r="P471">
        <v>0</v>
      </c>
      <c r="Q471">
        <v>0</v>
      </c>
      <c r="R471">
        <v>197.20577</v>
      </c>
      <c r="S471">
        <v>200.43609000000001</v>
      </c>
      <c r="T471">
        <v>194.90092999999999</v>
      </c>
      <c r="U471">
        <v>197.21942999999999</v>
      </c>
      <c r="V471">
        <v>205.07584</v>
      </c>
      <c r="W471">
        <v>211.36492999999999</v>
      </c>
      <c r="X471">
        <v>227.54361</v>
      </c>
      <c r="Y471">
        <v>233.94416000000001</v>
      </c>
      <c r="Z471">
        <v>241.95606000000001</v>
      </c>
      <c r="AA471">
        <v>239.06398999999999</v>
      </c>
      <c r="AB471">
        <v>237.25394</v>
      </c>
      <c r="AC471">
        <v>215.04031000000001</v>
      </c>
      <c r="AD471">
        <v>195.63499999999999</v>
      </c>
      <c r="AE471">
        <v>195.59375</v>
      </c>
      <c r="AF471">
        <v>186.27624</v>
      </c>
      <c r="AG471">
        <v>182.53440000000001</v>
      </c>
      <c r="AH471">
        <v>178.82939999999999</v>
      </c>
      <c r="AI471">
        <v>179.7766</v>
      </c>
      <c r="AJ471">
        <v>186.20500000000001</v>
      </c>
      <c r="AK471">
        <v>190.28919999999999</v>
      </c>
      <c r="AL471">
        <v>192.17500000000001</v>
      </c>
      <c r="AM471">
        <v>189.613</v>
      </c>
      <c r="AN471">
        <v>181.05879999999999</v>
      </c>
      <c r="AO471">
        <v>180.54140000000001</v>
      </c>
      <c r="AP471">
        <v>75.169489999999996</v>
      </c>
      <c r="AQ471">
        <v>72.854389999999995</v>
      </c>
      <c r="AR471">
        <v>70.975849999999994</v>
      </c>
      <c r="AS471">
        <v>69.005369999999999</v>
      </c>
      <c r="AT471">
        <v>67.914109999999994</v>
      </c>
      <c r="AU471">
        <v>66.450419999999994</v>
      </c>
      <c r="AV471">
        <v>65.71893</v>
      </c>
      <c r="AW471">
        <v>65.827250000000006</v>
      </c>
      <c r="AX471">
        <v>68.646349999999998</v>
      </c>
      <c r="AY471">
        <v>73.800449999999998</v>
      </c>
      <c r="AZ471">
        <v>79.235119999999995</v>
      </c>
      <c r="BA471">
        <v>84.295010000000005</v>
      </c>
      <c r="BB471">
        <v>88.403310000000005</v>
      </c>
      <c r="BC471">
        <v>91.788790000000006</v>
      </c>
      <c r="BD471">
        <v>94.190759999999997</v>
      </c>
      <c r="BE471">
        <v>95.951390000000004</v>
      </c>
      <c r="BF471">
        <v>96.765100000000004</v>
      </c>
      <c r="BG471">
        <v>96.591549999999998</v>
      </c>
      <c r="BH471">
        <v>94.980320000000006</v>
      </c>
      <c r="BI471">
        <v>91.659189999999995</v>
      </c>
      <c r="BJ471">
        <v>86.934749999999994</v>
      </c>
      <c r="BK471">
        <v>83.652519999999996</v>
      </c>
      <c r="BL471">
        <v>81.178669999999997</v>
      </c>
      <c r="BM471">
        <v>78.496759999999995</v>
      </c>
      <c r="BN471">
        <v>-7.5722519999999998</v>
      </c>
      <c r="BO471">
        <v>-6.8905260000000004</v>
      </c>
      <c r="BP471">
        <v>-4.8582879999999999</v>
      </c>
      <c r="BQ471">
        <v>-0.6636801</v>
      </c>
      <c r="BR471">
        <v>-0.89598549999999999</v>
      </c>
      <c r="BS471">
        <v>-3.2100149999999998</v>
      </c>
      <c r="BT471">
        <v>-5.0442280000000004</v>
      </c>
      <c r="BU471">
        <v>2.6636160000000002</v>
      </c>
      <c r="BV471">
        <v>3.0159820000000002</v>
      </c>
      <c r="BW471">
        <v>3.470634</v>
      </c>
      <c r="BX471">
        <v>2.337469</v>
      </c>
      <c r="BY471">
        <v>0.25885019999999997</v>
      </c>
      <c r="BZ471">
        <v>-2.5963509999999999</v>
      </c>
      <c r="CA471">
        <v>2.35256</v>
      </c>
      <c r="CB471">
        <v>10.74396</v>
      </c>
      <c r="CC471">
        <v>9.2769929999999992</v>
      </c>
      <c r="CD471">
        <v>7.844036</v>
      </c>
      <c r="CE471">
        <v>1.2751939999999999</v>
      </c>
      <c r="CF471">
        <v>2.633432</v>
      </c>
      <c r="CG471">
        <v>0.19827700000000001</v>
      </c>
      <c r="CH471">
        <v>-1.358633</v>
      </c>
      <c r="CI471">
        <v>-1.1887259999999999</v>
      </c>
      <c r="CJ471">
        <v>-2.3601329999999998</v>
      </c>
      <c r="CK471">
        <v>-0.2152848</v>
      </c>
      <c r="CL471" s="76">
        <v>58.488790000000002</v>
      </c>
      <c r="CM471" s="76">
        <v>51.550229999999999</v>
      </c>
      <c r="CN471" s="76">
        <v>43.773260000000001</v>
      </c>
      <c r="CO471" s="76">
        <v>33.414140000000003</v>
      </c>
      <c r="CP471" s="76">
        <v>12.214869999999999</v>
      </c>
      <c r="CQ471" s="76">
        <v>8.9109130000000007</v>
      </c>
      <c r="CR471" s="76">
        <v>3.4627309999999998</v>
      </c>
      <c r="CS471" s="76">
        <v>7.0332439999999998</v>
      </c>
      <c r="CT471" s="76">
        <v>7.9204689999999998</v>
      </c>
      <c r="CU471" s="76">
        <v>7.4051010000000002</v>
      </c>
      <c r="CV471" s="76">
        <v>26.467839999999999</v>
      </c>
      <c r="CW471" s="76">
        <v>8.2082809999999995</v>
      </c>
      <c r="CX471" s="76">
        <v>13.3384</v>
      </c>
      <c r="CY471" s="76">
        <v>16.84564</v>
      </c>
      <c r="CZ471" s="76">
        <v>27.33201</v>
      </c>
      <c r="DA471" s="76">
        <v>27.437110000000001</v>
      </c>
      <c r="DB471" s="76">
        <v>28.695239999999998</v>
      </c>
      <c r="DC471" s="76">
        <v>29.476759999999999</v>
      </c>
      <c r="DD471" s="76">
        <v>37.304459999999999</v>
      </c>
      <c r="DE471" s="76">
        <v>44.037990000000001</v>
      </c>
      <c r="DF471" s="76">
        <v>48.127310000000001</v>
      </c>
      <c r="DG471" s="76">
        <v>50.97898</v>
      </c>
      <c r="DH471" s="76">
        <v>45.586799999999997</v>
      </c>
      <c r="DI471" s="76">
        <v>39.861040000000003</v>
      </c>
    </row>
    <row r="472" spans="1:113" x14ac:dyDescent="0.25">
      <c r="A472" t="str">
        <f t="shared" si="7"/>
        <v>All_1. Agriculture, Mining &amp; Construction_All_All_All_200 kW and above_2958465</v>
      </c>
      <c r="B472" t="s">
        <v>204</v>
      </c>
      <c r="C472" t="s">
        <v>253</v>
      </c>
      <c r="D472" t="s">
        <v>19</v>
      </c>
      <c r="E472" t="s">
        <v>57</v>
      </c>
      <c r="F472" t="s">
        <v>19</v>
      </c>
      <c r="G472" t="s">
        <v>19</v>
      </c>
      <c r="H472" t="s">
        <v>19</v>
      </c>
      <c r="I472" t="s">
        <v>61</v>
      </c>
      <c r="J472" s="11">
        <v>2958465</v>
      </c>
      <c r="K472">
        <v>15</v>
      </c>
      <c r="L472">
        <v>18</v>
      </c>
      <c r="M472">
        <v>275.33330000000001</v>
      </c>
      <c r="N472">
        <v>0</v>
      </c>
      <c r="O472">
        <v>0</v>
      </c>
      <c r="P472">
        <v>0</v>
      </c>
      <c r="Q472">
        <v>0</v>
      </c>
      <c r="R472">
        <v>181.46355</v>
      </c>
      <c r="S472">
        <v>185.05713</v>
      </c>
      <c r="T472">
        <v>182.16481999999999</v>
      </c>
      <c r="U472">
        <v>184.17105000000001</v>
      </c>
      <c r="V472">
        <v>193.14635000000001</v>
      </c>
      <c r="W472">
        <v>202.1806</v>
      </c>
      <c r="X472">
        <v>218.35257999999999</v>
      </c>
      <c r="Y472">
        <v>230.15991</v>
      </c>
      <c r="Z472">
        <v>234.19623000000001</v>
      </c>
      <c r="AA472">
        <v>231.34907999999999</v>
      </c>
      <c r="AB472">
        <v>227.99313000000001</v>
      </c>
      <c r="AC472">
        <v>211.23412999999999</v>
      </c>
      <c r="AD472">
        <v>185.47711000000001</v>
      </c>
      <c r="AE472">
        <v>184.72391999999999</v>
      </c>
      <c r="AF472">
        <v>176.03644</v>
      </c>
      <c r="AG472">
        <v>170.40260000000001</v>
      </c>
      <c r="AH472">
        <v>165.44</v>
      </c>
      <c r="AI472">
        <v>165.26050000000001</v>
      </c>
      <c r="AJ472">
        <v>180.876</v>
      </c>
      <c r="AK472">
        <v>192.03049999999999</v>
      </c>
      <c r="AL472">
        <v>192.32249999999999</v>
      </c>
      <c r="AM472">
        <v>187.54060000000001</v>
      </c>
      <c r="AN472">
        <v>182.46850000000001</v>
      </c>
      <c r="AO472">
        <v>182.58699999999999</v>
      </c>
      <c r="AP472">
        <v>80.853650000000002</v>
      </c>
      <c r="AQ472">
        <v>78.770110000000003</v>
      </c>
      <c r="AR472">
        <v>77.226079999999996</v>
      </c>
      <c r="AS472">
        <v>75.689099999999996</v>
      </c>
      <c r="AT472">
        <v>74.278080000000003</v>
      </c>
      <c r="AU472">
        <v>73.002600000000001</v>
      </c>
      <c r="AV472">
        <v>71.93383</v>
      </c>
      <c r="AW472">
        <v>72.554460000000006</v>
      </c>
      <c r="AX472">
        <v>76.312550000000002</v>
      </c>
      <c r="AY472">
        <v>80.782780000000002</v>
      </c>
      <c r="AZ472">
        <v>85.10933</v>
      </c>
      <c r="BA472">
        <v>88.942059999999998</v>
      </c>
      <c r="BB472">
        <v>92.18347</v>
      </c>
      <c r="BC472">
        <v>95.091170000000005</v>
      </c>
      <c r="BD472">
        <v>97.357889999999998</v>
      </c>
      <c r="BE472">
        <v>98.868359999999996</v>
      </c>
      <c r="BF472">
        <v>99.830759999999998</v>
      </c>
      <c r="BG472">
        <v>99.961119999999994</v>
      </c>
      <c r="BH472">
        <v>98.947270000000003</v>
      </c>
      <c r="BI472">
        <v>96.519970000000001</v>
      </c>
      <c r="BJ472">
        <v>92.637780000000006</v>
      </c>
      <c r="BK472">
        <v>88.982839999999996</v>
      </c>
      <c r="BL472">
        <v>85.999409999999997</v>
      </c>
      <c r="BM472">
        <v>83.549970000000002</v>
      </c>
      <c r="BN472">
        <v>-6.3128159999999998</v>
      </c>
      <c r="BO472">
        <v>-6.2983529999999996</v>
      </c>
      <c r="BP472">
        <v>-4.3595350000000002</v>
      </c>
      <c r="BQ472">
        <v>-1.5147139999999999</v>
      </c>
      <c r="BR472">
        <v>-2.0166390000000001</v>
      </c>
      <c r="BS472">
        <v>-1.4814849999999999</v>
      </c>
      <c r="BT472">
        <v>-1.7357050000000001</v>
      </c>
      <c r="BU472">
        <v>1.531868</v>
      </c>
      <c r="BV472">
        <v>1.3686290000000001</v>
      </c>
      <c r="BW472">
        <v>2.333332</v>
      </c>
      <c r="BX472">
        <v>2.304414</v>
      </c>
      <c r="BY472">
        <v>-1.179738</v>
      </c>
      <c r="BZ472">
        <v>-1.1246700000000001</v>
      </c>
      <c r="CA472">
        <v>2.2881119999999999</v>
      </c>
      <c r="CB472">
        <v>8.6158619999999999</v>
      </c>
      <c r="CC472">
        <v>8.6293839999999999</v>
      </c>
      <c r="CD472">
        <v>8.2544500000000003</v>
      </c>
      <c r="CE472">
        <v>4.2233479999999997</v>
      </c>
      <c r="CF472">
        <v>1.3844190000000001</v>
      </c>
      <c r="CG472">
        <v>-2.5061149999999999</v>
      </c>
      <c r="CH472">
        <v>-2.7530519999999998</v>
      </c>
      <c r="CI472">
        <v>-2.0247320000000002</v>
      </c>
      <c r="CJ472">
        <v>-3.5335369999999999</v>
      </c>
      <c r="CK472">
        <v>-4.0958079999999999</v>
      </c>
      <c r="CL472" s="76">
        <v>4.1156930000000003</v>
      </c>
      <c r="CM472" s="76">
        <v>4.3015920000000003</v>
      </c>
      <c r="CN472" s="76">
        <v>3.7701180000000001</v>
      </c>
      <c r="CO472" s="76">
        <v>2.7323620000000002</v>
      </c>
      <c r="CP472" s="76">
        <v>0.91707989999999995</v>
      </c>
      <c r="CQ472" s="76">
        <v>0.61596640000000003</v>
      </c>
      <c r="CR472" s="76">
        <v>0.2066317</v>
      </c>
      <c r="CS472" s="76">
        <v>0.39136870000000001</v>
      </c>
      <c r="CT472" s="76">
        <v>0.47401720000000003</v>
      </c>
      <c r="CU472" s="76">
        <v>0.63298069999999995</v>
      </c>
      <c r="CV472" s="76">
        <v>2.3077749999999999</v>
      </c>
      <c r="CW472" s="76">
        <v>0.63668880000000005</v>
      </c>
      <c r="CX472" s="76">
        <v>1.225522</v>
      </c>
      <c r="CY472" s="76">
        <v>1.5121690000000001</v>
      </c>
      <c r="CZ472" s="76">
        <v>2.34043</v>
      </c>
      <c r="DA472" s="76">
        <v>2.3065069999999999</v>
      </c>
      <c r="DB472" s="76">
        <v>2.5202909999999998</v>
      </c>
      <c r="DC472" s="76">
        <v>2.4604849999999998</v>
      </c>
      <c r="DD472" s="76">
        <v>3.0580400000000001</v>
      </c>
      <c r="DE472" s="76">
        <v>3.7030069999999999</v>
      </c>
      <c r="DF472" s="76">
        <v>3.9979390000000001</v>
      </c>
      <c r="DG472" s="76">
        <v>4.1378550000000001</v>
      </c>
      <c r="DH472" s="76">
        <v>3.5644300000000002</v>
      </c>
      <c r="DI472" s="76">
        <v>3.4384589999999999</v>
      </c>
    </row>
    <row r="473" spans="1:113" x14ac:dyDescent="0.25">
      <c r="A473" t="str">
        <f t="shared" si="7"/>
        <v>All_2. Manufacturing_All_All_All_200 kW and above_43627</v>
      </c>
      <c r="B473" t="s">
        <v>177</v>
      </c>
      <c r="C473" t="s">
        <v>254</v>
      </c>
      <c r="D473" t="s">
        <v>19</v>
      </c>
      <c r="E473" t="s">
        <v>58</v>
      </c>
      <c r="F473" t="s">
        <v>19</v>
      </c>
      <c r="G473" t="s">
        <v>19</v>
      </c>
      <c r="H473" t="s">
        <v>19</v>
      </c>
      <c r="I473" t="s">
        <v>61</v>
      </c>
      <c r="J473" s="11">
        <v>43627</v>
      </c>
      <c r="K473">
        <v>15</v>
      </c>
      <c r="L473">
        <v>18</v>
      </c>
      <c r="M473">
        <v>199</v>
      </c>
      <c r="N473">
        <v>0</v>
      </c>
      <c r="O473">
        <v>0</v>
      </c>
      <c r="P473">
        <v>0</v>
      </c>
      <c r="Q473">
        <v>0</v>
      </c>
      <c r="R473">
        <v>294.59593000000001</v>
      </c>
      <c r="S473">
        <v>292.80034000000001</v>
      </c>
      <c r="T473">
        <v>295.17989999999998</v>
      </c>
      <c r="U473">
        <v>295.46526999999998</v>
      </c>
      <c r="V473">
        <v>313.94842999999997</v>
      </c>
      <c r="W473">
        <v>356.00202000000002</v>
      </c>
      <c r="X473">
        <v>399.40465</v>
      </c>
      <c r="Y473">
        <v>424.97689000000003</v>
      </c>
      <c r="Z473">
        <v>433.35624999999999</v>
      </c>
      <c r="AA473">
        <v>430.29719999999998</v>
      </c>
      <c r="AB473">
        <v>430.13310000000001</v>
      </c>
      <c r="AC473">
        <v>410.57172000000003</v>
      </c>
      <c r="AD473">
        <v>383.71625</v>
      </c>
      <c r="AE473">
        <v>374.24864000000002</v>
      </c>
      <c r="AF473">
        <v>343.97021000000001</v>
      </c>
      <c r="AG473">
        <v>321.9203</v>
      </c>
      <c r="AH473">
        <v>304.10329999999999</v>
      </c>
      <c r="AI473">
        <v>290.4785</v>
      </c>
      <c r="AJ473">
        <v>301.35059999999999</v>
      </c>
      <c r="AK473">
        <v>317.44459999999998</v>
      </c>
      <c r="AL473">
        <v>321.72480000000002</v>
      </c>
      <c r="AM473">
        <v>326.25670000000002</v>
      </c>
      <c r="AN473">
        <v>315.71890000000002</v>
      </c>
      <c r="AO473">
        <v>304.46559999999999</v>
      </c>
      <c r="AP473">
        <v>80.579669999999993</v>
      </c>
      <c r="AQ473">
        <v>77.731480000000005</v>
      </c>
      <c r="AR473">
        <v>75.685450000000003</v>
      </c>
      <c r="AS473">
        <v>74.822829999999996</v>
      </c>
      <c r="AT473">
        <v>73.002809999999997</v>
      </c>
      <c r="AU473">
        <v>72.540440000000004</v>
      </c>
      <c r="AV473">
        <v>71.933329999999998</v>
      </c>
      <c r="AW473">
        <v>74.459879999999998</v>
      </c>
      <c r="AX473">
        <v>78.44735</v>
      </c>
      <c r="AY473">
        <v>82.74597</v>
      </c>
      <c r="AZ473">
        <v>86.322360000000003</v>
      </c>
      <c r="BA473">
        <v>90.280590000000004</v>
      </c>
      <c r="BB473">
        <v>94.021029999999996</v>
      </c>
      <c r="BC473">
        <v>96.54195</v>
      </c>
      <c r="BD473">
        <v>98.883439999999993</v>
      </c>
      <c r="BE473">
        <v>100.0711</v>
      </c>
      <c r="BF473">
        <v>101.1374</v>
      </c>
      <c r="BG473">
        <v>100.95610000000001</v>
      </c>
      <c r="BH473">
        <v>99.701809999999995</v>
      </c>
      <c r="BI473">
        <v>97.843649999999997</v>
      </c>
      <c r="BJ473">
        <v>95.037629999999993</v>
      </c>
      <c r="BK473">
        <v>90.001300000000001</v>
      </c>
      <c r="BL473">
        <v>86.296760000000006</v>
      </c>
      <c r="BM473">
        <v>84.010480000000001</v>
      </c>
      <c r="BN473">
        <v>-7.8679670000000002</v>
      </c>
      <c r="BO473">
        <v>-11.66188</v>
      </c>
      <c r="BP473">
        <v>-15.020619999999999</v>
      </c>
      <c r="BQ473">
        <v>-6.5825329999999997</v>
      </c>
      <c r="BR473">
        <v>-5.3439969999999999</v>
      </c>
      <c r="BS473">
        <v>-4.8122319999999998</v>
      </c>
      <c r="BT473">
        <v>-2.6402700000000001</v>
      </c>
      <c r="BU473">
        <v>4.1070929999999999</v>
      </c>
      <c r="BV473">
        <v>1.4661679999999999</v>
      </c>
      <c r="BW473">
        <v>7.2194200000000004</v>
      </c>
      <c r="BX473">
        <v>1.1748259999999999</v>
      </c>
      <c r="BY473">
        <v>-3.5770810000000002</v>
      </c>
      <c r="BZ473">
        <v>2.440175</v>
      </c>
      <c r="CA473">
        <v>10.849360000000001</v>
      </c>
      <c r="CB473">
        <v>23.817740000000001</v>
      </c>
      <c r="CC473">
        <v>20.22869</v>
      </c>
      <c r="CD473">
        <v>19.139659999999999</v>
      </c>
      <c r="CE473">
        <v>18.023299999999999</v>
      </c>
      <c r="CF473">
        <v>9.2263570000000001</v>
      </c>
      <c r="CG473">
        <v>6.9170429999999996</v>
      </c>
      <c r="CH473">
        <v>5.2034159999999998</v>
      </c>
      <c r="CI473">
        <v>2.0389919999999999</v>
      </c>
      <c r="CJ473">
        <v>1.9843569999999999</v>
      </c>
      <c r="CK473">
        <v>2.405497</v>
      </c>
      <c r="CL473" s="76">
        <v>22.949729999999999</v>
      </c>
      <c r="CM473" s="76">
        <v>21.21912</v>
      </c>
      <c r="CN473" s="76">
        <v>20.336079999999999</v>
      </c>
      <c r="CO473" s="76">
        <v>11.82877</v>
      </c>
      <c r="CP473" s="76">
        <v>7.8222399999999999</v>
      </c>
      <c r="CQ473" s="76">
        <v>4.6229979999999999</v>
      </c>
      <c r="CR473" s="76">
        <v>3.0275050000000001</v>
      </c>
      <c r="CS473" s="76">
        <v>2.3628239999999998</v>
      </c>
      <c r="CT473" s="76">
        <v>5.5429240000000002</v>
      </c>
      <c r="CU473" s="76">
        <v>7.1607700000000003</v>
      </c>
      <c r="CV473" s="76">
        <v>3.601858</v>
      </c>
      <c r="CW473" s="76">
        <v>1.195608</v>
      </c>
      <c r="CX473" s="76">
        <v>4.8220460000000003</v>
      </c>
      <c r="CY473" s="76">
        <v>8.3664939999999994</v>
      </c>
      <c r="CZ473" s="76">
        <v>20.49644</v>
      </c>
      <c r="DA473" s="76">
        <v>24.665620000000001</v>
      </c>
      <c r="DB473" s="76">
        <v>26.479099999999999</v>
      </c>
      <c r="DC473" s="76">
        <v>29.755929999999999</v>
      </c>
      <c r="DD473" s="76">
        <v>23.64517</v>
      </c>
      <c r="DE473" s="76">
        <v>28.55968</v>
      </c>
      <c r="DF473" s="76">
        <v>31.483550000000001</v>
      </c>
      <c r="DG473" s="76">
        <v>32.849730000000001</v>
      </c>
      <c r="DH473" s="76">
        <v>33.946399999999997</v>
      </c>
      <c r="DI473" s="76">
        <v>35.970739999999999</v>
      </c>
    </row>
    <row r="474" spans="1:113" x14ac:dyDescent="0.25">
      <c r="A474" t="str">
        <f t="shared" si="7"/>
        <v>All_2. Manufacturing_All_All_All_200 kW and above_43670</v>
      </c>
      <c r="B474" t="s">
        <v>177</v>
      </c>
      <c r="C474" t="s">
        <v>254</v>
      </c>
      <c r="D474" t="s">
        <v>19</v>
      </c>
      <c r="E474" t="s">
        <v>58</v>
      </c>
      <c r="F474" t="s">
        <v>19</v>
      </c>
      <c r="G474" t="s">
        <v>19</v>
      </c>
      <c r="H474" t="s">
        <v>19</v>
      </c>
      <c r="I474" t="s">
        <v>61</v>
      </c>
      <c r="J474" s="11">
        <v>43670</v>
      </c>
      <c r="K474">
        <v>15</v>
      </c>
      <c r="L474">
        <v>18</v>
      </c>
      <c r="M474">
        <v>195</v>
      </c>
      <c r="N474">
        <v>0</v>
      </c>
      <c r="O474">
        <v>0</v>
      </c>
      <c r="P474">
        <v>0</v>
      </c>
      <c r="Q474">
        <v>0</v>
      </c>
      <c r="R474">
        <v>318.59994</v>
      </c>
      <c r="S474">
        <v>318.43241</v>
      </c>
      <c r="T474">
        <v>316.34147000000002</v>
      </c>
      <c r="U474">
        <v>316.22784999999999</v>
      </c>
      <c r="V474">
        <v>324.96850000000001</v>
      </c>
      <c r="W474">
        <v>364.87590999999998</v>
      </c>
      <c r="X474">
        <v>397.70357000000001</v>
      </c>
      <c r="Y474">
        <v>421.17748</v>
      </c>
      <c r="Z474">
        <v>420.57130999999998</v>
      </c>
      <c r="AA474">
        <v>416.30167</v>
      </c>
      <c r="AB474">
        <v>408.56157000000002</v>
      </c>
      <c r="AC474">
        <v>399.68436000000003</v>
      </c>
      <c r="AD474">
        <v>383.42108000000002</v>
      </c>
      <c r="AE474">
        <v>367.34019000000001</v>
      </c>
      <c r="AF474">
        <v>335.35449</v>
      </c>
      <c r="AG474">
        <v>318.5564</v>
      </c>
      <c r="AH474">
        <v>304.1223</v>
      </c>
      <c r="AI474">
        <v>289.11610000000002</v>
      </c>
      <c r="AJ474">
        <v>306.2482</v>
      </c>
      <c r="AK474">
        <v>334.8646</v>
      </c>
      <c r="AL474">
        <v>333.113</v>
      </c>
      <c r="AM474">
        <v>326.93360000000001</v>
      </c>
      <c r="AN474">
        <v>318.31630000000001</v>
      </c>
      <c r="AO474">
        <v>308.09530000000001</v>
      </c>
      <c r="AP474">
        <v>76.523570000000007</v>
      </c>
      <c r="AQ474">
        <v>73.355829999999997</v>
      </c>
      <c r="AR474">
        <v>71.722449999999995</v>
      </c>
      <c r="AS474">
        <v>70.699910000000003</v>
      </c>
      <c r="AT474">
        <v>70.275739999999999</v>
      </c>
      <c r="AU474">
        <v>69.411079999999998</v>
      </c>
      <c r="AV474">
        <v>68.405760000000001</v>
      </c>
      <c r="AW474">
        <v>69.403720000000007</v>
      </c>
      <c r="AX474">
        <v>72.401430000000005</v>
      </c>
      <c r="AY474">
        <v>76.774540000000002</v>
      </c>
      <c r="AZ474">
        <v>81.422790000000006</v>
      </c>
      <c r="BA474">
        <v>85.098420000000004</v>
      </c>
      <c r="BB474">
        <v>88.198880000000003</v>
      </c>
      <c r="BC474">
        <v>92.070689999999999</v>
      </c>
      <c r="BD474">
        <v>94.829620000000006</v>
      </c>
      <c r="BE474">
        <v>96.563320000000004</v>
      </c>
      <c r="BF474">
        <v>97.547619999999995</v>
      </c>
      <c r="BG474">
        <v>97.857510000000005</v>
      </c>
      <c r="BH474">
        <v>97.307010000000005</v>
      </c>
      <c r="BI474">
        <v>95.672510000000003</v>
      </c>
      <c r="BJ474">
        <v>91.828509999999994</v>
      </c>
      <c r="BK474">
        <v>86.680049999999994</v>
      </c>
      <c r="BL474">
        <v>83.238420000000005</v>
      </c>
      <c r="BM474">
        <v>80.575019999999995</v>
      </c>
      <c r="BN474">
        <v>0.49552879999999999</v>
      </c>
      <c r="BO474">
        <v>1.4511860000000001</v>
      </c>
      <c r="BP474">
        <v>-3.8967160000000001</v>
      </c>
      <c r="BQ474">
        <v>-2.5036710000000002</v>
      </c>
      <c r="BR474">
        <v>0.64216910000000005</v>
      </c>
      <c r="BS474">
        <v>-0.43030109999999999</v>
      </c>
      <c r="BT474">
        <v>4.1157899999999996</v>
      </c>
      <c r="BU474">
        <v>-1.299107</v>
      </c>
      <c r="BV474">
        <v>0.81172140000000004</v>
      </c>
      <c r="BW474">
        <v>-3.829593</v>
      </c>
      <c r="BX474">
        <v>-1.6269659999999999</v>
      </c>
      <c r="BY474">
        <v>-0.47500799999999999</v>
      </c>
      <c r="BZ474">
        <v>2.0824850000000001</v>
      </c>
      <c r="CA474">
        <v>12.662129999999999</v>
      </c>
      <c r="CB474">
        <v>29.448329999999999</v>
      </c>
      <c r="CC474">
        <v>23.858029999999999</v>
      </c>
      <c r="CD474">
        <v>22.94725</v>
      </c>
      <c r="CE474">
        <v>21.437899999999999</v>
      </c>
      <c r="CF474">
        <v>8.1716999999999995</v>
      </c>
      <c r="CG474">
        <v>0.64971469999999998</v>
      </c>
      <c r="CH474">
        <v>-8.2479899999999995E-2</v>
      </c>
      <c r="CI474">
        <v>-2.874857</v>
      </c>
      <c r="CJ474">
        <v>-4.539892</v>
      </c>
      <c r="CK474">
        <v>-2.190445</v>
      </c>
      <c r="CL474" s="76">
        <v>33.717039999999997</v>
      </c>
      <c r="CM474" s="76">
        <v>25.01117</v>
      </c>
      <c r="CN474" s="76">
        <v>22.263839999999998</v>
      </c>
      <c r="CO474" s="76">
        <v>17.773779999999999</v>
      </c>
      <c r="CP474" s="76">
        <v>10.362439999999999</v>
      </c>
      <c r="CQ474" s="76">
        <v>4.7835109999999998</v>
      </c>
      <c r="CR474" s="76">
        <v>2.331251</v>
      </c>
      <c r="CS474" s="76">
        <v>2.4469780000000001</v>
      </c>
      <c r="CT474" s="76">
        <v>6.4816039999999999</v>
      </c>
      <c r="CU474" s="76">
        <v>8.3776290000000007</v>
      </c>
      <c r="CV474" s="76">
        <v>4.4583349999999999</v>
      </c>
      <c r="CW474" s="76">
        <v>2.2644709999999999</v>
      </c>
      <c r="CX474" s="76">
        <v>7.304684</v>
      </c>
      <c r="CY474" s="76">
        <v>11.85345</v>
      </c>
      <c r="CZ474" s="76">
        <v>26.590050000000002</v>
      </c>
      <c r="DA474" s="76">
        <v>32.730220000000003</v>
      </c>
      <c r="DB474" s="76">
        <v>38.509830000000001</v>
      </c>
      <c r="DC474" s="76">
        <v>43.962209999999999</v>
      </c>
      <c r="DD474" s="76">
        <v>33.01802</v>
      </c>
      <c r="DE474" s="76">
        <v>40.968380000000003</v>
      </c>
      <c r="DF474" s="76">
        <v>46.81718</v>
      </c>
      <c r="DG474" s="76">
        <v>45.801499999999997</v>
      </c>
      <c r="DH474" s="76">
        <v>46.544559999999997</v>
      </c>
      <c r="DI474" s="76">
        <v>49.881779999999999</v>
      </c>
    </row>
    <row r="475" spans="1:113" x14ac:dyDescent="0.25">
      <c r="A475" t="str">
        <f t="shared" si="7"/>
        <v>All_2. Manufacturing_All_All_All_200 kW and above_43672</v>
      </c>
      <c r="B475" t="s">
        <v>177</v>
      </c>
      <c r="C475" t="s">
        <v>254</v>
      </c>
      <c r="D475" t="s">
        <v>19</v>
      </c>
      <c r="E475" t="s">
        <v>58</v>
      </c>
      <c r="F475" t="s">
        <v>19</v>
      </c>
      <c r="G475" t="s">
        <v>19</v>
      </c>
      <c r="H475" t="s">
        <v>19</v>
      </c>
      <c r="I475" t="s">
        <v>61</v>
      </c>
      <c r="J475" s="11">
        <v>43672</v>
      </c>
      <c r="K475">
        <v>15</v>
      </c>
      <c r="L475">
        <v>18</v>
      </c>
      <c r="M475">
        <v>195</v>
      </c>
      <c r="N475">
        <v>0</v>
      </c>
      <c r="O475">
        <v>0</v>
      </c>
      <c r="P475">
        <v>0</v>
      </c>
      <c r="Q475">
        <v>0</v>
      </c>
      <c r="R475">
        <v>277.49223999999998</v>
      </c>
      <c r="S475">
        <v>270.14645000000002</v>
      </c>
      <c r="T475">
        <v>272.24256000000003</v>
      </c>
      <c r="U475">
        <v>281.62630000000001</v>
      </c>
      <c r="V475">
        <v>298.33481</v>
      </c>
      <c r="W475">
        <v>337.54005999999998</v>
      </c>
      <c r="X475">
        <v>370.93905000000001</v>
      </c>
      <c r="Y475">
        <v>394.20868999999999</v>
      </c>
      <c r="Z475">
        <v>394.40516000000002</v>
      </c>
      <c r="AA475">
        <v>402.53046999999998</v>
      </c>
      <c r="AB475">
        <v>400.45287000000002</v>
      </c>
      <c r="AC475">
        <v>377.59563000000003</v>
      </c>
      <c r="AD475">
        <v>360.88988999999998</v>
      </c>
      <c r="AE475">
        <v>345.23558000000003</v>
      </c>
      <c r="AF475">
        <v>314.53276</v>
      </c>
      <c r="AG475">
        <v>291.86149999999998</v>
      </c>
      <c r="AH475">
        <v>273.99590000000001</v>
      </c>
      <c r="AI475">
        <v>268.89299999999997</v>
      </c>
      <c r="AJ475">
        <v>286.29880000000003</v>
      </c>
      <c r="AK475">
        <v>294.8442</v>
      </c>
      <c r="AL475">
        <v>297.60590000000002</v>
      </c>
      <c r="AM475">
        <v>295.77719999999999</v>
      </c>
      <c r="AN475">
        <v>283.8417</v>
      </c>
      <c r="AO475">
        <v>273.50139999999999</v>
      </c>
      <c r="AP475">
        <v>74.970640000000003</v>
      </c>
      <c r="AQ475">
        <v>75.275329999999997</v>
      </c>
      <c r="AR475">
        <v>74.008949999999999</v>
      </c>
      <c r="AS475">
        <v>71.952060000000003</v>
      </c>
      <c r="AT475">
        <v>70.168760000000006</v>
      </c>
      <c r="AU475">
        <v>68.627170000000007</v>
      </c>
      <c r="AV475">
        <v>67.386179999999996</v>
      </c>
      <c r="AW475">
        <v>68.519139999999993</v>
      </c>
      <c r="AX475">
        <v>71.140339999999995</v>
      </c>
      <c r="AY475">
        <v>74.794489999999996</v>
      </c>
      <c r="AZ475">
        <v>79.281149999999997</v>
      </c>
      <c r="BA475">
        <v>83.123919999999998</v>
      </c>
      <c r="BB475">
        <v>86.394999999999996</v>
      </c>
      <c r="BC475">
        <v>89.333150000000003</v>
      </c>
      <c r="BD475">
        <v>91.860240000000005</v>
      </c>
      <c r="BE475">
        <v>93.5655</v>
      </c>
      <c r="BF475">
        <v>94.463939999999994</v>
      </c>
      <c r="BG475">
        <v>94.214110000000005</v>
      </c>
      <c r="BH475">
        <v>92.630420000000001</v>
      </c>
      <c r="BI475">
        <v>89.552149999999997</v>
      </c>
      <c r="BJ475">
        <v>85.280559999999994</v>
      </c>
      <c r="BK475">
        <v>80.329049999999995</v>
      </c>
      <c r="BL475">
        <v>77.24709</v>
      </c>
      <c r="BM475">
        <v>75.181309999999996</v>
      </c>
      <c r="BN475">
        <v>0.43364659999999999</v>
      </c>
      <c r="BO475">
        <v>1.327698</v>
      </c>
      <c r="BP475">
        <v>-3.9598640000000001</v>
      </c>
      <c r="BQ475">
        <v>-2.44597</v>
      </c>
      <c r="BR475">
        <v>0.68558470000000005</v>
      </c>
      <c r="BS475">
        <v>-0.28279539999999997</v>
      </c>
      <c r="BT475">
        <v>4.2401910000000003</v>
      </c>
      <c r="BU475">
        <v>-1.4401820000000001</v>
      </c>
      <c r="BV475">
        <v>0.6876719</v>
      </c>
      <c r="BW475">
        <v>-3.879858</v>
      </c>
      <c r="BX475">
        <v>-1.594957</v>
      </c>
      <c r="BY475">
        <v>-0.40859060000000003</v>
      </c>
      <c r="BZ475">
        <v>1.9836800000000001</v>
      </c>
      <c r="CA475">
        <v>12.64634</v>
      </c>
      <c r="CB475">
        <v>29.326170000000001</v>
      </c>
      <c r="CC475">
        <v>23.81626</v>
      </c>
      <c r="CD475">
        <v>23.002579999999998</v>
      </c>
      <c r="CE475">
        <v>21.384640000000001</v>
      </c>
      <c r="CF475">
        <v>8.3370890000000006</v>
      </c>
      <c r="CG475">
        <v>0.71304820000000002</v>
      </c>
      <c r="CH475">
        <v>9.2972999999999997E-3</v>
      </c>
      <c r="CI475">
        <v>-2.8428800000000001</v>
      </c>
      <c r="CJ475">
        <v>-4.5097820000000004</v>
      </c>
      <c r="CK475">
        <v>-2.1308009999999999</v>
      </c>
      <c r="CL475" s="76">
        <v>24.510339999999999</v>
      </c>
      <c r="CM475" s="76">
        <v>18.548110000000001</v>
      </c>
      <c r="CN475" s="76">
        <v>17.279160000000001</v>
      </c>
      <c r="CO475" s="76">
        <v>16.111940000000001</v>
      </c>
      <c r="CP475" s="76">
        <v>9.5850089999999994</v>
      </c>
      <c r="CQ475" s="76">
        <v>3.961131</v>
      </c>
      <c r="CR475" s="76">
        <v>1.9247879999999999</v>
      </c>
      <c r="CS475" s="76">
        <v>2.1867299999999998</v>
      </c>
      <c r="CT475" s="76">
        <v>5.387499</v>
      </c>
      <c r="CU475" s="76">
        <v>6.8728699999999998</v>
      </c>
      <c r="CV475" s="76">
        <v>3.3348369999999998</v>
      </c>
      <c r="CW475" s="76">
        <v>1.7390890000000001</v>
      </c>
      <c r="CX475" s="76">
        <v>4.9505080000000001</v>
      </c>
      <c r="CY475" s="76">
        <v>9.2306519999999992</v>
      </c>
      <c r="CZ475" s="76">
        <v>23.596679999999999</v>
      </c>
      <c r="DA475" s="76">
        <v>28.651900000000001</v>
      </c>
      <c r="DB475" s="76">
        <v>31.999179999999999</v>
      </c>
      <c r="DC475" s="76">
        <v>36.431629999999998</v>
      </c>
      <c r="DD475" s="76">
        <v>25.592929999999999</v>
      </c>
      <c r="DE475" s="76">
        <v>31.62405</v>
      </c>
      <c r="DF475" s="76">
        <v>36.349550000000001</v>
      </c>
      <c r="DG475" s="76">
        <v>35.55142</v>
      </c>
      <c r="DH475" s="76">
        <v>38.024209999999997</v>
      </c>
      <c r="DI475" s="76">
        <v>42.353369999999998</v>
      </c>
    </row>
    <row r="476" spans="1:113" x14ac:dyDescent="0.25">
      <c r="A476" t="str">
        <f t="shared" si="7"/>
        <v>All_2. Manufacturing_All_All_All_200 kW and above_43690</v>
      </c>
      <c r="B476" t="s">
        <v>177</v>
      </c>
      <c r="C476" t="s">
        <v>254</v>
      </c>
      <c r="D476" t="s">
        <v>19</v>
      </c>
      <c r="E476" t="s">
        <v>58</v>
      </c>
      <c r="F476" t="s">
        <v>19</v>
      </c>
      <c r="G476" t="s">
        <v>19</v>
      </c>
      <c r="H476" t="s">
        <v>19</v>
      </c>
      <c r="I476" t="s">
        <v>61</v>
      </c>
      <c r="J476" s="11">
        <v>43690</v>
      </c>
      <c r="K476">
        <v>15</v>
      </c>
      <c r="L476">
        <v>18</v>
      </c>
      <c r="M476">
        <v>194</v>
      </c>
      <c r="N476">
        <v>0</v>
      </c>
      <c r="O476">
        <v>0</v>
      </c>
      <c r="P476">
        <v>0</v>
      </c>
      <c r="Q476">
        <v>0</v>
      </c>
      <c r="R476">
        <v>295.86914999999999</v>
      </c>
      <c r="S476">
        <v>296.88423</v>
      </c>
      <c r="T476">
        <v>292.90510999999998</v>
      </c>
      <c r="U476">
        <v>299.06738999999999</v>
      </c>
      <c r="V476">
        <v>315.08359999999999</v>
      </c>
      <c r="W476">
        <v>352.90021000000002</v>
      </c>
      <c r="X476">
        <v>406.99023</v>
      </c>
      <c r="Y476">
        <v>423.58188999999999</v>
      </c>
      <c r="Z476">
        <v>416.26612</v>
      </c>
      <c r="AA476">
        <v>426.34012000000001</v>
      </c>
      <c r="AB476">
        <v>415.91577000000001</v>
      </c>
      <c r="AC476">
        <v>399.38157000000001</v>
      </c>
      <c r="AD476">
        <v>372.02996000000002</v>
      </c>
      <c r="AE476">
        <v>359.78946000000002</v>
      </c>
      <c r="AF476">
        <v>336.63567</v>
      </c>
      <c r="AG476">
        <v>311.35079999999999</v>
      </c>
      <c r="AH476">
        <v>294.8777</v>
      </c>
      <c r="AI476">
        <v>285.5566</v>
      </c>
      <c r="AJ476">
        <v>302.0204</v>
      </c>
      <c r="AK476">
        <v>320.34730000000002</v>
      </c>
      <c r="AL476">
        <v>322.79719999999998</v>
      </c>
      <c r="AM476">
        <v>325.41860000000003</v>
      </c>
      <c r="AN476">
        <v>314.46510000000001</v>
      </c>
      <c r="AO476">
        <v>293.58240000000001</v>
      </c>
      <c r="AP476">
        <v>74.902079999999998</v>
      </c>
      <c r="AQ476">
        <v>72.479889999999997</v>
      </c>
      <c r="AR476">
        <v>71.118830000000003</v>
      </c>
      <c r="AS476">
        <v>69.745829999999998</v>
      </c>
      <c r="AT476">
        <v>68.695160000000001</v>
      </c>
      <c r="AU476">
        <v>67.907629999999997</v>
      </c>
      <c r="AV476">
        <v>66.804140000000004</v>
      </c>
      <c r="AW476">
        <v>67.288939999999997</v>
      </c>
      <c r="AX476">
        <v>71.218739999999997</v>
      </c>
      <c r="AY476">
        <v>75.811869999999999</v>
      </c>
      <c r="AZ476">
        <v>80.200360000000003</v>
      </c>
      <c r="BA476">
        <v>84.249750000000006</v>
      </c>
      <c r="BB476">
        <v>88.074650000000005</v>
      </c>
      <c r="BC476">
        <v>91.171260000000004</v>
      </c>
      <c r="BD476">
        <v>93.231520000000003</v>
      </c>
      <c r="BE476">
        <v>95.060299999999998</v>
      </c>
      <c r="BF476">
        <v>95.886330000000001</v>
      </c>
      <c r="BG476">
        <v>95.909130000000005</v>
      </c>
      <c r="BH476">
        <v>95.186089999999993</v>
      </c>
      <c r="BI476">
        <v>93.121350000000007</v>
      </c>
      <c r="BJ476">
        <v>89.203829999999996</v>
      </c>
      <c r="BK476">
        <v>84.90728</v>
      </c>
      <c r="BL476">
        <v>80.98124</v>
      </c>
      <c r="BM476">
        <v>78.282150000000001</v>
      </c>
      <c r="BN476">
        <v>-1.553466</v>
      </c>
      <c r="BO476">
        <v>-2.9796520000000002</v>
      </c>
      <c r="BP476">
        <v>-2.5117639999999999</v>
      </c>
      <c r="BQ476">
        <v>3.7291560000000001</v>
      </c>
      <c r="BR476">
        <v>5.4775429999999998</v>
      </c>
      <c r="BS476">
        <v>1.0214209999999999</v>
      </c>
      <c r="BT476">
        <v>-4.2490649999999999</v>
      </c>
      <c r="BU476">
        <v>1.2292080000000001</v>
      </c>
      <c r="BV476">
        <v>0.98902199999999996</v>
      </c>
      <c r="BW476">
        <v>-4.4650480000000003</v>
      </c>
      <c r="BX476">
        <v>-0.14677850000000001</v>
      </c>
      <c r="BY476">
        <v>-1.543828</v>
      </c>
      <c r="BZ476">
        <v>1.710223</v>
      </c>
      <c r="CA476">
        <v>15.497159999999999</v>
      </c>
      <c r="CB476">
        <v>27.401589999999999</v>
      </c>
      <c r="CC476">
        <v>24.710540000000002</v>
      </c>
      <c r="CD476">
        <v>20.403939999999999</v>
      </c>
      <c r="CE476">
        <v>20.180219999999998</v>
      </c>
      <c r="CF476">
        <v>7.6055890000000002</v>
      </c>
      <c r="CG476">
        <v>0.48343659999999999</v>
      </c>
      <c r="CH476">
        <v>1.3399129999999999</v>
      </c>
      <c r="CI476">
        <v>3.0914679999999999</v>
      </c>
      <c r="CJ476">
        <v>4.7497769999999999</v>
      </c>
      <c r="CK476">
        <v>7.8803510000000001</v>
      </c>
      <c r="CL476" s="76">
        <v>24.13063</v>
      </c>
      <c r="CM476" s="76">
        <v>17.346910000000001</v>
      </c>
      <c r="CN476" s="76">
        <v>13.364280000000001</v>
      </c>
      <c r="CO476" s="76">
        <v>10.05603</v>
      </c>
      <c r="CP476" s="76">
        <v>6.1389579999999997</v>
      </c>
      <c r="CQ476" s="76">
        <v>2.9675020000000001</v>
      </c>
      <c r="CR476" s="76">
        <v>1.6053189999999999</v>
      </c>
      <c r="CS476" s="76">
        <v>1.5271950000000001</v>
      </c>
      <c r="CT476" s="76">
        <v>2.9893960000000002</v>
      </c>
      <c r="CU476" s="76">
        <v>4.3648530000000001</v>
      </c>
      <c r="CV476" s="76">
        <v>3.9232670000000001</v>
      </c>
      <c r="CW476" s="76">
        <v>1.6626259999999999</v>
      </c>
      <c r="CX476" s="76">
        <v>6.4131739999999997</v>
      </c>
      <c r="CY476" s="76">
        <v>12.99418</v>
      </c>
      <c r="CZ476" s="76">
        <v>20.91743</v>
      </c>
      <c r="DA476" s="76">
        <v>26.913609999999998</v>
      </c>
      <c r="DB476" s="76">
        <v>27.156939999999999</v>
      </c>
      <c r="DC476" s="76">
        <v>28.547370000000001</v>
      </c>
      <c r="DD476" s="76">
        <v>21.008109999999999</v>
      </c>
      <c r="DE476" s="76">
        <v>25.591259999999998</v>
      </c>
      <c r="DF476" s="76">
        <v>28.391770000000001</v>
      </c>
      <c r="DG476" s="76">
        <v>28.668479999999999</v>
      </c>
      <c r="DH476" s="76">
        <v>31.428599999999999</v>
      </c>
      <c r="DI476" s="76">
        <v>33.721060000000001</v>
      </c>
    </row>
    <row r="477" spans="1:113" x14ac:dyDescent="0.25">
      <c r="A477" t="str">
        <f t="shared" si="7"/>
        <v>All_2. Manufacturing_All_All_All_200 kW and above_43691</v>
      </c>
      <c r="B477" t="s">
        <v>177</v>
      </c>
      <c r="C477" t="s">
        <v>254</v>
      </c>
      <c r="D477" t="s">
        <v>19</v>
      </c>
      <c r="E477" t="s">
        <v>58</v>
      </c>
      <c r="F477" t="s">
        <v>19</v>
      </c>
      <c r="G477" t="s">
        <v>19</v>
      </c>
      <c r="H477" t="s">
        <v>19</v>
      </c>
      <c r="I477" t="s">
        <v>61</v>
      </c>
      <c r="J477" s="11">
        <v>43691</v>
      </c>
      <c r="K477">
        <v>15</v>
      </c>
      <c r="L477">
        <v>18</v>
      </c>
      <c r="M477">
        <v>194</v>
      </c>
      <c r="N477">
        <v>0</v>
      </c>
      <c r="O477">
        <v>0</v>
      </c>
      <c r="P477">
        <v>0</v>
      </c>
      <c r="Q477">
        <v>0</v>
      </c>
      <c r="R477">
        <v>291.15019999999998</v>
      </c>
      <c r="S477">
        <v>288.58654000000001</v>
      </c>
      <c r="T477">
        <v>288.72125999999997</v>
      </c>
      <c r="U477">
        <v>292.16260999999997</v>
      </c>
      <c r="V477">
        <v>305.68079</v>
      </c>
      <c r="W477">
        <v>356.43049999999999</v>
      </c>
      <c r="X477">
        <v>405.57297999999997</v>
      </c>
      <c r="Y477">
        <v>429.09545000000003</v>
      </c>
      <c r="Z477">
        <v>434.10118</v>
      </c>
      <c r="AA477">
        <v>436.58524</v>
      </c>
      <c r="AB477">
        <v>425.39616999999998</v>
      </c>
      <c r="AC477">
        <v>399.27172999999999</v>
      </c>
      <c r="AD477">
        <v>389.98155000000003</v>
      </c>
      <c r="AE477">
        <v>375.54435000000001</v>
      </c>
      <c r="AF477">
        <v>344.31637000000001</v>
      </c>
      <c r="AG477">
        <v>312.44810000000001</v>
      </c>
      <c r="AH477">
        <v>307.00749999999999</v>
      </c>
      <c r="AI477">
        <v>291.83350000000002</v>
      </c>
      <c r="AJ477">
        <v>313.10050000000001</v>
      </c>
      <c r="AK477">
        <v>334.34179999999998</v>
      </c>
      <c r="AL477">
        <v>319.81299999999999</v>
      </c>
      <c r="AM477">
        <v>306.10789999999997</v>
      </c>
      <c r="AN477">
        <v>304.66739999999999</v>
      </c>
      <c r="AO477">
        <v>297.6739</v>
      </c>
      <c r="AP477">
        <v>77.999020000000002</v>
      </c>
      <c r="AQ477">
        <v>75.051310000000001</v>
      </c>
      <c r="AR477">
        <v>73.72681</v>
      </c>
      <c r="AS477">
        <v>71.443280000000001</v>
      </c>
      <c r="AT477">
        <v>70.168059999999997</v>
      </c>
      <c r="AU477">
        <v>69.539060000000006</v>
      </c>
      <c r="AV477">
        <v>68.693539999999999</v>
      </c>
      <c r="AW477">
        <v>69.111050000000006</v>
      </c>
      <c r="AX477">
        <v>73.048659999999998</v>
      </c>
      <c r="AY477">
        <v>77.81071</v>
      </c>
      <c r="AZ477">
        <v>82.705349999999996</v>
      </c>
      <c r="BA477">
        <v>87.305790000000002</v>
      </c>
      <c r="BB477">
        <v>91.469189999999998</v>
      </c>
      <c r="BC477">
        <v>94.916740000000004</v>
      </c>
      <c r="BD477">
        <v>97.300899999999999</v>
      </c>
      <c r="BE477">
        <v>99.005849999999995</v>
      </c>
      <c r="BF477">
        <v>99.673950000000005</v>
      </c>
      <c r="BG477">
        <v>100.003</v>
      </c>
      <c r="BH477">
        <v>99.567570000000003</v>
      </c>
      <c r="BI477">
        <v>97.455560000000006</v>
      </c>
      <c r="BJ477">
        <v>92.457310000000007</v>
      </c>
      <c r="BK477">
        <v>87.529740000000004</v>
      </c>
      <c r="BL477">
        <v>83.968199999999996</v>
      </c>
      <c r="BM477">
        <v>81.300939999999997</v>
      </c>
      <c r="BN477">
        <v>-1.5732349999999999</v>
      </c>
      <c r="BO477">
        <v>-3.0191080000000001</v>
      </c>
      <c r="BP477">
        <v>-2.5319379999999998</v>
      </c>
      <c r="BQ477">
        <v>3.747592</v>
      </c>
      <c r="BR477">
        <v>5.4914230000000002</v>
      </c>
      <c r="BS477">
        <v>1.068538</v>
      </c>
      <c r="BT477">
        <v>-4.2093259999999999</v>
      </c>
      <c r="BU477">
        <v>1.184142</v>
      </c>
      <c r="BV477">
        <v>0.94938540000000005</v>
      </c>
      <c r="BW477">
        <v>-4.4811040000000002</v>
      </c>
      <c r="BX477">
        <v>-0.1365566</v>
      </c>
      <c r="BY477">
        <v>-1.522607</v>
      </c>
      <c r="BZ477">
        <v>1.6786620000000001</v>
      </c>
      <c r="CA477">
        <v>15.49211</v>
      </c>
      <c r="CB477">
        <v>27.362559999999998</v>
      </c>
      <c r="CC477">
        <v>24.697199999999999</v>
      </c>
      <c r="CD477">
        <v>20.421620000000001</v>
      </c>
      <c r="CE477">
        <v>20.163219999999999</v>
      </c>
      <c r="CF477">
        <v>7.6584279999999998</v>
      </c>
      <c r="CG477">
        <v>0.50366259999999996</v>
      </c>
      <c r="CH477">
        <v>1.369235</v>
      </c>
      <c r="CI477">
        <v>3.1016870000000001</v>
      </c>
      <c r="CJ477">
        <v>4.7593920000000001</v>
      </c>
      <c r="CK477">
        <v>7.8994030000000004</v>
      </c>
      <c r="CL477" s="76">
        <v>20.75638</v>
      </c>
      <c r="CM477" s="76">
        <v>15.68139</v>
      </c>
      <c r="CN477" s="76">
        <v>12.55697</v>
      </c>
      <c r="CO477" s="76">
        <v>9.4393589999999996</v>
      </c>
      <c r="CP477" s="76">
        <v>6.3556369999999998</v>
      </c>
      <c r="CQ477" s="76">
        <v>3.165181</v>
      </c>
      <c r="CR477" s="76">
        <v>1.56568</v>
      </c>
      <c r="CS477" s="76">
        <v>1.4329130000000001</v>
      </c>
      <c r="CT477" s="76">
        <v>3.3019080000000001</v>
      </c>
      <c r="CU477" s="76">
        <v>3.7523270000000002</v>
      </c>
      <c r="CV477" s="76">
        <v>3.6597689999999998</v>
      </c>
      <c r="CW477" s="76">
        <v>1.416318</v>
      </c>
      <c r="CX477" s="76">
        <v>5.5613359999999998</v>
      </c>
      <c r="CY477" s="76">
        <v>12.6248</v>
      </c>
      <c r="CZ477" s="76">
        <v>19.862590000000001</v>
      </c>
      <c r="DA477" s="76">
        <v>26.640650000000001</v>
      </c>
      <c r="DB477" s="76">
        <v>25.287330000000001</v>
      </c>
      <c r="DC477" s="76">
        <v>27.56832</v>
      </c>
      <c r="DD477" s="76">
        <v>19.189979999999998</v>
      </c>
      <c r="DE477" s="76">
        <v>22.751139999999999</v>
      </c>
      <c r="DF477" s="76">
        <v>26.697710000000001</v>
      </c>
      <c r="DG477" s="76">
        <v>26.28416</v>
      </c>
      <c r="DH477" s="76">
        <v>28.260169999999999</v>
      </c>
      <c r="DI477" s="76">
        <v>31.076059999999998</v>
      </c>
    </row>
    <row r="478" spans="1:113" x14ac:dyDescent="0.25">
      <c r="A478" t="str">
        <f t="shared" si="7"/>
        <v>All_2. Manufacturing_All_All_All_200 kW and above_43693</v>
      </c>
      <c r="B478" t="s">
        <v>177</v>
      </c>
      <c r="C478" t="s">
        <v>254</v>
      </c>
      <c r="D478" t="s">
        <v>19</v>
      </c>
      <c r="E478" t="s">
        <v>58</v>
      </c>
      <c r="F478" t="s">
        <v>19</v>
      </c>
      <c r="G478" t="s">
        <v>19</v>
      </c>
      <c r="H478" t="s">
        <v>19</v>
      </c>
      <c r="I478" t="s">
        <v>61</v>
      </c>
      <c r="J478" s="11">
        <v>43693</v>
      </c>
      <c r="K478">
        <v>15</v>
      </c>
      <c r="L478">
        <v>18</v>
      </c>
      <c r="M478">
        <v>194</v>
      </c>
      <c r="N478">
        <v>0</v>
      </c>
      <c r="O478">
        <v>0</v>
      </c>
      <c r="P478">
        <v>0</v>
      </c>
      <c r="Q478">
        <v>0</v>
      </c>
      <c r="R478">
        <v>303.39213000000001</v>
      </c>
      <c r="S478">
        <v>301.38825000000003</v>
      </c>
      <c r="T478">
        <v>293.61162000000002</v>
      </c>
      <c r="U478">
        <v>294.56148000000002</v>
      </c>
      <c r="V478">
        <v>312.97660999999999</v>
      </c>
      <c r="W478">
        <v>360.82263999999998</v>
      </c>
      <c r="X478">
        <v>400.62927999999999</v>
      </c>
      <c r="Y478">
        <v>419.75709000000001</v>
      </c>
      <c r="Z478">
        <v>431.64175999999998</v>
      </c>
      <c r="AA478">
        <v>428.86835000000002</v>
      </c>
      <c r="AB478">
        <v>417.66541000000001</v>
      </c>
      <c r="AC478">
        <v>398.95654999999999</v>
      </c>
      <c r="AD478">
        <v>374.79766000000001</v>
      </c>
      <c r="AE478">
        <v>357.75839999999999</v>
      </c>
      <c r="AF478">
        <v>331.48209000000003</v>
      </c>
      <c r="AG478">
        <v>315.5145</v>
      </c>
      <c r="AH478">
        <v>297.91210000000001</v>
      </c>
      <c r="AI478">
        <v>286.96629999999999</v>
      </c>
      <c r="AJ478">
        <v>307.2987</v>
      </c>
      <c r="AK478">
        <v>316.37389999999999</v>
      </c>
      <c r="AL478">
        <v>315.03739999999999</v>
      </c>
      <c r="AM478">
        <v>304.29399999999998</v>
      </c>
      <c r="AN478">
        <v>289.23790000000002</v>
      </c>
      <c r="AO478">
        <v>281.11559999999997</v>
      </c>
      <c r="AP478">
        <v>78.442070000000001</v>
      </c>
      <c r="AQ478">
        <v>78.991020000000006</v>
      </c>
      <c r="AR478">
        <v>76.660510000000002</v>
      </c>
      <c r="AS478">
        <v>75.2072</v>
      </c>
      <c r="AT478">
        <v>74.152770000000004</v>
      </c>
      <c r="AU478">
        <v>72.541889999999995</v>
      </c>
      <c r="AV478">
        <v>71.478579999999994</v>
      </c>
      <c r="AW478">
        <v>71.526949999999999</v>
      </c>
      <c r="AX478">
        <v>75.241029999999995</v>
      </c>
      <c r="AY478">
        <v>80.731110000000001</v>
      </c>
      <c r="AZ478">
        <v>85.312259999999995</v>
      </c>
      <c r="BA478">
        <v>89.662899999999993</v>
      </c>
      <c r="BB478">
        <v>92.707369999999997</v>
      </c>
      <c r="BC478">
        <v>94.982780000000005</v>
      </c>
      <c r="BD478">
        <v>97.776870000000002</v>
      </c>
      <c r="BE478">
        <v>98.768100000000004</v>
      </c>
      <c r="BF478">
        <v>99.536289999999994</v>
      </c>
      <c r="BG478">
        <v>98.796859999999995</v>
      </c>
      <c r="BH478">
        <v>97.224360000000004</v>
      </c>
      <c r="BI478">
        <v>93.18938</v>
      </c>
      <c r="BJ478">
        <v>87.46978</v>
      </c>
      <c r="BK478">
        <v>83.320419999999999</v>
      </c>
      <c r="BL478">
        <v>80.00582</v>
      </c>
      <c r="BM478">
        <v>78.069019999999995</v>
      </c>
      <c r="BN478">
        <v>-1.5520210000000001</v>
      </c>
      <c r="BO478">
        <v>-2.9767700000000001</v>
      </c>
      <c r="BP478">
        <v>-2.5102869999999999</v>
      </c>
      <c r="BQ478">
        <v>3.7278159999999998</v>
      </c>
      <c r="BR478">
        <v>5.4765309999999996</v>
      </c>
      <c r="BS478">
        <v>1.0179659999999999</v>
      </c>
      <c r="BT478">
        <v>-4.2519819999999999</v>
      </c>
      <c r="BU478">
        <v>1.2325079999999999</v>
      </c>
      <c r="BV478">
        <v>0.99190330000000004</v>
      </c>
      <c r="BW478">
        <v>-4.4638850000000003</v>
      </c>
      <c r="BX478">
        <v>-0.1475245</v>
      </c>
      <c r="BY478">
        <v>-1.5453790000000001</v>
      </c>
      <c r="BZ478">
        <v>1.7125280000000001</v>
      </c>
      <c r="CA478">
        <v>15.49752</v>
      </c>
      <c r="CB478">
        <v>27.404440000000001</v>
      </c>
      <c r="CC478">
        <v>24.711510000000001</v>
      </c>
      <c r="CD478">
        <v>20.402640000000002</v>
      </c>
      <c r="CE478">
        <v>20.181470000000001</v>
      </c>
      <c r="CF478">
        <v>7.6017239999999999</v>
      </c>
      <c r="CG478">
        <v>0.48194910000000002</v>
      </c>
      <c r="CH478">
        <v>1.3377680000000001</v>
      </c>
      <c r="CI478">
        <v>3.0907209999999998</v>
      </c>
      <c r="CJ478">
        <v>4.7490670000000001</v>
      </c>
      <c r="CK478">
        <v>7.8789550000000004</v>
      </c>
      <c r="CL478" s="76">
        <v>19.935300000000002</v>
      </c>
      <c r="CM478" s="76">
        <v>14.447889999999999</v>
      </c>
      <c r="CN478" s="76">
        <v>11.46224</v>
      </c>
      <c r="CO478" s="76">
        <v>8.7811470000000007</v>
      </c>
      <c r="CP478" s="76">
        <v>6.2252409999999996</v>
      </c>
      <c r="CQ478" s="76">
        <v>2.9869379999999999</v>
      </c>
      <c r="CR478" s="76">
        <v>1.334948</v>
      </c>
      <c r="CS478" s="76">
        <v>1.5684469999999999</v>
      </c>
      <c r="CT478" s="76">
        <v>2.757177</v>
      </c>
      <c r="CU478" s="76">
        <v>3.3585660000000002</v>
      </c>
      <c r="CV478" s="76">
        <v>3.4538169999999999</v>
      </c>
      <c r="CW478" s="76">
        <v>1.55175</v>
      </c>
      <c r="CX478" s="76">
        <v>6.1755440000000004</v>
      </c>
      <c r="CY478" s="76">
        <v>11.527430000000001</v>
      </c>
      <c r="CZ478" s="76">
        <v>18.909590000000001</v>
      </c>
      <c r="DA478" s="76">
        <v>23.272880000000001</v>
      </c>
      <c r="DB478" s="76">
        <v>22.368929999999999</v>
      </c>
      <c r="DC478" s="76">
        <v>24.721029999999999</v>
      </c>
      <c r="DD478" s="76">
        <v>17.403269999999999</v>
      </c>
      <c r="DE478" s="76">
        <v>22.33933</v>
      </c>
      <c r="DF478" s="76">
        <v>25.461670000000002</v>
      </c>
      <c r="DG478" s="76">
        <v>26.46893</v>
      </c>
      <c r="DH478" s="76">
        <v>30.649039999999999</v>
      </c>
      <c r="DI478" s="76">
        <v>34.00761</v>
      </c>
    </row>
    <row r="479" spans="1:113" x14ac:dyDescent="0.25">
      <c r="A479" t="str">
        <f t="shared" si="7"/>
        <v>All_2. Manufacturing_All_All_All_200 kW and above_43703</v>
      </c>
      <c r="B479" t="s">
        <v>177</v>
      </c>
      <c r="C479" t="s">
        <v>254</v>
      </c>
      <c r="D479" t="s">
        <v>19</v>
      </c>
      <c r="E479" t="s">
        <v>58</v>
      </c>
      <c r="F479" t="s">
        <v>19</v>
      </c>
      <c r="G479" t="s">
        <v>19</v>
      </c>
      <c r="H479" t="s">
        <v>19</v>
      </c>
      <c r="I479" t="s">
        <v>61</v>
      </c>
      <c r="J479" s="11">
        <v>43703</v>
      </c>
      <c r="K479">
        <v>15</v>
      </c>
      <c r="L479">
        <v>18</v>
      </c>
      <c r="M479">
        <v>194</v>
      </c>
      <c r="N479">
        <v>0</v>
      </c>
      <c r="O479">
        <v>0</v>
      </c>
      <c r="P479">
        <v>0</v>
      </c>
      <c r="Q479">
        <v>0</v>
      </c>
      <c r="R479">
        <v>228.83955</v>
      </c>
      <c r="S479">
        <v>232.87533999999999</v>
      </c>
      <c r="T479">
        <v>244.06644</v>
      </c>
      <c r="U479">
        <v>258.64078999999998</v>
      </c>
      <c r="V479">
        <v>287.87616000000003</v>
      </c>
      <c r="W479">
        <v>344.71767999999997</v>
      </c>
      <c r="X479">
        <v>405.31085999999999</v>
      </c>
      <c r="Y479">
        <v>443.27739000000003</v>
      </c>
      <c r="Z479">
        <v>444.79381999999998</v>
      </c>
      <c r="AA479">
        <v>440.75214999999997</v>
      </c>
      <c r="AB479">
        <v>437.83641999999998</v>
      </c>
      <c r="AC479">
        <v>423.32051000000001</v>
      </c>
      <c r="AD479">
        <v>394.37482</v>
      </c>
      <c r="AE479">
        <v>378.13288</v>
      </c>
      <c r="AF479">
        <v>339.82125000000002</v>
      </c>
      <c r="AG479">
        <v>323.81319999999999</v>
      </c>
      <c r="AH479">
        <v>310.04880000000003</v>
      </c>
      <c r="AI479">
        <v>290.47179999999997</v>
      </c>
      <c r="AJ479">
        <v>307.75790000000001</v>
      </c>
      <c r="AK479">
        <v>337.95710000000003</v>
      </c>
      <c r="AL479">
        <v>335.8263</v>
      </c>
      <c r="AM479">
        <v>330.71159999999998</v>
      </c>
      <c r="AN479">
        <v>322.24700000000001</v>
      </c>
      <c r="AO479">
        <v>311.62430000000001</v>
      </c>
      <c r="AP479">
        <v>76.301289999999995</v>
      </c>
      <c r="AQ479">
        <v>75.028540000000007</v>
      </c>
      <c r="AR479">
        <v>73.947940000000003</v>
      </c>
      <c r="AS479">
        <v>72.358710000000002</v>
      </c>
      <c r="AT479">
        <v>70.828280000000007</v>
      </c>
      <c r="AU479">
        <v>69.775599999999997</v>
      </c>
      <c r="AV479">
        <v>68.877849999999995</v>
      </c>
      <c r="AW479">
        <v>69.307209999999998</v>
      </c>
      <c r="AX479">
        <v>72.938509999999994</v>
      </c>
      <c r="AY479">
        <v>76.654290000000003</v>
      </c>
      <c r="AZ479">
        <v>81.165670000000006</v>
      </c>
      <c r="BA479">
        <v>85.103899999999996</v>
      </c>
      <c r="BB479">
        <v>89.038730000000001</v>
      </c>
      <c r="BC479">
        <v>92.347849999999994</v>
      </c>
      <c r="BD479">
        <v>95.002549999999999</v>
      </c>
      <c r="BE479">
        <v>96.573030000000003</v>
      </c>
      <c r="BF479">
        <v>97.138339999999999</v>
      </c>
      <c r="BG479">
        <v>97.443250000000006</v>
      </c>
      <c r="BH479">
        <v>95.901179999999997</v>
      </c>
      <c r="BI479">
        <v>92.189959999999999</v>
      </c>
      <c r="BJ479">
        <v>87.045069999999996</v>
      </c>
      <c r="BK479">
        <v>83.145650000000003</v>
      </c>
      <c r="BL479">
        <v>80.354740000000007</v>
      </c>
      <c r="BM479">
        <v>78.124049999999997</v>
      </c>
      <c r="BN479">
        <v>-1.5515399999999999</v>
      </c>
      <c r="BO479">
        <v>-2.9758019999999998</v>
      </c>
      <c r="BP479">
        <v>-2.509789</v>
      </c>
      <c r="BQ479">
        <v>3.7273700000000001</v>
      </c>
      <c r="BR479">
        <v>5.4761920000000002</v>
      </c>
      <c r="BS479">
        <v>1.0168269999999999</v>
      </c>
      <c r="BT479">
        <v>-4.2529519999999996</v>
      </c>
      <c r="BU479">
        <v>1.233609</v>
      </c>
      <c r="BV479">
        <v>0.99287570000000003</v>
      </c>
      <c r="BW479">
        <v>-4.4634830000000001</v>
      </c>
      <c r="BX479">
        <v>-0.1477734</v>
      </c>
      <c r="BY479">
        <v>-1.545909</v>
      </c>
      <c r="BZ479">
        <v>1.7133050000000001</v>
      </c>
      <c r="CA479">
        <v>15.497640000000001</v>
      </c>
      <c r="CB479">
        <v>27.4054</v>
      </c>
      <c r="CC479">
        <v>24.711839999999999</v>
      </c>
      <c r="CD479">
        <v>20.40221</v>
      </c>
      <c r="CE479">
        <v>20.181889999999999</v>
      </c>
      <c r="CF479">
        <v>7.6004250000000004</v>
      </c>
      <c r="CG479">
        <v>0.4814522</v>
      </c>
      <c r="CH479">
        <v>1.337045</v>
      </c>
      <c r="CI479">
        <v>3.0904790000000002</v>
      </c>
      <c r="CJ479">
        <v>4.7488380000000001</v>
      </c>
      <c r="CK479">
        <v>7.8784999999999998</v>
      </c>
      <c r="CL479" s="76">
        <v>49.634610000000002</v>
      </c>
      <c r="CM479" s="76">
        <v>40.592140000000001</v>
      </c>
      <c r="CN479" s="76">
        <v>34.934750000000001</v>
      </c>
      <c r="CO479" s="76">
        <v>19.52393</v>
      </c>
      <c r="CP479" s="76">
        <v>10.20595</v>
      </c>
      <c r="CQ479" s="76">
        <v>4.1074510000000002</v>
      </c>
      <c r="CR479" s="76">
        <v>2.109836</v>
      </c>
      <c r="CS479" s="76">
        <v>2.1745450000000002</v>
      </c>
      <c r="CT479" s="76">
        <v>4.23346</v>
      </c>
      <c r="CU479" s="76">
        <v>5.231427</v>
      </c>
      <c r="CV479" s="76">
        <v>5.0028680000000003</v>
      </c>
      <c r="CW479" s="76">
        <v>1.937033</v>
      </c>
      <c r="CX479" s="76">
        <v>8.1767839999999996</v>
      </c>
      <c r="CY479" s="76">
        <v>15.255100000000001</v>
      </c>
      <c r="CZ479" s="76">
        <v>24.186990000000002</v>
      </c>
      <c r="DA479" s="76">
        <v>30.56155</v>
      </c>
      <c r="DB479" s="76">
        <v>29.973379999999999</v>
      </c>
      <c r="DC479" s="76">
        <v>32.55303</v>
      </c>
      <c r="DD479" s="76">
        <v>24.95468</v>
      </c>
      <c r="DE479" s="76">
        <v>32.766509999999997</v>
      </c>
      <c r="DF479" s="76">
        <v>36.557049999999997</v>
      </c>
      <c r="DG479" s="76">
        <v>36.742609999999999</v>
      </c>
      <c r="DH479" s="76">
        <v>42.059080000000002</v>
      </c>
      <c r="DI479" s="76">
        <v>45.830150000000003</v>
      </c>
    </row>
    <row r="480" spans="1:113" x14ac:dyDescent="0.25">
      <c r="A480" t="str">
        <f t="shared" si="7"/>
        <v>All_2. Manufacturing_All_All_All_200 kW and above_43704</v>
      </c>
      <c r="B480" t="s">
        <v>177</v>
      </c>
      <c r="C480" t="s">
        <v>254</v>
      </c>
      <c r="D480" t="s">
        <v>19</v>
      </c>
      <c r="E480" t="s">
        <v>58</v>
      </c>
      <c r="F480" t="s">
        <v>19</v>
      </c>
      <c r="G480" t="s">
        <v>19</v>
      </c>
      <c r="H480" t="s">
        <v>19</v>
      </c>
      <c r="I480" t="s">
        <v>61</v>
      </c>
      <c r="J480" s="11">
        <v>43704</v>
      </c>
      <c r="K480">
        <v>15</v>
      </c>
      <c r="L480">
        <v>18</v>
      </c>
      <c r="M480">
        <v>194</v>
      </c>
      <c r="N480">
        <v>0</v>
      </c>
      <c r="O480">
        <v>0</v>
      </c>
      <c r="P480">
        <v>0</v>
      </c>
      <c r="Q480">
        <v>0</v>
      </c>
      <c r="R480">
        <v>309.12459999999999</v>
      </c>
      <c r="S480">
        <v>307.00533999999999</v>
      </c>
      <c r="T480">
        <v>290.64539000000002</v>
      </c>
      <c r="U480">
        <v>283.69418999999999</v>
      </c>
      <c r="V480">
        <v>301.77654999999999</v>
      </c>
      <c r="W480">
        <v>355.99894</v>
      </c>
      <c r="X480">
        <v>411.34642000000002</v>
      </c>
      <c r="Y480">
        <v>416.40836000000002</v>
      </c>
      <c r="Z480">
        <v>414.35052999999999</v>
      </c>
      <c r="AA480">
        <v>421.70868999999999</v>
      </c>
      <c r="AB480">
        <v>404.42534000000001</v>
      </c>
      <c r="AC480">
        <v>388.70976000000002</v>
      </c>
      <c r="AD480">
        <v>375.70841999999999</v>
      </c>
      <c r="AE480">
        <v>359.59888999999998</v>
      </c>
      <c r="AF480">
        <v>331.29275999999999</v>
      </c>
      <c r="AG480">
        <v>309.42430000000002</v>
      </c>
      <c r="AH480">
        <v>294.81349999999998</v>
      </c>
      <c r="AI480">
        <v>282.61500000000001</v>
      </c>
      <c r="AJ480">
        <v>293.06240000000003</v>
      </c>
      <c r="AK480">
        <v>312.62470000000002</v>
      </c>
      <c r="AL480">
        <v>310.36290000000002</v>
      </c>
      <c r="AM480">
        <v>301.5487</v>
      </c>
      <c r="AN480">
        <v>295.20949999999999</v>
      </c>
      <c r="AO480">
        <v>281.91109999999998</v>
      </c>
      <c r="AP480">
        <v>76.327330000000003</v>
      </c>
      <c r="AQ480">
        <v>75.047290000000004</v>
      </c>
      <c r="AR480">
        <v>74.353840000000005</v>
      </c>
      <c r="AS480">
        <v>73.48518</v>
      </c>
      <c r="AT480">
        <v>72.128429999999994</v>
      </c>
      <c r="AU480">
        <v>71.274379999999994</v>
      </c>
      <c r="AV480">
        <v>69.449960000000004</v>
      </c>
      <c r="AW480">
        <v>70.265299999999996</v>
      </c>
      <c r="AX480">
        <v>73.181880000000007</v>
      </c>
      <c r="AY480">
        <v>76.844700000000003</v>
      </c>
      <c r="AZ480">
        <v>81.568950000000001</v>
      </c>
      <c r="BA480">
        <v>85.428049999999999</v>
      </c>
      <c r="BB480">
        <v>89.115960000000001</v>
      </c>
      <c r="BC480">
        <v>91.784959999999998</v>
      </c>
      <c r="BD480">
        <v>94.218609999999998</v>
      </c>
      <c r="BE480">
        <v>96.093320000000006</v>
      </c>
      <c r="BF480">
        <v>96.726349999999996</v>
      </c>
      <c r="BG480">
        <v>95.966250000000002</v>
      </c>
      <c r="BH480">
        <v>93.856930000000006</v>
      </c>
      <c r="BI480">
        <v>90.396969999999996</v>
      </c>
      <c r="BJ480">
        <v>85.928560000000004</v>
      </c>
      <c r="BK480">
        <v>82.322929999999999</v>
      </c>
      <c r="BL480">
        <v>79.741550000000004</v>
      </c>
      <c r="BM480">
        <v>78.013720000000006</v>
      </c>
      <c r="BN480">
        <v>-2.8321269999999998</v>
      </c>
      <c r="BO480">
        <v>-5.5314699999999997</v>
      </c>
      <c r="BP480">
        <v>-3.816611</v>
      </c>
      <c r="BQ480">
        <v>4.9213430000000002</v>
      </c>
      <c r="BR480">
        <v>6.3748199999999997</v>
      </c>
      <c r="BS480">
        <v>4.0696070000000004</v>
      </c>
      <c r="BT480">
        <v>-1.678453</v>
      </c>
      <c r="BU480">
        <v>-1.6861250000000001</v>
      </c>
      <c r="BV480">
        <v>-1.5743469999999999</v>
      </c>
      <c r="BW480">
        <v>-5.5039540000000002</v>
      </c>
      <c r="BX480">
        <v>0.51453320000000002</v>
      </c>
      <c r="BY480">
        <v>-0.17095940000000001</v>
      </c>
      <c r="BZ480">
        <v>-0.331619</v>
      </c>
      <c r="CA480">
        <v>15.170719999999999</v>
      </c>
      <c r="CB480">
        <v>24.877230000000001</v>
      </c>
      <c r="CC480">
        <v>23.84741</v>
      </c>
      <c r="CD480">
        <v>21.547270000000001</v>
      </c>
      <c r="CE480">
        <v>19.079689999999999</v>
      </c>
      <c r="CF480">
        <v>11.02331</v>
      </c>
      <c r="CG480">
        <v>1.7920020000000001</v>
      </c>
      <c r="CH480">
        <v>3.2363930000000001</v>
      </c>
      <c r="CI480">
        <v>3.752294</v>
      </c>
      <c r="CJ480">
        <v>5.3720540000000003</v>
      </c>
      <c r="CK480">
        <v>9.1127909999999996</v>
      </c>
      <c r="CL480" s="76">
        <v>26.439430000000002</v>
      </c>
      <c r="CM480" s="76">
        <v>19.775400000000001</v>
      </c>
      <c r="CN480" s="76">
        <v>12.98307</v>
      </c>
      <c r="CO480" s="76">
        <v>11.39974</v>
      </c>
      <c r="CP480" s="76">
        <v>6.7465270000000004</v>
      </c>
      <c r="CQ480" s="76">
        <v>4.4429150000000002</v>
      </c>
      <c r="CR480" s="76">
        <v>2.312789</v>
      </c>
      <c r="CS480" s="76">
        <v>1.684698</v>
      </c>
      <c r="CT480" s="76">
        <v>5.6457569999999997</v>
      </c>
      <c r="CU480" s="76">
        <v>5.574719</v>
      </c>
      <c r="CV480" s="76">
        <v>3.74539</v>
      </c>
      <c r="CW480" s="76">
        <v>1.7702530000000001</v>
      </c>
      <c r="CX480" s="76">
        <v>6.6423949999999996</v>
      </c>
      <c r="CY480" s="76">
        <v>30.343830000000001</v>
      </c>
      <c r="CZ480" s="76">
        <v>37.503709999999998</v>
      </c>
      <c r="DA480" s="76">
        <v>44.59516</v>
      </c>
      <c r="DB480" s="76">
        <v>42.115690000000001</v>
      </c>
      <c r="DC480" s="76">
        <v>42.986269999999998</v>
      </c>
      <c r="DD480" s="76">
        <v>29.26173</v>
      </c>
      <c r="DE480" s="76">
        <v>25.255269999999999</v>
      </c>
      <c r="DF480" s="76">
        <v>27.472390000000001</v>
      </c>
      <c r="DG480" s="76">
        <v>28.750830000000001</v>
      </c>
      <c r="DH480" s="76">
        <v>32.780830000000002</v>
      </c>
      <c r="DI480" s="76">
        <v>33.3264</v>
      </c>
    </row>
    <row r="481" spans="1:113" x14ac:dyDescent="0.25">
      <c r="A481" t="str">
        <f t="shared" si="7"/>
        <v>All_2. Manufacturing_All_All_All_200 kW and above_43721</v>
      </c>
      <c r="B481" t="s">
        <v>177</v>
      </c>
      <c r="C481" t="s">
        <v>254</v>
      </c>
      <c r="D481" t="s">
        <v>19</v>
      </c>
      <c r="E481" t="s">
        <v>58</v>
      </c>
      <c r="F481" t="s">
        <v>19</v>
      </c>
      <c r="G481" t="s">
        <v>19</v>
      </c>
      <c r="H481" t="s">
        <v>19</v>
      </c>
      <c r="I481" t="s">
        <v>61</v>
      </c>
      <c r="J481" s="11">
        <v>43721</v>
      </c>
      <c r="K481">
        <v>15</v>
      </c>
      <c r="L481">
        <v>18</v>
      </c>
      <c r="M481">
        <v>193</v>
      </c>
      <c r="N481">
        <v>0</v>
      </c>
      <c r="O481">
        <v>0</v>
      </c>
      <c r="P481">
        <v>0</v>
      </c>
      <c r="Q481">
        <v>0</v>
      </c>
      <c r="R481">
        <v>316.22755999999998</v>
      </c>
      <c r="S481">
        <v>315.89076</v>
      </c>
      <c r="T481">
        <v>312.32459999999998</v>
      </c>
      <c r="U481">
        <v>310.98944999999998</v>
      </c>
      <c r="V481">
        <v>325.17986000000002</v>
      </c>
      <c r="W481">
        <v>365.10014999999999</v>
      </c>
      <c r="X481">
        <v>405.52355</v>
      </c>
      <c r="Y481">
        <v>411.78784000000002</v>
      </c>
      <c r="Z481">
        <v>415.55333999999999</v>
      </c>
      <c r="AA481">
        <v>408.93552</v>
      </c>
      <c r="AB481">
        <v>414.99529000000001</v>
      </c>
      <c r="AC481">
        <v>403.90589999999997</v>
      </c>
      <c r="AD481">
        <v>387.35640000000001</v>
      </c>
      <c r="AE481">
        <v>374.96767</v>
      </c>
      <c r="AF481">
        <v>343.98630000000003</v>
      </c>
      <c r="AG481">
        <v>323.93169999999998</v>
      </c>
      <c r="AH481">
        <v>308.48680000000002</v>
      </c>
      <c r="AI481">
        <v>299.72059999999999</v>
      </c>
      <c r="AJ481">
        <v>309.21050000000002</v>
      </c>
      <c r="AK481">
        <v>319.06270000000001</v>
      </c>
      <c r="AL481">
        <v>312.99270000000001</v>
      </c>
      <c r="AM481">
        <v>304.35169999999999</v>
      </c>
      <c r="AN481">
        <v>295.22329999999999</v>
      </c>
      <c r="AO481">
        <v>284.44099999999997</v>
      </c>
      <c r="AP481">
        <v>73.45805</v>
      </c>
      <c r="AQ481">
        <v>71.180300000000003</v>
      </c>
      <c r="AR481">
        <v>69.401730000000001</v>
      </c>
      <c r="AS481">
        <v>67.500529999999998</v>
      </c>
      <c r="AT481">
        <v>66.191839999999999</v>
      </c>
      <c r="AU481">
        <v>65.06841</v>
      </c>
      <c r="AV481">
        <v>64.525959999999998</v>
      </c>
      <c r="AW481">
        <v>64.495599999999996</v>
      </c>
      <c r="AX481">
        <v>67.706500000000005</v>
      </c>
      <c r="AY481">
        <v>73.376180000000005</v>
      </c>
      <c r="AZ481">
        <v>78.522509999999997</v>
      </c>
      <c r="BA481">
        <v>83.664180000000002</v>
      </c>
      <c r="BB481">
        <v>87.958780000000004</v>
      </c>
      <c r="BC481">
        <v>91.410740000000004</v>
      </c>
      <c r="BD481">
        <v>93.970579999999998</v>
      </c>
      <c r="BE481">
        <v>95.670580000000001</v>
      </c>
      <c r="BF481">
        <v>96.59684</v>
      </c>
      <c r="BG481">
        <v>96.252780000000001</v>
      </c>
      <c r="BH481">
        <v>94.632570000000001</v>
      </c>
      <c r="BI481">
        <v>91.094409999999996</v>
      </c>
      <c r="BJ481">
        <v>85.930170000000004</v>
      </c>
      <c r="BK481">
        <v>81.961699999999993</v>
      </c>
      <c r="BL481">
        <v>79.113039999999998</v>
      </c>
      <c r="BM481">
        <v>76.658839999999998</v>
      </c>
      <c r="BN481">
        <v>-7.847645</v>
      </c>
      <c r="BO481">
        <v>-11.6213</v>
      </c>
      <c r="BP481">
        <v>-14.99987</v>
      </c>
      <c r="BQ481">
        <v>-6.6014869999999997</v>
      </c>
      <c r="BR481">
        <v>-5.3582660000000004</v>
      </c>
      <c r="BS481">
        <v>-4.8606930000000004</v>
      </c>
      <c r="BT481">
        <v>-2.6811430000000001</v>
      </c>
      <c r="BU481">
        <v>4.1534630000000003</v>
      </c>
      <c r="BV481">
        <v>1.5069250000000001</v>
      </c>
      <c r="BW481">
        <v>7.2359429999999998</v>
      </c>
      <c r="BX481">
        <v>1.1643019999999999</v>
      </c>
      <c r="BY481">
        <v>-3.5989149999999999</v>
      </c>
      <c r="BZ481">
        <v>2.4726379999999999</v>
      </c>
      <c r="CA481">
        <v>10.85455</v>
      </c>
      <c r="CB481">
        <v>23.857869999999998</v>
      </c>
      <c r="CC481">
        <v>20.24241</v>
      </c>
      <c r="CD481">
        <v>19.121479999999998</v>
      </c>
      <c r="CE481">
        <v>18.040790000000001</v>
      </c>
      <c r="CF481">
        <v>9.1720089999999992</v>
      </c>
      <c r="CG481">
        <v>6.8962389999999996</v>
      </c>
      <c r="CH481">
        <v>5.1732670000000001</v>
      </c>
      <c r="CI481">
        <v>2.0284810000000002</v>
      </c>
      <c r="CJ481">
        <v>1.9744660000000001</v>
      </c>
      <c r="CK481">
        <v>2.385901</v>
      </c>
      <c r="CL481" s="76">
        <v>29.544329999999999</v>
      </c>
      <c r="CM481" s="76">
        <v>25.783570000000001</v>
      </c>
      <c r="CN481" s="76">
        <v>24.27028</v>
      </c>
      <c r="CO481" s="76">
        <v>14.99221</v>
      </c>
      <c r="CP481" s="76">
        <v>10.793430000000001</v>
      </c>
      <c r="CQ481" s="76">
        <v>4.8356469999999998</v>
      </c>
      <c r="CR481" s="76">
        <v>2.582773</v>
      </c>
      <c r="CS481" s="76">
        <v>3.277682</v>
      </c>
      <c r="CT481" s="76">
        <v>5.8513869999999999</v>
      </c>
      <c r="CU481" s="76">
        <v>7.8005389999999997</v>
      </c>
      <c r="CV481" s="76">
        <v>4.2028679999999996</v>
      </c>
      <c r="CW481" s="76">
        <v>1.6784410000000001</v>
      </c>
      <c r="CX481" s="76">
        <v>6.4570290000000004</v>
      </c>
      <c r="CY481" s="76">
        <v>12.33089</v>
      </c>
      <c r="CZ481" s="76">
        <v>27.376049999999999</v>
      </c>
      <c r="DA481" s="76">
        <v>30.676110000000001</v>
      </c>
      <c r="DB481" s="76">
        <v>34.53472</v>
      </c>
      <c r="DC481" s="76">
        <v>38.438189999999999</v>
      </c>
      <c r="DD481" s="76">
        <v>28.764209999999999</v>
      </c>
      <c r="DE481" s="76">
        <v>33.698239999999998</v>
      </c>
      <c r="DF481" s="76">
        <v>36.136240000000001</v>
      </c>
      <c r="DG481" s="76">
        <v>34.711509999999997</v>
      </c>
      <c r="DH481" s="76">
        <v>39.058669999999999</v>
      </c>
      <c r="DI481" s="76">
        <v>44.364899999999999</v>
      </c>
    </row>
    <row r="482" spans="1:113" x14ac:dyDescent="0.25">
      <c r="A482" t="str">
        <f t="shared" si="7"/>
        <v>All_2. Manufacturing_All_All_All_200 kW and above_2958465</v>
      </c>
      <c r="B482" t="s">
        <v>204</v>
      </c>
      <c r="C482" t="s">
        <v>254</v>
      </c>
      <c r="D482" t="s">
        <v>19</v>
      </c>
      <c r="E482" t="s">
        <v>58</v>
      </c>
      <c r="F482" t="s">
        <v>19</v>
      </c>
      <c r="G482" t="s">
        <v>19</v>
      </c>
      <c r="H482" t="s">
        <v>19</v>
      </c>
      <c r="I482" t="s">
        <v>61</v>
      </c>
      <c r="J482" s="11">
        <v>2958465</v>
      </c>
      <c r="K482">
        <v>15</v>
      </c>
      <c r="L482">
        <v>18</v>
      </c>
      <c r="M482">
        <v>194.66669999999999</v>
      </c>
      <c r="N482">
        <v>0</v>
      </c>
      <c r="O482">
        <v>0</v>
      </c>
      <c r="P482">
        <v>0</v>
      </c>
      <c r="Q482">
        <v>0</v>
      </c>
      <c r="R482">
        <v>292.80784999999997</v>
      </c>
      <c r="S482">
        <v>291.54941000000002</v>
      </c>
      <c r="T482">
        <v>289.56826000000001</v>
      </c>
      <c r="U482">
        <v>292.49808999999999</v>
      </c>
      <c r="V482">
        <v>309.54221999999999</v>
      </c>
      <c r="W482">
        <v>354.92500999999999</v>
      </c>
      <c r="X482">
        <v>400.35601000000003</v>
      </c>
      <c r="Y482">
        <v>420.47778</v>
      </c>
      <c r="Z482">
        <v>422.79901000000001</v>
      </c>
      <c r="AA482">
        <v>423.60237000000001</v>
      </c>
      <c r="AB482">
        <v>417.28811999999999</v>
      </c>
      <c r="AC482">
        <v>400.16973999999999</v>
      </c>
      <c r="AD482">
        <v>380.24948000000001</v>
      </c>
      <c r="AE482">
        <v>365.85408999999999</v>
      </c>
      <c r="AF482">
        <v>335.71677</v>
      </c>
      <c r="AG482">
        <v>314.3193</v>
      </c>
      <c r="AH482">
        <v>299.48149999999998</v>
      </c>
      <c r="AI482">
        <v>287.28710000000001</v>
      </c>
      <c r="AJ482">
        <v>302.9119</v>
      </c>
      <c r="AK482">
        <v>320.8578</v>
      </c>
      <c r="AL482">
        <v>318.81580000000002</v>
      </c>
      <c r="AM482">
        <v>313.52809999999999</v>
      </c>
      <c r="AN482">
        <v>304.35919999999999</v>
      </c>
      <c r="AO482">
        <v>292.96980000000002</v>
      </c>
      <c r="AP482">
        <v>76.611530000000002</v>
      </c>
      <c r="AQ482">
        <v>74.904560000000004</v>
      </c>
      <c r="AR482">
        <v>73.402950000000004</v>
      </c>
      <c r="AS482">
        <v>71.912840000000003</v>
      </c>
      <c r="AT482">
        <v>70.623540000000006</v>
      </c>
      <c r="AU482">
        <v>69.631739999999994</v>
      </c>
      <c r="AV482">
        <v>68.617260000000002</v>
      </c>
      <c r="AW482">
        <v>69.375309999999999</v>
      </c>
      <c r="AX482">
        <v>72.813829999999996</v>
      </c>
      <c r="AY482">
        <v>77.282650000000004</v>
      </c>
      <c r="AZ482">
        <v>81.833489999999998</v>
      </c>
      <c r="BA482">
        <v>85.990830000000003</v>
      </c>
      <c r="BB482">
        <v>89.664400000000001</v>
      </c>
      <c r="BC482">
        <v>92.728899999999996</v>
      </c>
      <c r="BD482">
        <v>95.23048</v>
      </c>
      <c r="BE482">
        <v>96.819010000000006</v>
      </c>
      <c r="BF482">
        <v>97.634119999999996</v>
      </c>
      <c r="BG482">
        <v>97.488780000000006</v>
      </c>
      <c r="BH482">
        <v>96.223110000000005</v>
      </c>
      <c r="BI482">
        <v>93.390659999999997</v>
      </c>
      <c r="BJ482">
        <v>88.909049999999993</v>
      </c>
      <c r="BK482">
        <v>84.466459999999998</v>
      </c>
      <c r="BL482">
        <v>81.216319999999996</v>
      </c>
      <c r="BM482">
        <v>78.91283</v>
      </c>
      <c r="BN482">
        <v>-2.658239</v>
      </c>
      <c r="BO482">
        <v>-4.2313970000000003</v>
      </c>
      <c r="BP482">
        <v>-5.7699230000000004</v>
      </c>
      <c r="BQ482">
        <v>0.17257130000000001</v>
      </c>
      <c r="BR482">
        <v>2.083809</v>
      </c>
      <c r="BS482">
        <v>-0.25405030000000001</v>
      </c>
      <c r="BT482">
        <v>-1.7294309999999999</v>
      </c>
      <c r="BU482">
        <v>0.97276059999999998</v>
      </c>
      <c r="BV482">
        <v>0.7595094</v>
      </c>
      <c r="BW482">
        <v>-1.82955</v>
      </c>
      <c r="BX482">
        <v>-0.10400089999999999</v>
      </c>
      <c r="BY482">
        <v>-1.6018810000000001</v>
      </c>
      <c r="BZ482">
        <v>1.7199990000000001</v>
      </c>
      <c r="CA482">
        <v>13.788360000000001</v>
      </c>
      <c r="CB482">
        <v>26.76305</v>
      </c>
      <c r="CC482">
        <v>23.418040000000001</v>
      </c>
      <c r="CD482">
        <v>20.819590000000002</v>
      </c>
      <c r="CE482">
        <v>19.850159999999999</v>
      </c>
      <c r="CF482">
        <v>8.4899629999999995</v>
      </c>
      <c r="CG482">
        <v>2.1114440000000001</v>
      </c>
      <c r="CH482">
        <v>2.1073050000000002</v>
      </c>
      <c r="CI482">
        <v>1.604376</v>
      </c>
      <c r="CJ482">
        <v>2.135173</v>
      </c>
      <c r="CK482">
        <v>4.5562950000000004</v>
      </c>
      <c r="CL482" s="76">
        <v>3.1034980000000001</v>
      </c>
      <c r="CM482" s="76">
        <v>2.4485579999999998</v>
      </c>
      <c r="CN482" s="76">
        <v>2.0926499999999999</v>
      </c>
      <c r="CO482" s="76">
        <v>1.4801869999999999</v>
      </c>
      <c r="CP482" s="76">
        <v>0.91639499999999996</v>
      </c>
      <c r="CQ482" s="76">
        <v>0.44330979999999998</v>
      </c>
      <c r="CR482" s="76">
        <v>0.232601</v>
      </c>
      <c r="CS482" s="76">
        <v>0.2305065</v>
      </c>
      <c r="CT482" s="76">
        <v>0.52163119999999996</v>
      </c>
      <c r="CU482" s="76">
        <v>0.64917250000000004</v>
      </c>
      <c r="CV482" s="76">
        <v>0.43660399999999999</v>
      </c>
      <c r="CW482" s="76">
        <v>0.1876235</v>
      </c>
      <c r="CX482" s="76">
        <v>0.69663030000000004</v>
      </c>
      <c r="CY482" s="76">
        <v>1.5333300000000001</v>
      </c>
      <c r="CZ482" s="76">
        <v>2.706636</v>
      </c>
      <c r="DA482" s="76">
        <v>3.3143980000000002</v>
      </c>
      <c r="DB482" s="76">
        <v>3.4353760000000002</v>
      </c>
      <c r="DC482" s="76">
        <v>3.7636349999999998</v>
      </c>
      <c r="DD482" s="76">
        <v>2.7512150000000002</v>
      </c>
      <c r="DE482" s="76">
        <v>3.2547380000000001</v>
      </c>
      <c r="DF482" s="76">
        <v>3.647713</v>
      </c>
      <c r="DG482" s="76">
        <v>3.6542029999999999</v>
      </c>
      <c r="DH482" s="76">
        <v>3.9848659999999998</v>
      </c>
      <c r="DI482" s="76">
        <v>4.327089</v>
      </c>
    </row>
    <row r="483" spans="1:113" x14ac:dyDescent="0.25">
      <c r="A483" t="str">
        <f t="shared" si="7"/>
        <v>All_3. Wholesale, Transport, other utilities_All_All_All_200 kW and above_43627</v>
      </c>
      <c r="B483" t="s">
        <v>177</v>
      </c>
      <c r="C483" t="s">
        <v>255</v>
      </c>
      <c r="D483" t="s">
        <v>19</v>
      </c>
      <c r="E483" t="s">
        <v>60</v>
      </c>
      <c r="F483" t="s">
        <v>19</v>
      </c>
      <c r="G483" t="s">
        <v>19</v>
      </c>
      <c r="H483" t="s">
        <v>19</v>
      </c>
      <c r="I483" t="s">
        <v>61</v>
      </c>
      <c r="J483" s="11">
        <v>43627</v>
      </c>
      <c r="K483">
        <v>15</v>
      </c>
      <c r="L483">
        <v>18</v>
      </c>
      <c r="M483">
        <v>252</v>
      </c>
      <c r="N483">
        <v>0</v>
      </c>
      <c r="O483">
        <v>0</v>
      </c>
      <c r="P483">
        <v>0</v>
      </c>
      <c r="Q483">
        <v>0</v>
      </c>
      <c r="R483">
        <v>199.75049999999999</v>
      </c>
      <c r="S483">
        <v>194.71863999999999</v>
      </c>
      <c r="T483">
        <v>190.12536</v>
      </c>
      <c r="U483">
        <v>190.81783999999999</v>
      </c>
      <c r="V483">
        <v>199.39625000000001</v>
      </c>
      <c r="W483">
        <v>210.53095999999999</v>
      </c>
      <c r="X483">
        <v>210.86744999999999</v>
      </c>
      <c r="Y483">
        <v>213.20957999999999</v>
      </c>
      <c r="Z483">
        <v>209.60176999999999</v>
      </c>
      <c r="AA483">
        <v>206.09184999999999</v>
      </c>
      <c r="AB483">
        <v>204.17774</v>
      </c>
      <c r="AC483">
        <v>201.23985999999999</v>
      </c>
      <c r="AD483">
        <v>189.78826000000001</v>
      </c>
      <c r="AE483">
        <v>188.9273</v>
      </c>
      <c r="AF483">
        <v>177.00611000000001</v>
      </c>
      <c r="AG483">
        <v>174.25450000000001</v>
      </c>
      <c r="AH483">
        <v>175.86699999999999</v>
      </c>
      <c r="AI483">
        <v>174.91730000000001</v>
      </c>
      <c r="AJ483">
        <v>190.29589999999999</v>
      </c>
      <c r="AK483">
        <v>204.72749999999999</v>
      </c>
      <c r="AL483">
        <v>213.7362</v>
      </c>
      <c r="AM483">
        <v>210.73560000000001</v>
      </c>
      <c r="AN483">
        <v>210.89859999999999</v>
      </c>
      <c r="AO483">
        <v>204.86609999999999</v>
      </c>
      <c r="AP483">
        <v>81.484930000000006</v>
      </c>
      <c r="AQ483">
        <v>78.408580000000001</v>
      </c>
      <c r="AR483">
        <v>76.463840000000005</v>
      </c>
      <c r="AS483">
        <v>75.4726</v>
      </c>
      <c r="AT483">
        <v>73.798879999999997</v>
      </c>
      <c r="AU483">
        <v>73.246080000000006</v>
      </c>
      <c r="AV483">
        <v>72.788579999999996</v>
      </c>
      <c r="AW483">
        <v>74.877589999999998</v>
      </c>
      <c r="AX483">
        <v>79.115880000000004</v>
      </c>
      <c r="AY483">
        <v>83.467550000000003</v>
      </c>
      <c r="AZ483">
        <v>86.934659999999994</v>
      </c>
      <c r="BA483">
        <v>90.878590000000003</v>
      </c>
      <c r="BB483">
        <v>94.665469999999999</v>
      </c>
      <c r="BC483">
        <v>97.204999999999998</v>
      </c>
      <c r="BD483">
        <v>99.356039999999993</v>
      </c>
      <c r="BE483">
        <v>100.57559999999999</v>
      </c>
      <c r="BF483">
        <v>101.5795</v>
      </c>
      <c r="BG483">
        <v>101.1125</v>
      </c>
      <c r="BH483">
        <v>99.828239999999994</v>
      </c>
      <c r="BI483">
        <v>98.147499999999994</v>
      </c>
      <c r="BJ483">
        <v>95.529020000000003</v>
      </c>
      <c r="BK483">
        <v>90.956199999999995</v>
      </c>
      <c r="BL483">
        <v>87.325400000000002</v>
      </c>
      <c r="BM483">
        <v>84.888499999999993</v>
      </c>
      <c r="BN483">
        <v>-2.1416339999999998</v>
      </c>
      <c r="BO483">
        <v>-6.4710919999999996</v>
      </c>
      <c r="BP483">
        <v>-3.3380860000000001</v>
      </c>
      <c r="BQ483">
        <v>-0.96651949999999998</v>
      </c>
      <c r="BR483">
        <v>-2.1329419999999999</v>
      </c>
      <c r="BS483">
        <v>-0.25025900000000001</v>
      </c>
      <c r="BT483">
        <v>1.4256599999999999</v>
      </c>
      <c r="BU483">
        <v>2.550475</v>
      </c>
      <c r="BV483">
        <v>0.92717050000000001</v>
      </c>
      <c r="BW483">
        <v>-2.519739</v>
      </c>
      <c r="BX483">
        <v>-9.1750799999999993E-2</v>
      </c>
      <c r="BY483">
        <v>0.48746879999999998</v>
      </c>
      <c r="BZ483">
        <v>-0.39572239999999997</v>
      </c>
      <c r="CA483">
        <v>6.9924299999999995E-2</v>
      </c>
      <c r="CB483">
        <v>9.5144479999999998</v>
      </c>
      <c r="CC483">
        <v>9.0046040000000005</v>
      </c>
      <c r="CD483">
        <v>5.4458659999999997</v>
      </c>
      <c r="CE483">
        <v>6.4520650000000002</v>
      </c>
      <c r="CF483">
        <v>2.2542179999999998</v>
      </c>
      <c r="CG483">
        <v>-5.7548709999999996</v>
      </c>
      <c r="CH483">
        <v>-8.112933</v>
      </c>
      <c r="CI483">
        <v>-8.2979020000000006</v>
      </c>
      <c r="CJ483">
        <v>-4.5997669999999999</v>
      </c>
      <c r="CK483">
        <v>-6.4195219999999997</v>
      </c>
      <c r="CL483" s="76">
        <v>5.0308279999999996</v>
      </c>
      <c r="CM483" s="76">
        <v>4.7872960000000004</v>
      </c>
      <c r="CN483" s="76">
        <v>3.9535079999999998</v>
      </c>
      <c r="CO483" s="76">
        <v>3.2411859999999999</v>
      </c>
      <c r="CP483" s="76">
        <v>2.210429</v>
      </c>
      <c r="CQ483" s="76">
        <v>0.75689289999999998</v>
      </c>
      <c r="CR483" s="76">
        <v>0.77092289999999997</v>
      </c>
      <c r="CS483" s="76">
        <v>1.4473100000000001</v>
      </c>
      <c r="CT483" s="76">
        <v>1.5582720000000001</v>
      </c>
      <c r="CU483" s="76">
        <v>1.099362</v>
      </c>
      <c r="CV483" s="76">
        <v>0.69956770000000001</v>
      </c>
      <c r="CW483" s="76">
        <v>0.25035610000000003</v>
      </c>
      <c r="CX483" s="76">
        <v>0.71948449999999997</v>
      </c>
      <c r="CY483" s="76">
        <v>1.764642</v>
      </c>
      <c r="CZ483" s="76">
        <v>3.8130760000000001</v>
      </c>
      <c r="DA483" s="76">
        <v>4.7670820000000003</v>
      </c>
      <c r="DB483" s="76">
        <v>4.3583460000000001</v>
      </c>
      <c r="DC483" s="76">
        <v>3.681387</v>
      </c>
      <c r="DD483" s="76">
        <v>4.2988619999999997</v>
      </c>
      <c r="DE483" s="76">
        <v>5.8999449999999998</v>
      </c>
      <c r="DF483" s="76">
        <v>6.2218479999999996</v>
      </c>
      <c r="DG483" s="76">
        <v>5.4397260000000003</v>
      </c>
      <c r="DH483" s="76">
        <v>4.2811300000000001</v>
      </c>
      <c r="DI483" s="76">
        <v>6.4666430000000004</v>
      </c>
    </row>
    <row r="484" spans="1:113" x14ac:dyDescent="0.25">
      <c r="A484" t="str">
        <f t="shared" si="7"/>
        <v>All_3. Wholesale, Transport, other utilities_All_All_All_200 kW and above_43670</v>
      </c>
      <c r="B484" t="s">
        <v>177</v>
      </c>
      <c r="C484" t="s">
        <v>255</v>
      </c>
      <c r="D484" t="s">
        <v>19</v>
      </c>
      <c r="E484" t="s">
        <v>60</v>
      </c>
      <c r="F484" t="s">
        <v>19</v>
      </c>
      <c r="G484" t="s">
        <v>19</v>
      </c>
      <c r="H484" t="s">
        <v>19</v>
      </c>
      <c r="I484" t="s">
        <v>61</v>
      </c>
      <c r="J484" s="11">
        <v>43670</v>
      </c>
      <c r="K484">
        <v>15</v>
      </c>
      <c r="L484">
        <v>18</v>
      </c>
      <c r="M484">
        <v>250</v>
      </c>
      <c r="N484">
        <v>0</v>
      </c>
      <c r="O484">
        <v>0</v>
      </c>
      <c r="P484">
        <v>0</v>
      </c>
      <c r="Q484">
        <v>0</v>
      </c>
      <c r="R484">
        <v>193.73708999999999</v>
      </c>
      <c r="S484">
        <v>187.63729000000001</v>
      </c>
      <c r="T484">
        <v>188.14471</v>
      </c>
      <c r="U484">
        <v>189.10871</v>
      </c>
      <c r="V484">
        <v>194.9</v>
      </c>
      <c r="W484">
        <v>203.54191</v>
      </c>
      <c r="X484">
        <v>203.8777</v>
      </c>
      <c r="Y484">
        <v>207.9845</v>
      </c>
      <c r="Z484">
        <v>200.91412</v>
      </c>
      <c r="AA484">
        <v>195.47189</v>
      </c>
      <c r="AB484">
        <v>196.38755</v>
      </c>
      <c r="AC484">
        <v>198.58056999999999</v>
      </c>
      <c r="AD484">
        <v>181.67019999999999</v>
      </c>
      <c r="AE484">
        <v>175.21684999999999</v>
      </c>
      <c r="AF484">
        <v>163.36769000000001</v>
      </c>
      <c r="AG484">
        <v>161.697</v>
      </c>
      <c r="AH484">
        <v>164.15440000000001</v>
      </c>
      <c r="AI484">
        <v>165.60900000000001</v>
      </c>
      <c r="AJ484">
        <v>186.12989999999999</v>
      </c>
      <c r="AK484">
        <v>197.47239999999999</v>
      </c>
      <c r="AL484">
        <v>202.84129999999999</v>
      </c>
      <c r="AM484">
        <v>206.5992</v>
      </c>
      <c r="AN484">
        <v>206.91</v>
      </c>
      <c r="AO484">
        <v>197.49080000000001</v>
      </c>
      <c r="AP484">
        <v>78.673199999999994</v>
      </c>
      <c r="AQ484">
        <v>75.786169999999998</v>
      </c>
      <c r="AR484">
        <v>74.02364</v>
      </c>
      <c r="AS484">
        <v>72.828770000000006</v>
      </c>
      <c r="AT484">
        <v>72.15558</v>
      </c>
      <c r="AU484">
        <v>71.322779999999995</v>
      </c>
      <c r="AV484">
        <v>70.294240000000002</v>
      </c>
      <c r="AW484">
        <v>71.221369999999993</v>
      </c>
      <c r="AX484">
        <v>74.192869999999999</v>
      </c>
      <c r="AY484">
        <v>78.450339999999997</v>
      </c>
      <c r="AZ484">
        <v>82.693640000000002</v>
      </c>
      <c r="BA484">
        <v>86.107770000000002</v>
      </c>
      <c r="BB484">
        <v>89.274990000000003</v>
      </c>
      <c r="BC484">
        <v>93.005740000000003</v>
      </c>
      <c r="BD484">
        <v>95.717550000000003</v>
      </c>
      <c r="BE484">
        <v>97.364059999999995</v>
      </c>
      <c r="BF484">
        <v>98.1417</v>
      </c>
      <c r="BG484">
        <v>98.444969999999998</v>
      </c>
      <c r="BH484">
        <v>98.126660000000001</v>
      </c>
      <c r="BI484">
        <v>96.663020000000003</v>
      </c>
      <c r="BJ484">
        <v>92.923400000000001</v>
      </c>
      <c r="BK484">
        <v>88.256339999999994</v>
      </c>
      <c r="BL484">
        <v>85.236819999999994</v>
      </c>
      <c r="BM484">
        <v>82.608639999999994</v>
      </c>
      <c r="BN484">
        <v>-7.0715209999999997</v>
      </c>
      <c r="BO484">
        <v>-3.327474</v>
      </c>
      <c r="BP484">
        <v>-5.6359919999999999</v>
      </c>
      <c r="BQ484">
        <v>-4.6283510000000003</v>
      </c>
      <c r="BR484">
        <v>-3.1624150000000002</v>
      </c>
      <c r="BS484">
        <v>-1.143427</v>
      </c>
      <c r="BT484">
        <v>1.885038</v>
      </c>
      <c r="BU484">
        <v>3.8924370000000001</v>
      </c>
      <c r="BV484">
        <v>-0.25479590000000002</v>
      </c>
      <c r="BW484">
        <v>-1.216526</v>
      </c>
      <c r="BX484">
        <v>0.1061655</v>
      </c>
      <c r="BY484">
        <v>-0.75059770000000003</v>
      </c>
      <c r="BZ484">
        <v>0.64443249999999996</v>
      </c>
      <c r="CA484">
        <v>5.5067560000000002</v>
      </c>
      <c r="CB484">
        <v>13.68465</v>
      </c>
      <c r="CC484">
        <v>15.10685</v>
      </c>
      <c r="CD484">
        <v>11.908250000000001</v>
      </c>
      <c r="CE484">
        <v>8.6774369999999994</v>
      </c>
      <c r="CF484">
        <v>2.6169030000000002</v>
      </c>
      <c r="CG484">
        <v>-4.8291300000000001</v>
      </c>
      <c r="CH484">
        <v>-2.1321970000000001</v>
      </c>
      <c r="CI484">
        <v>-2.2131129999999999</v>
      </c>
      <c r="CJ484">
        <v>-1.8289569999999999</v>
      </c>
      <c r="CK484">
        <v>0.39876729999999999</v>
      </c>
      <c r="CL484" s="76">
        <v>5.8294189999999997</v>
      </c>
      <c r="CM484" s="76">
        <v>6.024845</v>
      </c>
      <c r="CN484" s="76">
        <v>4.7562990000000003</v>
      </c>
      <c r="CO484" s="76">
        <v>4.0627440000000004</v>
      </c>
      <c r="CP484" s="76">
        <v>2.639024</v>
      </c>
      <c r="CQ484" s="76">
        <v>0.78149539999999995</v>
      </c>
      <c r="CR484" s="76">
        <v>0.61360579999999998</v>
      </c>
      <c r="CS484" s="76">
        <v>1.0690139999999999</v>
      </c>
      <c r="CT484" s="76">
        <v>1.635289</v>
      </c>
      <c r="CU484" s="76">
        <v>1.2692330000000001</v>
      </c>
      <c r="CV484" s="76">
        <v>0.77135920000000002</v>
      </c>
      <c r="CW484" s="76">
        <v>0.37370490000000001</v>
      </c>
      <c r="CX484" s="76">
        <v>0.99426479999999995</v>
      </c>
      <c r="CY484" s="76">
        <v>2.299655</v>
      </c>
      <c r="CZ484" s="76">
        <v>5.5221770000000001</v>
      </c>
      <c r="DA484" s="76">
        <v>6.1197660000000003</v>
      </c>
      <c r="DB484" s="76">
        <v>5.4007509999999996</v>
      </c>
      <c r="DC484" s="76">
        <v>5.0463760000000004</v>
      </c>
      <c r="DD484" s="76">
        <v>5.4245140000000003</v>
      </c>
      <c r="DE484" s="76">
        <v>5.6301059999999996</v>
      </c>
      <c r="DF484" s="76">
        <v>5.6379710000000003</v>
      </c>
      <c r="DG484" s="76">
        <v>5.1062180000000001</v>
      </c>
      <c r="DH484" s="76">
        <v>4.5459680000000002</v>
      </c>
      <c r="DI484" s="76">
        <v>6.7051530000000001</v>
      </c>
    </row>
    <row r="485" spans="1:113" x14ac:dyDescent="0.25">
      <c r="A485" t="str">
        <f t="shared" si="7"/>
        <v>All_3. Wholesale, Transport, other utilities_All_All_All_200 kW and above_43672</v>
      </c>
      <c r="B485" t="s">
        <v>177</v>
      </c>
      <c r="C485" t="s">
        <v>255</v>
      </c>
      <c r="D485" t="s">
        <v>19</v>
      </c>
      <c r="E485" t="s">
        <v>60</v>
      </c>
      <c r="F485" t="s">
        <v>19</v>
      </c>
      <c r="G485" t="s">
        <v>19</v>
      </c>
      <c r="H485" t="s">
        <v>19</v>
      </c>
      <c r="I485" t="s">
        <v>61</v>
      </c>
      <c r="J485" s="11">
        <v>43672</v>
      </c>
      <c r="K485">
        <v>15</v>
      </c>
      <c r="L485">
        <v>18</v>
      </c>
      <c r="M485">
        <v>250</v>
      </c>
      <c r="N485">
        <v>0</v>
      </c>
      <c r="O485">
        <v>0</v>
      </c>
      <c r="P485">
        <v>0</v>
      </c>
      <c r="Q485">
        <v>0</v>
      </c>
      <c r="R485">
        <v>199.23393999999999</v>
      </c>
      <c r="S485">
        <v>189.71871999999999</v>
      </c>
      <c r="T485">
        <v>190.03062</v>
      </c>
      <c r="U485">
        <v>188.77938</v>
      </c>
      <c r="V485">
        <v>196.19148000000001</v>
      </c>
      <c r="W485">
        <v>205.94619</v>
      </c>
      <c r="X485">
        <v>211.23898</v>
      </c>
      <c r="Y485">
        <v>213.60359</v>
      </c>
      <c r="Z485">
        <v>220.71057999999999</v>
      </c>
      <c r="AA485">
        <v>219.33861999999999</v>
      </c>
      <c r="AB485">
        <v>211.74144999999999</v>
      </c>
      <c r="AC485">
        <v>204.10007999999999</v>
      </c>
      <c r="AD485">
        <v>189.9359</v>
      </c>
      <c r="AE485">
        <v>188.98849999999999</v>
      </c>
      <c r="AF485">
        <v>175.73106000000001</v>
      </c>
      <c r="AG485">
        <v>169.92089999999999</v>
      </c>
      <c r="AH485">
        <v>169.96449999999999</v>
      </c>
      <c r="AI485">
        <v>173.05500000000001</v>
      </c>
      <c r="AJ485">
        <v>190.39250000000001</v>
      </c>
      <c r="AK485">
        <v>207.99770000000001</v>
      </c>
      <c r="AL485">
        <v>209.0872</v>
      </c>
      <c r="AM485">
        <v>207.38300000000001</v>
      </c>
      <c r="AN485">
        <v>203.07839999999999</v>
      </c>
      <c r="AO485">
        <v>195.21559999999999</v>
      </c>
      <c r="AP485">
        <v>76.863259999999997</v>
      </c>
      <c r="AQ485">
        <v>77.226519999999994</v>
      </c>
      <c r="AR485">
        <v>75.792479999999998</v>
      </c>
      <c r="AS485">
        <v>73.685910000000007</v>
      </c>
      <c r="AT485">
        <v>71.659700000000001</v>
      </c>
      <c r="AU485">
        <v>70.12612</v>
      </c>
      <c r="AV485">
        <v>68.877799999999993</v>
      </c>
      <c r="AW485">
        <v>69.93571</v>
      </c>
      <c r="AX485">
        <v>72.669079999999994</v>
      </c>
      <c r="AY485">
        <v>76.525400000000005</v>
      </c>
      <c r="AZ485">
        <v>80.833879999999994</v>
      </c>
      <c r="BA485">
        <v>84.504710000000003</v>
      </c>
      <c r="BB485">
        <v>87.650279999999995</v>
      </c>
      <c r="BC485">
        <v>90.510149999999996</v>
      </c>
      <c r="BD485">
        <v>92.953580000000002</v>
      </c>
      <c r="BE485">
        <v>94.580110000000005</v>
      </c>
      <c r="BF485">
        <v>95.800420000000003</v>
      </c>
      <c r="BG485">
        <v>95.669809999999998</v>
      </c>
      <c r="BH485">
        <v>94.121830000000003</v>
      </c>
      <c r="BI485">
        <v>91.236059999999995</v>
      </c>
      <c r="BJ485">
        <v>86.944969999999998</v>
      </c>
      <c r="BK485">
        <v>82.477689999999996</v>
      </c>
      <c r="BL485">
        <v>79.489419999999996</v>
      </c>
      <c r="BM485">
        <v>77.171570000000003</v>
      </c>
      <c r="BN485">
        <v>-7.1156629999999996</v>
      </c>
      <c r="BO485">
        <v>-3.348671</v>
      </c>
      <c r="BP485">
        <v>-5.6453379999999997</v>
      </c>
      <c r="BQ485">
        <v>-4.6148980000000002</v>
      </c>
      <c r="BR485">
        <v>-3.1266060000000002</v>
      </c>
      <c r="BS485">
        <v>-1.164496</v>
      </c>
      <c r="BT485">
        <v>1.853407</v>
      </c>
      <c r="BU485">
        <v>3.8822610000000002</v>
      </c>
      <c r="BV485">
        <v>-0.25143599999999999</v>
      </c>
      <c r="BW485">
        <v>-1.1928449999999999</v>
      </c>
      <c r="BX485">
        <v>0.13325600000000001</v>
      </c>
      <c r="BY485">
        <v>-0.76925410000000005</v>
      </c>
      <c r="BZ485">
        <v>0.63599910000000004</v>
      </c>
      <c r="CA485">
        <v>5.6389339999999999</v>
      </c>
      <c r="CB485">
        <v>13.86262</v>
      </c>
      <c r="CC485">
        <v>15.262829999999999</v>
      </c>
      <c r="CD485">
        <v>12.075950000000001</v>
      </c>
      <c r="CE485">
        <v>8.8017090000000007</v>
      </c>
      <c r="CF485">
        <v>2.691252</v>
      </c>
      <c r="CG485">
        <v>-4.7970199999999998</v>
      </c>
      <c r="CH485">
        <v>-2.0804399999999998</v>
      </c>
      <c r="CI485">
        <v>-2.1384280000000002</v>
      </c>
      <c r="CJ485">
        <v>-1.7878890000000001</v>
      </c>
      <c r="CK485">
        <v>0.43921110000000002</v>
      </c>
      <c r="CL485" s="76">
        <v>5.7509050000000004</v>
      </c>
      <c r="CM485" s="76">
        <v>6.0083760000000002</v>
      </c>
      <c r="CN485" s="76">
        <v>4.9025220000000003</v>
      </c>
      <c r="CO485" s="76">
        <v>4.1537689999999996</v>
      </c>
      <c r="CP485" s="76">
        <v>2.5896409999999999</v>
      </c>
      <c r="CQ485" s="76">
        <v>0.82035519999999995</v>
      </c>
      <c r="CR485" s="76">
        <v>0.68706250000000002</v>
      </c>
      <c r="CS485" s="76">
        <v>1.550281</v>
      </c>
      <c r="CT485" s="76">
        <v>1.7990950000000001</v>
      </c>
      <c r="CU485" s="76">
        <v>1.5979319999999999</v>
      </c>
      <c r="CV485" s="76">
        <v>0.89252759999999998</v>
      </c>
      <c r="CW485" s="76">
        <v>0.38877129999999999</v>
      </c>
      <c r="CX485" s="76">
        <v>1.145051</v>
      </c>
      <c r="CY485" s="76">
        <v>2.6244619999999999</v>
      </c>
      <c r="CZ485" s="76">
        <v>6.5088720000000002</v>
      </c>
      <c r="DA485" s="76">
        <v>7.2091729999999998</v>
      </c>
      <c r="DB485" s="76">
        <v>6.2407320000000004</v>
      </c>
      <c r="DC485" s="76">
        <v>5.5199689999999997</v>
      </c>
      <c r="DD485" s="76">
        <v>6.7044680000000003</v>
      </c>
      <c r="DE485" s="76">
        <v>7.4191779999999996</v>
      </c>
      <c r="DF485" s="76">
        <v>7.5107340000000002</v>
      </c>
      <c r="DG485" s="76">
        <v>6.5654969999999997</v>
      </c>
      <c r="DH485" s="76">
        <v>5.6272900000000003</v>
      </c>
      <c r="DI485" s="76">
        <v>9.1612200000000001</v>
      </c>
    </row>
    <row r="486" spans="1:113" x14ac:dyDescent="0.25">
      <c r="A486" t="str">
        <f t="shared" si="7"/>
        <v>All_3. Wholesale, Transport, other utilities_All_All_All_200 kW and above_43690</v>
      </c>
      <c r="B486" t="s">
        <v>177</v>
      </c>
      <c r="C486" t="s">
        <v>255</v>
      </c>
      <c r="D486" t="s">
        <v>19</v>
      </c>
      <c r="E486" t="s">
        <v>60</v>
      </c>
      <c r="F486" t="s">
        <v>19</v>
      </c>
      <c r="G486" t="s">
        <v>19</v>
      </c>
      <c r="H486" t="s">
        <v>19</v>
      </c>
      <c r="I486" t="s">
        <v>61</v>
      </c>
      <c r="J486" s="11">
        <v>43690</v>
      </c>
      <c r="K486">
        <v>15</v>
      </c>
      <c r="L486">
        <v>18</v>
      </c>
      <c r="M486">
        <v>249</v>
      </c>
      <c r="N486">
        <v>0</v>
      </c>
      <c r="O486">
        <v>0</v>
      </c>
      <c r="P486">
        <v>0</v>
      </c>
      <c r="Q486">
        <v>0</v>
      </c>
      <c r="R486">
        <v>198.44167999999999</v>
      </c>
      <c r="S486">
        <v>193.84744000000001</v>
      </c>
      <c r="T486">
        <v>197.09741</v>
      </c>
      <c r="U486">
        <v>190.38552999999999</v>
      </c>
      <c r="V486">
        <v>199.67892000000001</v>
      </c>
      <c r="W486">
        <v>204.93709000000001</v>
      </c>
      <c r="X486">
        <v>209.75244000000001</v>
      </c>
      <c r="Y486">
        <v>210.23872</v>
      </c>
      <c r="Z486">
        <v>206.06138000000001</v>
      </c>
      <c r="AA486">
        <v>201.14218</v>
      </c>
      <c r="AB486">
        <v>200.91889</v>
      </c>
      <c r="AC486">
        <v>201.06532999999999</v>
      </c>
      <c r="AD486">
        <v>183.16928999999999</v>
      </c>
      <c r="AE486">
        <v>184.46450999999999</v>
      </c>
      <c r="AF486">
        <v>173.77670000000001</v>
      </c>
      <c r="AG486">
        <v>172.7184</v>
      </c>
      <c r="AH486">
        <v>172.8734</v>
      </c>
      <c r="AI486">
        <v>174.20339999999999</v>
      </c>
      <c r="AJ486">
        <v>191.3466</v>
      </c>
      <c r="AK486">
        <v>208.33619999999999</v>
      </c>
      <c r="AL486">
        <v>214.4101</v>
      </c>
      <c r="AM486">
        <v>212.44450000000001</v>
      </c>
      <c r="AN486">
        <v>215.43950000000001</v>
      </c>
      <c r="AO486">
        <v>210.35329999999999</v>
      </c>
      <c r="AP486">
        <v>76.19847</v>
      </c>
      <c r="AQ486">
        <v>73.632800000000003</v>
      </c>
      <c r="AR486">
        <v>72.223029999999994</v>
      </c>
      <c r="AS486">
        <v>70.966999999999999</v>
      </c>
      <c r="AT486">
        <v>70.186769999999996</v>
      </c>
      <c r="AU486">
        <v>69.042119999999997</v>
      </c>
      <c r="AV486">
        <v>67.979119999999995</v>
      </c>
      <c r="AW486">
        <v>68.223560000000006</v>
      </c>
      <c r="AX486">
        <v>72.028739999999999</v>
      </c>
      <c r="AY486">
        <v>76.639060000000001</v>
      </c>
      <c r="AZ486">
        <v>81.080920000000006</v>
      </c>
      <c r="BA486">
        <v>85.086439999999996</v>
      </c>
      <c r="BB486">
        <v>88.643420000000006</v>
      </c>
      <c r="BC486">
        <v>91.696460000000002</v>
      </c>
      <c r="BD486">
        <v>93.8202</v>
      </c>
      <c r="BE486">
        <v>95.608009999999993</v>
      </c>
      <c r="BF486">
        <v>96.400890000000004</v>
      </c>
      <c r="BG486">
        <v>96.582759999999993</v>
      </c>
      <c r="BH486">
        <v>95.962220000000002</v>
      </c>
      <c r="BI486">
        <v>93.873440000000002</v>
      </c>
      <c r="BJ486">
        <v>90.207179999999994</v>
      </c>
      <c r="BK486">
        <v>86.208070000000006</v>
      </c>
      <c r="BL486">
        <v>82.361239999999995</v>
      </c>
      <c r="BM486">
        <v>79.677149999999997</v>
      </c>
      <c r="BN486">
        <v>-4.4587539999999999</v>
      </c>
      <c r="BO486">
        <v>-4.7371030000000003</v>
      </c>
      <c r="BP486">
        <v>-4.027876</v>
      </c>
      <c r="BQ486">
        <v>-2.5162309999999999</v>
      </c>
      <c r="BR486">
        <v>-3.875219</v>
      </c>
      <c r="BS486">
        <v>-2.2292939999999999</v>
      </c>
      <c r="BT486">
        <v>0.15075559999999999</v>
      </c>
      <c r="BU486">
        <v>2.7356609999999999</v>
      </c>
      <c r="BV486">
        <v>2.4466969999999999</v>
      </c>
      <c r="BW486">
        <v>0.77165600000000001</v>
      </c>
      <c r="BX486">
        <v>-9.6395999999999996E-2</v>
      </c>
      <c r="BY486">
        <v>-1.3136209999999999</v>
      </c>
      <c r="BZ486">
        <v>1.410018</v>
      </c>
      <c r="CA486">
        <v>0.63569050000000005</v>
      </c>
      <c r="CB486">
        <v>8.5241340000000001</v>
      </c>
      <c r="CC486">
        <v>8.7109550000000002</v>
      </c>
      <c r="CD486">
        <v>6.8934290000000003</v>
      </c>
      <c r="CE486">
        <v>4.1097330000000003</v>
      </c>
      <c r="CF486">
        <v>-1.64802</v>
      </c>
      <c r="CG486">
        <v>-6.8128320000000002</v>
      </c>
      <c r="CH486">
        <v>-7.0357190000000003</v>
      </c>
      <c r="CI486">
        <v>-7.1457980000000001</v>
      </c>
      <c r="CJ486">
        <v>-5.4039000000000001</v>
      </c>
      <c r="CK486">
        <v>-6.6101539999999996</v>
      </c>
      <c r="CL486" s="76">
        <v>6.70472</v>
      </c>
      <c r="CM486" s="76">
        <v>6.726699</v>
      </c>
      <c r="CN486" s="76">
        <v>5.1369920000000002</v>
      </c>
      <c r="CO486" s="76">
        <v>4.0075260000000004</v>
      </c>
      <c r="CP486" s="76">
        <v>2.3326449999999999</v>
      </c>
      <c r="CQ486" s="76">
        <v>0.73003560000000001</v>
      </c>
      <c r="CR486" s="76">
        <v>0.44318639999999998</v>
      </c>
      <c r="CS486" s="76">
        <v>1.106919</v>
      </c>
      <c r="CT486" s="76">
        <v>1.1539079999999999</v>
      </c>
      <c r="CU486" s="76">
        <v>0.87719570000000002</v>
      </c>
      <c r="CV486" s="76">
        <v>0.73064960000000001</v>
      </c>
      <c r="CW486" s="76">
        <v>0.2726403</v>
      </c>
      <c r="CX486" s="76">
        <v>1.200315</v>
      </c>
      <c r="CY486" s="76">
        <v>2.6916929999999999</v>
      </c>
      <c r="CZ486" s="76">
        <v>5.9160519999999996</v>
      </c>
      <c r="DA486" s="76">
        <v>6.7350570000000003</v>
      </c>
      <c r="DB486" s="76">
        <v>5.6759130000000004</v>
      </c>
      <c r="DC486" s="76">
        <v>4.8546170000000002</v>
      </c>
      <c r="DD486" s="76">
        <v>5.7353870000000002</v>
      </c>
      <c r="DE486" s="76">
        <v>7.5586770000000003</v>
      </c>
      <c r="DF486" s="76">
        <v>7.672885</v>
      </c>
      <c r="DG486" s="76">
        <v>6.6630560000000001</v>
      </c>
      <c r="DH486" s="76">
        <v>4.8986020000000003</v>
      </c>
      <c r="DI486" s="76">
        <v>7.533067</v>
      </c>
    </row>
    <row r="487" spans="1:113" x14ac:dyDescent="0.25">
      <c r="A487" t="str">
        <f t="shared" si="7"/>
        <v>All_3. Wholesale, Transport, other utilities_All_All_All_200 kW and above_43691</v>
      </c>
      <c r="B487" t="s">
        <v>177</v>
      </c>
      <c r="C487" t="s">
        <v>255</v>
      </c>
      <c r="D487" t="s">
        <v>19</v>
      </c>
      <c r="E487" t="s">
        <v>60</v>
      </c>
      <c r="F487" t="s">
        <v>19</v>
      </c>
      <c r="G487" t="s">
        <v>19</v>
      </c>
      <c r="H487" t="s">
        <v>19</v>
      </c>
      <c r="I487" t="s">
        <v>61</v>
      </c>
      <c r="J487" s="11">
        <v>43691</v>
      </c>
      <c r="K487">
        <v>15</v>
      </c>
      <c r="L487">
        <v>18</v>
      </c>
      <c r="M487">
        <v>249</v>
      </c>
      <c r="N487">
        <v>0</v>
      </c>
      <c r="O487">
        <v>0</v>
      </c>
      <c r="P487">
        <v>0</v>
      </c>
      <c r="Q487">
        <v>0</v>
      </c>
      <c r="R487">
        <v>207.03724</v>
      </c>
      <c r="S487">
        <v>204.45844</v>
      </c>
      <c r="T487">
        <v>194.7321</v>
      </c>
      <c r="U487">
        <v>192.04459</v>
      </c>
      <c r="V487">
        <v>203.61091999999999</v>
      </c>
      <c r="W487">
        <v>215.08957000000001</v>
      </c>
      <c r="X487">
        <v>218.13108</v>
      </c>
      <c r="Y487">
        <v>214.33780999999999</v>
      </c>
      <c r="Z487">
        <v>208.09529000000001</v>
      </c>
      <c r="AA487">
        <v>207.27287999999999</v>
      </c>
      <c r="AB487">
        <v>209.68486999999999</v>
      </c>
      <c r="AC487">
        <v>204.04689999999999</v>
      </c>
      <c r="AD487">
        <v>184.4477</v>
      </c>
      <c r="AE487">
        <v>185.27278999999999</v>
      </c>
      <c r="AF487">
        <v>175.58596</v>
      </c>
      <c r="AG487">
        <v>173.63669999999999</v>
      </c>
      <c r="AH487">
        <v>175.27850000000001</v>
      </c>
      <c r="AI487">
        <v>176.62989999999999</v>
      </c>
      <c r="AJ487">
        <v>198.5718</v>
      </c>
      <c r="AK487">
        <v>209.47909999999999</v>
      </c>
      <c r="AL487">
        <v>212.80170000000001</v>
      </c>
      <c r="AM487">
        <v>209.55969999999999</v>
      </c>
      <c r="AN487">
        <v>209.01740000000001</v>
      </c>
      <c r="AO487">
        <v>202.59229999999999</v>
      </c>
      <c r="AP487">
        <v>79.48442</v>
      </c>
      <c r="AQ487">
        <v>76.341319999999996</v>
      </c>
      <c r="AR487">
        <v>75.132260000000002</v>
      </c>
      <c r="AS487">
        <v>72.77704</v>
      </c>
      <c r="AT487">
        <v>71.524079999999998</v>
      </c>
      <c r="AU487">
        <v>70.846599999999995</v>
      </c>
      <c r="AV487">
        <v>69.932609999999997</v>
      </c>
      <c r="AW487">
        <v>70.225170000000006</v>
      </c>
      <c r="AX487">
        <v>73.956019999999995</v>
      </c>
      <c r="AY487">
        <v>78.792529999999999</v>
      </c>
      <c r="AZ487">
        <v>83.507379999999998</v>
      </c>
      <c r="BA487">
        <v>87.889920000000004</v>
      </c>
      <c r="BB487">
        <v>91.958280000000002</v>
      </c>
      <c r="BC487">
        <v>95.346770000000006</v>
      </c>
      <c r="BD487">
        <v>97.930400000000006</v>
      </c>
      <c r="BE487">
        <v>99.643889999999999</v>
      </c>
      <c r="BF487">
        <v>100.3813</v>
      </c>
      <c r="BG487">
        <v>100.8066</v>
      </c>
      <c r="BH487">
        <v>100.2247</v>
      </c>
      <c r="BI487">
        <v>98.103189999999998</v>
      </c>
      <c r="BJ487">
        <v>93.268339999999995</v>
      </c>
      <c r="BK487">
        <v>88.739869999999996</v>
      </c>
      <c r="BL487">
        <v>85.270600000000002</v>
      </c>
      <c r="BM487">
        <v>82.820089999999993</v>
      </c>
      <c r="BN487">
        <v>-4.4830540000000001</v>
      </c>
      <c r="BO487">
        <v>-4.7487640000000004</v>
      </c>
      <c r="BP487">
        <v>-4.033023</v>
      </c>
      <c r="BQ487">
        <v>-2.508826</v>
      </c>
      <c r="BR487">
        <v>-3.855496</v>
      </c>
      <c r="BS487">
        <v>-2.2408939999999999</v>
      </c>
      <c r="BT487">
        <v>0.1333442</v>
      </c>
      <c r="BU487">
        <v>2.7300550000000001</v>
      </c>
      <c r="BV487">
        <v>2.44855</v>
      </c>
      <c r="BW487">
        <v>0.78469630000000001</v>
      </c>
      <c r="BX487">
        <v>-8.1479899999999994E-2</v>
      </c>
      <c r="BY487">
        <v>-1.3238989999999999</v>
      </c>
      <c r="BZ487">
        <v>1.4053739999999999</v>
      </c>
      <c r="CA487">
        <v>0.70846600000000004</v>
      </c>
      <c r="CB487">
        <v>8.6221219999999992</v>
      </c>
      <c r="CC487">
        <v>8.7968299999999999</v>
      </c>
      <c r="CD487">
        <v>6.9857690000000003</v>
      </c>
      <c r="CE487">
        <v>4.178159</v>
      </c>
      <c r="CF487">
        <v>-1.607086</v>
      </c>
      <c r="CG487">
        <v>-6.7951509999999997</v>
      </c>
      <c r="CH487">
        <v>-7.0072229999999998</v>
      </c>
      <c r="CI487">
        <v>-7.104673</v>
      </c>
      <c r="CJ487">
        <v>-5.381297</v>
      </c>
      <c r="CK487">
        <v>-6.5878870000000003</v>
      </c>
      <c r="CL487" s="76">
        <v>8.9937249999999995</v>
      </c>
      <c r="CM487" s="76">
        <v>8.9890460000000001</v>
      </c>
      <c r="CN487" s="76">
        <v>6.7306039999999996</v>
      </c>
      <c r="CO487" s="76">
        <v>5.2025360000000003</v>
      </c>
      <c r="CP487" s="76">
        <v>2.9558390000000001</v>
      </c>
      <c r="CQ487" s="76">
        <v>0.75005650000000001</v>
      </c>
      <c r="CR487" s="76">
        <v>0.45958739999999998</v>
      </c>
      <c r="CS487" s="76">
        <v>1.3029459999999999</v>
      </c>
      <c r="CT487" s="76">
        <v>1.1717759999999999</v>
      </c>
      <c r="CU487" s="76">
        <v>0.88555170000000005</v>
      </c>
      <c r="CV487" s="76">
        <v>0.86857130000000005</v>
      </c>
      <c r="CW487" s="76">
        <v>0.30711270000000002</v>
      </c>
      <c r="CX487" s="76">
        <v>1.405775</v>
      </c>
      <c r="CY487" s="76">
        <v>3.2582200000000001</v>
      </c>
      <c r="CZ487" s="76">
        <v>6.9650819999999998</v>
      </c>
      <c r="DA487" s="76">
        <v>8.0292829999999995</v>
      </c>
      <c r="DB487" s="76">
        <v>6.603955</v>
      </c>
      <c r="DC487" s="76">
        <v>5.4048100000000003</v>
      </c>
      <c r="DD487" s="76">
        <v>6.787706</v>
      </c>
      <c r="DE487" s="76">
        <v>9.1895710000000008</v>
      </c>
      <c r="DF487" s="76">
        <v>9.3143069999999994</v>
      </c>
      <c r="DG487" s="76">
        <v>8.0855110000000003</v>
      </c>
      <c r="DH487" s="76">
        <v>5.772176</v>
      </c>
      <c r="DI487" s="76">
        <v>9.0379020000000008</v>
      </c>
    </row>
    <row r="488" spans="1:113" x14ac:dyDescent="0.25">
      <c r="A488" t="str">
        <f t="shared" si="7"/>
        <v>All_3. Wholesale, Transport, other utilities_All_All_All_200 kW and above_43693</v>
      </c>
      <c r="B488" t="s">
        <v>177</v>
      </c>
      <c r="C488" t="s">
        <v>255</v>
      </c>
      <c r="D488" t="s">
        <v>19</v>
      </c>
      <c r="E488" t="s">
        <v>60</v>
      </c>
      <c r="F488" t="s">
        <v>19</v>
      </c>
      <c r="G488" t="s">
        <v>19</v>
      </c>
      <c r="H488" t="s">
        <v>19</v>
      </c>
      <c r="I488" t="s">
        <v>61</v>
      </c>
      <c r="J488" s="11">
        <v>43693</v>
      </c>
      <c r="K488">
        <v>15</v>
      </c>
      <c r="L488">
        <v>18</v>
      </c>
      <c r="M488">
        <v>249</v>
      </c>
      <c r="N488">
        <v>0</v>
      </c>
      <c r="O488">
        <v>0</v>
      </c>
      <c r="P488">
        <v>0</v>
      </c>
      <c r="Q488">
        <v>0</v>
      </c>
      <c r="R488">
        <v>205.31809999999999</v>
      </c>
      <c r="S488">
        <v>201.71297000000001</v>
      </c>
      <c r="T488">
        <v>194.17840000000001</v>
      </c>
      <c r="U488">
        <v>194.49026000000001</v>
      </c>
      <c r="V488">
        <v>199.22628</v>
      </c>
      <c r="W488">
        <v>210.73586</v>
      </c>
      <c r="X488">
        <v>214.06265999999999</v>
      </c>
      <c r="Y488">
        <v>215.82059000000001</v>
      </c>
      <c r="Z488">
        <v>216.03227000000001</v>
      </c>
      <c r="AA488">
        <v>216.07757000000001</v>
      </c>
      <c r="AB488">
        <v>211.48606000000001</v>
      </c>
      <c r="AC488">
        <v>207.30785</v>
      </c>
      <c r="AD488">
        <v>189.16836000000001</v>
      </c>
      <c r="AE488">
        <v>189.10990000000001</v>
      </c>
      <c r="AF488">
        <v>174.89206999999999</v>
      </c>
      <c r="AG488">
        <v>171.35900000000001</v>
      </c>
      <c r="AH488">
        <v>169.923</v>
      </c>
      <c r="AI488">
        <v>177.78469999999999</v>
      </c>
      <c r="AJ488">
        <v>196.822</v>
      </c>
      <c r="AK488">
        <v>206.19319999999999</v>
      </c>
      <c r="AL488">
        <v>212.9049</v>
      </c>
      <c r="AM488">
        <v>211.8937</v>
      </c>
      <c r="AN488">
        <v>205.2499</v>
      </c>
      <c r="AO488">
        <v>197.0771</v>
      </c>
      <c r="AP488">
        <v>80.197329999999994</v>
      </c>
      <c r="AQ488">
        <v>80.516400000000004</v>
      </c>
      <c r="AR488">
        <v>78.387140000000002</v>
      </c>
      <c r="AS488">
        <v>76.674220000000005</v>
      </c>
      <c r="AT488">
        <v>75.630250000000004</v>
      </c>
      <c r="AU488">
        <v>74.212909999999994</v>
      </c>
      <c r="AV488">
        <v>73.089479999999995</v>
      </c>
      <c r="AW488">
        <v>73.270939999999996</v>
      </c>
      <c r="AX488">
        <v>76.530619999999999</v>
      </c>
      <c r="AY488">
        <v>82.02431</v>
      </c>
      <c r="AZ488">
        <v>86.481930000000006</v>
      </c>
      <c r="BA488">
        <v>90.854810000000001</v>
      </c>
      <c r="BB488">
        <v>93.838220000000007</v>
      </c>
      <c r="BC488">
        <v>95.982309999999998</v>
      </c>
      <c r="BD488">
        <v>98.613550000000004</v>
      </c>
      <c r="BE488">
        <v>99.733279999999993</v>
      </c>
      <c r="BF488">
        <v>100.5857</v>
      </c>
      <c r="BG488">
        <v>100.08159999999999</v>
      </c>
      <c r="BH488">
        <v>98.438919999999996</v>
      </c>
      <c r="BI488">
        <v>94.631969999999995</v>
      </c>
      <c r="BJ488">
        <v>89.21275</v>
      </c>
      <c r="BK488">
        <v>85.091200000000001</v>
      </c>
      <c r="BL488">
        <v>82.095039999999997</v>
      </c>
      <c r="BM488">
        <v>80.141170000000002</v>
      </c>
      <c r="BN488">
        <v>-4.5288019999999998</v>
      </c>
      <c r="BO488">
        <v>-4.7707259999999998</v>
      </c>
      <c r="BP488">
        <v>-4.0427150000000003</v>
      </c>
      <c r="BQ488">
        <v>-2.4948839999999999</v>
      </c>
      <c r="BR488">
        <v>-3.8183739999999999</v>
      </c>
      <c r="BS488">
        <v>-2.2627299999999999</v>
      </c>
      <c r="BT488">
        <v>0.1005641</v>
      </c>
      <c r="BU488">
        <v>2.7195109999999998</v>
      </c>
      <c r="BV488">
        <v>2.452035</v>
      </c>
      <c r="BW488">
        <v>0.80923319999999999</v>
      </c>
      <c r="BX488">
        <v>-5.34035E-2</v>
      </c>
      <c r="BY488">
        <v>-1.343242</v>
      </c>
      <c r="BZ488">
        <v>1.3966430000000001</v>
      </c>
      <c r="CA488">
        <v>0.84545669999999995</v>
      </c>
      <c r="CB488">
        <v>8.8065709999999999</v>
      </c>
      <c r="CC488">
        <v>8.9584790000000005</v>
      </c>
      <c r="CD488">
        <v>7.1595760000000004</v>
      </c>
      <c r="CE488">
        <v>4.3069509999999998</v>
      </c>
      <c r="CF488">
        <v>-1.5300320000000001</v>
      </c>
      <c r="CG488">
        <v>-6.7618790000000004</v>
      </c>
      <c r="CH488">
        <v>-6.9535850000000003</v>
      </c>
      <c r="CI488">
        <v>-7.0272680000000003</v>
      </c>
      <c r="CJ488">
        <v>-5.3387270000000004</v>
      </c>
      <c r="CK488">
        <v>-6.5459709999999998</v>
      </c>
      <c r="CL488" s="76">
        <v>7.9980710000000004</v>
      </c>
      <c r="CM488" s="76">
        <v>8.0013690000000004</v>
      </c>
      <c r="CN488" s="76">
        <v>6.0541419999999997</v>
      </c>
      <c r="CO488" s="76">
        <v>4.676685</v>
      </c>
      <c r="CP488" s="76">
        <v>2.654865</v>
      </c>
      <c r="CQ488" s="76">
        <v>0.75306799999999996</v>
      </c>
      <c r="CR488" s="76">
        <v>0.47129389999999999</v>
      </c>
      <c r="CS488" s="76">
        <v>1.298635</v>
      </c>
      <c r="CT488" s="76">
        <v>1.2068110000000001</v>
      </c>
      <c r="CU488" s="76">
        <v>0.95509319999999998</v>
      </c>
      <c r="CV488" s="76">
        <v>0.84163290000000002</v>
      </c>
      <c r="CW488" s="76">
        <v>0.30075669999999999</v>
      </c>
      <c r="CX488" s="76">
        <v>1.366161</v>
      </c>
      <c r="CY488" s="76">
        <v>3.086894</v>
      </c>
      <c r="CZ488" s="76">
        <v>6.712898</v>
      </c>
      <c r="DA488" s="76">
        <v>7.6815150000000001</v>
      </c>
      <c r="DB488" s="76">
        <v>6.3810450000000003</v>
      </c>
      <c r="DC488" s="76">
        <v>5.3045400000000003</v>
      </c>
      <c r="DD488" s="76">
        <v>6.5209809999999999</v>
      </c>
      <c r="DE488" s="76">
        <v>8.7159969999999998</v>
      </c>
      <c r="DF488" s="76">
        <v>8.866161</v>
      </c>
      <c r="DG488" s="76">
        <v>7.7229369999999999</v>
      </c>
      <c r="DH488" s="76">
        <v>5.6006169999999997</v>
      </c>
      <c r="DI488" s="76">
        <v>8.8036060000000003</v>
      </c>
    </row>
    <row r="489" spans="1:113" x14ac:dyDescent="0.25">
      <c r="A489" t="str">
        <f t="shared" si="7"/>
        <v>All_3. Wholesale, Transport, other utilities_All_All_All_200 kW and above_43703</v>
      </c>
      <c r="B489" t="s">
        <v>177</v>
      </c>
      <c r="C489" t="s">
        <v>255</v>
      </c>
      <c r="D489" t="s">
        <v>19</v>
      </c>
      <c r="E489" t="s">
        <v>60</v>
      </c>
      <c r="F489" t="s">
        <v>19</v>
      </c>
      <c r="G489" t="s">
        <v>19</v>
      </c>
      <c r="H489" t="s">
        <v>19</v>
      </c>
      <c r="I489" t="s">
        <v>61</v>
      </c>
      <c r="J489" s="11">
        <v>43703</v>
      </c>
      <c r="K489">
        <v>15</v>
      </c>
      <c r="L489">
        <v>18</v>
      </c>
      <c r="M489">
        <v>249</v>
      </c>
      <c r="N489">
        <v>0</v>
      </c>
      <c r="O489">
        <v>0</v>
      </c>
      <c r="P489">
        <v>0</v>
      </c>
      <c r="Q489">
        <v>0</v>
      </c>
      <c r="R489">
        <v>169.32038</v>
      </c>
      <c r="S489">
        <v>162.68054000000001</v>
      </c>
      <c r="T489">
        <v>164.71616</v>
      </c>
      <c r="U489">
        <v>169.22905</v>
      </c>
      <c r="V489">
        <v>181.04346000000001</v>
      </c>
      <c r="W489">
        <v>192.10477</v>
      </c>
      <c r="X489">
        <v>201.39885000000001</v>
      </c>
      <c r="Y489">
        <v>207.72838999999999</v>
      </c>
      <c r="Z489">
        <v>203.12298999999999</v>
      </c>
      <c r="AA489">
        <v>202.65658999999999</v>
      </c>
      <c r="AB489">
        <v>203.40007</v>
      </c>
      <c r="AC489">
        <v>199.59820999999999</v>
      </c>
      <c r="AD489">
        <v>182.2775</v>
      </c>
      <c r="AE489">
        <v>186.18090000000001</v>
      </c>
      <c r="AF489">
        <v>171.76331999999999</v>
      </c>
      <c r="AG489">
        <v>167.4966</v>
      </c>
      <c r="AH489">
        <v>165.94139999999999</v>
      </c>
      <c r="AI489">
        <v>167.60560000000001</v>
      </c>
      <c r="AJ489">
        <v>187.1653</v>
      </c>
      <c r="AK489">
        <v>200.62979999999999</v>
      </c>
      <c r="AL489">
        <v>206.19470000000001</v>
      </c>
      <c r="AM489">
        <v>206.94399999999999</v>
      </c>
      <c r="AN489">
        <v>203.22110000000001</v>
      </c>
      <c r="AO489">
        <v>198.96619999999999</v>
      </c>
      <c r="AP489">
        <v>78.121430000000004</v>
      </c>
      <c r="AQ489">
        <v>76.969089999999994</v>
      </c>
      <c r="AR489">
        <v>75.706950000000006</v>
      </c>
      <c r="AS489">
        <v>74.063460000000006</v>
      </c>
      <c r="AT489">
        <v>72.569730000000007</v>
      </c>
      <c r="AU489">
        <v>71.598910000000004</v>
      </c>
      <c r="AV489">
        <v>70.786990000000003</v>
      </c>
      <c r="AW489">
        <v>71.050870000000003</v>
      </c>
      <c r="AX489">
        <v>74.354519999999994</v>
      </c>
      <c r="AY489">
        <v>78.121480000000005</v>
      </c>
      <c r="AZ489">
        <v>82.376859999999994</v>
      </c>
      <c r="BA489">
        <v>86.188429999999997</v>
      </c>
      <c r="BB489">
        <v>89.990430000000003</v>
      </c>
      <c r="BC489">
        <v>93.207759999999993</v>
      </c>
      <c r="BD489">
        <v>95.885040000000004</v>
      </c>
      <c r="BE489">
        <v>97.760930000000002</v>
      </c>
      <c r="BF489">
        <v>98.349270000000004</v>
      </c>
      <c r="BG489">
        <v>98.644019999999998</v>
      </c>
      <c r="BH489">
        <v>97.131209999999996</v>
      </c>
      <c r="BI489">
        <v>93.609629999999996</v>
      </c>
      <c r="BJ489">
        <v>88.848070000000007</v>
      </c>
      <c r="BK489">
        <v>84.958500000000001</v>
      </c>
      <c r="BL489">
        <v>82.449100000000001</v>
      </c>
      <c r="BM489">
        <v>80.037719999999993</v>
      </c>
      <c r="BN489">
        <v>-4.5044969999999998</v>
      </c>
      <c r="BO489">
        <v>-4.7590589999999997</v>
      </c>
      <c r="BP489">
        <v>-4.0375610000000002</v>
      </c>
      <c r="BQ489">
        <v>-2.5022899999999999</v>
      </c>
      <c r="BR489">
        <v>-3.8380909999999999</v>
      </c>
      <c r="BS489">
        <v>-2.251131</v>
      </c>
      <c r="BT489">
        <v>0.117977</v>
      </c>
      <c r="BU489">
        <v>2.7251150000000002</v>
      </c>
      <c r="BV489">
        <v>2.450186</v>
      </c>
      <c r="BW489">
        <v>0.79619720000000005</v>
      </c>
      <c r="BX489">
        <v>-6.8320099999999995E-2</v>
      </c>
      <c r="BY489">
        <v>-1.332959</v>
      </c>
      <c r="BZ489">
        <v>1.4012800000000001</v>
      </c>
      <c r="CA489">
        <v>0.77268300000000001</v>
      </c>
      <c r="CB489">
        <v>8.7085810000000006</v>
      </c>
      <c r="CC489">
        <v>8.8726070000000004</v>
      </c>
      <c r="CD489">
        <v>7.0672449999999998</v>
      </c>
      <c r="CE489">
        <v>4.2385270000000004</v>
      </c>
      <c r="CF489">
        <v>-1.570967</v>
      </c>
      <c r="CG489">
        <v>-6.7795579999999998</v>
      </c>
      <c r="CH489">
        <v>-6.9820820000000001</v>
      </c>
      <c r="CI489">
        <v>-7.0683870000000004</v>
      </c>
      <c r="CJ489">
        <v>-5.3613419999999996</v>
      </c>
      <c r="CK489">
        <v>-6.5682419999999997</v>
      </c>
      <c r="CL489" s="76">
        <v>4.774381</v>
      </c>
      <c r="CM489" s="76">
        <v>4.7754209999999997</v>
      </c>
      <c r="CN489" s="76">
        <v>3.7345199999999998</v>
      </c>
      <c r="CO489" s="76">
        <v>2.9643700000000002</v>
      </c>
      <c r="CP489" s="76">
        <v>1.8264279999999999</v>
      </c>
      <c r="CQ489" s="76">
        <v>0.69449329999999998</v>
      </c>
      <c r="CR489" s="76">
        <v>0.38798300000000002</v>
      </c>
      <c r="CS489" s="76">
        <v>0.7275739</v>
      </c>
      <c r="CT489" s="76">
        <v>1.04969</v>
      </c>
      <c r="CU489" s="76">
        <v>0.71815470000000003</v>
      </c>
      <c r="CV489" s="76">
        <v>0.56026730000000002</v>
      </c>
      <c r="CW489" s="76">
        <v>0.234545</v>
      </c>
      <c r="CX489" s="76">
        <v>0.98169010000000001</v>
      </c>
      <c r="CY489" s="76">
        <v>2.0551219999999999</v>
      </c>
      <c r="CZ489" s="76">
        <v>4.6516279999999997</v>
      </c>
      <c r="DA489" s="76">
        <v>5.1777069999999998</v>
      </c>
      <c r="DB489" s="76">
        <v>4.5095390000000002</v>
      </c>
      <c r="DC489" s="76">
        <v>4.169505</v>
      </c>
      <c r="DD489" s="76">
        <v>4.2323180000000002</v>
      </c>
      <c r="DE489" s="76">
        <v>5.3235239999999999</v>
      </c>
      <c r="DF489" s="76">
        <v>5.4153070000000003</v>
      </c>
      <c r="DG489" s="76">
        <v>4.7620180000000003</v>
      </c>
      <c r="DH489" s="76">
        <v>3.6410629999999999</v>
      </c>
      <c r="DI489" s="76">
        <v>5.1074169999999999</v>
      </c>
    </row>
    <row r="490" spans="1:113" x14ac:dyDescent="0.25">
      <c r="A490" t="str">
        <f t="shared" si="7"/>
        <v>All_3. Wholesale, Transport, other utilities_All_All_All_200 kW and above_43704</v>
      </c>
      <c r="B490" t="s">
        <v>177</v>
      </c>
      <c r="C490" t="s">
        <v>255</v>
      </c>
      <c r="D490" t="s">
        <v>19</v>
      </c>
      <c r="E490" t="s">
        <v>60</v>
      </c>
      <c r="F490" t="s">
        <v>19</v>
      </c>
      <c r="G490" t="s">
        <v>19</v>
      </c>
      <c r="H490" t="s">
        <v>19</v>
      </c>
      <c r="I490" t="s">
        <v>61</v>
      </c>
      <c r="J490" s="11">
        <v>43704</v>
      </c>
      <c r="K490">
        <v>15</v>
      </c>
      <c r="L490">
        <v>18</v>
      </c>
      <c r="M490">
        <v>249</v>
      </c>
      <c r="N490">
        <v>0</v>
      </c>
      <c r="O490">
        <v>0</v>
      </c>
      <c r="P490">
        <v>0</v>
      </c>
      <c r="Q490">
        <v>0</v>
      </c>
      <c r="R490">
        <v>194.42486</v>
      </c>
      <c r="S490">
        <v>187.66985</v>
      </c>
      <c r="T490">
        <v>187.73075</v>
      </c>
      <c r="U490">
        <v>188.74236999999999</v>
      </c>
      <c r="V490">
        <v>201.56693000000001</v>
      </c>
      <c r="W490">
        <v>208.42124000000001</v>
      </c>
      <c r="X490">
        <v>210.17838</v>
      </c>
      <c r="Y490">
        <v>213.41958</v>
      </c>
      <c r="Z490">
        <v>211.22015999999999</v>
      </c>
      <c r="AA490">
        <v>204.88256000000001</v>
      </c>
      <c r="AB490">
        <v>205.17178000000001</v>
      </c>
      <c r="AC490">
        <v>202.14626999999999</v>
      </c>
      <c r="AD490">
        <v>185.40848</v>
      </c>
      <c r="AE490">
        <v>195.03174000000001</v>
      </c>
      <c r="AF490">
        <v>181.56256999999999</v>
      </c>
      <c r="AG490">
        <v>181.32169999999999</v>
      </c>
      <c r="AH490">
        <v>182.0692</v>
      </c>
      <c r="AI490">
        <v>184.1284</v>
      </c>
      <c r="AJ490">
        <v>202.02799999999999</v>
      </c>
      <c r="AK490">
        <v>206.48269999999999</v>
      </c>
      <c r="AL490">
        <v>212.06790000000001</v>
      </c>
      <c r="AM490">
        <v>208.81950000000001</v>
      </c>
      <c r="AN490">
        <v>209.92269999999999</v>
      </c>
      <c r="AO490">
        <v>207.5196</v>
      </c>
      <c r="AP490">
        <v>78.287210000000002</v>
      </c>
      <c r="AQ490">
        <v>76.944059999999993</v>
      </c>
      <c r="AR490">
        <v>76.228650000000002</v>
      </c>
      <c r="AS490">
        <v>75.017089999999996</v>
      </c>
      <c r="AT490">
        <v>73.491979999999998</v>
      </c>
      <c r="AU490">
        <v>72.6768</v>
      </c>
      <c r="AV490">
        <v>71.06344</v>
      </c>
      <c r="AW490">
        <v>71.753820000000005</v>
      </c>
      <c r="AX490">
        <v>74.66216</v>
      </c>
      <c r="AY490">
        <v>78.492609999999999</v>
      </c>
      <c r="AZ490">
        <v>82.885930000000002</v>
      </c>
      <c r="BA490">
        <v>86.671319999999994</v>
      </c>
      <c r="BB490">
        <v>90.235730000000004</v>
      </c>
      <c r="BC490">
        <v>92.760409999999993</v>
      </c>
      <c r="BD490">
        <v>95.175529999999995</v>
      </c>
      <c r="BE490">
        <v>97.106719999999996</v>
      </c>
      <c r="BF490">
        <v>97.623339999999999</v>
      </c>
      <c r="BG490">
        <v>96.965149999999994</v>
      </c>
      <c r="BH490">
        <v>95.255430000000004</v>
      </c>
      <c r="BI490">
        <v>92.027069999999995</v>
      </c>
      <c r="BJ490">
        <v>87.586340000000007</v>
      </c>
      <c r="BK490">
        <v>84.309929999999994</v>
      </c>
      <c r="BL490">
        <v>81.853719999999996</v>
      </c>
      <c r="BM490">
        <v>80.214060000000003</v>
      </c>
      <c r="BN490">
        <v>-2.8061410000000002</v>
      </c>
      <c r="BO490">
        <v>-3.9437790000000001</v>
      </c>
      <c r="BP490">
        <v>-3.6778209999999998</v>
      </c>
      <c r="BQ490">
        <v>-3.019917</v>
      </c>
      <c r="BR490">
        <v>-5.216253</v>
      </c>
      <c r="BS490">
        <v>-1.4404710000000001</v>
      </c>
      <c r="BT490">
        <v>1.334802</v>
      </c>
      <c r="BU490">
        <v>3.116692</v>
      </c>
      <c r="BV490">
        <v>2.3208229999999999</v>
      </c>
      <c r="BW490">
        <v>-0.1148561</v>
      </c>
      <c r="BX490">
        <v>-1.110609</v>
      </c>
      <c r="BY490">
        <v>-0.61499110000000001</v>
      </c>
      <c r="BZ490">
        <v>1.725598</v>
      </c>
      <c r="CA490">
        <v>-4.3130490000000004</v>
      </c>
      <c r="CB490">
        <v>1.860941</v>
      </c>
      <c r="CC490">
        <v>2.8712719999999998</v>
      </c>
      <c r="CD490">
        <v>0.61453170000000001</v>
      </c>
      <c r="CE490">
        <v>-0.54294810000000004</v>
      </c>
      <c r="CF490">
        <v>-4.4315230000000003</v>
      </c>
      <c r="CG490">
        <v>-8.0148510000000002</v>
      </c>
      <c r="CH490">
        <v>-8.9734440000000006</v>
      </c>
      <c r="CI490">
        <v>-9.9420830000000002</v>
      </c>
      <c r="CJ490">
        <v>-6.9415019999999998</v>
      </c>
      <c r="CK490">
        <v>-8.1242629999999991</v>
      </c>
      <c r="CL490" s="76">
        <v>6.1715429999999998</v>
      </c>
      <c r="CM490" s="76">
        <v>6.2166230000000002</v>
      </c>
      <c r="CN490" s="76">
        <v>4.7666760000000004</v>
      </c>
      <c r="CO490" s="76">
        <v>3.863524</v>
      </c>
      <c r="CP490" s="76">
        <v>2.4575670000000001</v>
      </c>
      <c r="CQ490" s="76">
        <v>0.71869550000000004</v>
      </c>
      <c r="CR490" s="76">
        <v>0.41914709999999999</v>
      </c>
      <c r="CS490" s="76">
        <v>0.80172880000000002</v>
      </c>
      <c r="CT490" s="76">
        <v>1.1844520000000001</v>
      </c>
      <c r="CU490" s="76">
        <v>0.85921780000000003</v>
      </c>
      <c r="CV490" s="76">
        <v>0.76234740000000001</v>
      </c>
      <c r="CW490" s="76">
        <v>0.26074520000000001</v>
      </c>
      <c r="CX490" s="76">
        <v>1.146639</v>
      </c>
      <c r="CY490" s="76">
        <v>3.7665299999999999</v>
      </c>
      <c r="CZ490" s="76">
        <v>5.62195</v>
      </c>
      <c r="DA490" s="76">
        <v>6.1253010000000003</v>
      </c>
      <c r="DB490" s="76">
        <v>5.8053600000000003</v>
      </c>
      <c r="DC490" s="76">
        <v>5.2345750000000004</v>
      </c>
      <c r="DD490" s="76">
        <v>6.0302889999999998</v>
      </c>
      <c r="DE490" s="76">
        <v>7.272761</v>
      </c>
      <c r="DF490" s="76">
        <v>7.104508</v>
      </c>
      <c r="DG490" s="76">
        <v>6.3532539999999997</v>
      </c>
      <c r="DH490" s="76">
        <v>5.1096389999999996</v>
      </c>
      <c r="DI490" s="76">
        <v>6.7430079999999997</v>
      </c>
    </row>
    <row r="491" spans="1:113" x14ac:dyDescent="0.25">
      <c r="A491" t="str">
        <f t="shared" si="7"/>
        <v>All_3. Wholesale, Transport, other utilities_All_All_All_200 kW and above_43721</v>
      </c>
      <c r="B491" t="s">
        <v>177</v>
      </c>
      <c r="C491" t="s">
        <v>255</v>
      </c>
      <c r="D491" t="s">
        <v>19</v>
      </c>
      <c r="E491" t="s">
        <v>60</v>
      </c>
      <c r="F491" t="s">
        <v>19</v>
      </c>
      <c r="G491" t="s">
        <v>19</v>
      </c>
      <c r="H491" t="s">
        <v>19</v>
      </c>
      <c r="I491" t="s">
        <v>61</v>
      </c>
      <c r="J491" s="11">
        <v>43721</v>
      </c>
      <c r="K491">
        <v>15</v>
      </c>
      <c r="L491">
        <v>18</v>
      </c>
      <c r="M491">
        <v>247</v>
      </c>
      <c r="N491">
        <v>0</v>
      </c>
      <c r="O491">
        <v>0</v>
      </c>
      <c r="P491">
        <v>0</v>
      </c>
      <c r="Q491">
        <v>0</v>
      </c>
      <c r="R491">
        <v>173.31929</v>
      </c>
      <c r="S491">
        <v>178.31094999999999</v>
      </c>
      <c r="T491">
        <v>172.68312</v>
      </c>
      <c r="U491">
        <v>169.75482</v>
      </c>
      <c r="V491">
        <v>178.00476</v>
      </c>
      <c r="W491">
        <v>185.94047</v>
      </c>
      <c r="X491">
        <v>197.12195</v>
      </c>
      <c r="Y491">
        <v>198.49994000000001</v>
      </c>
      <c r="Z491">
        <v>196.78232</v>
      </c>
      <c r="AA491">
        <v>198.26746</v>
      </c>
      <c r="AB491">
        <v>193.43190999999999</v>
      </c>
      <c r="AC491">
        <v>188.88159999999999</v>
      </c>
      <c r="AD491">
        <v>175.53199000000001</v>
      </c>
      <c r="AE491">
        <v>177.76732000000001</v>
      </c>
      <c r="AF491">
        <v>163.28609</v>
      </c>
      <c r="AG491">
        <v>159.69880000000001</v>
      </c>
      <c r="AH491">
        <v>161.03200000000001</v>
      </c>
      <c r="AI491">
        <v>161.29130000000001</v>
      </c>
      <c r="AJ491">
        <v>177.8518</v>
      </c>
      <c r="AK491">
        <v>193.77430000000001</v>
      </c>
      <c r="AL491">
        <v>194.72550000000001</v>
      </c>
      <c r="AM491">
        <v>195.87450000000001</v>
      </c>
      <c r="AN491">
        <v>190.75210000000001</v>
      </c>
      <c r="AO491">
        <v>189.21539999999999</v>
      </c>
      <c r="AP491">
        <v>74.411739999999995</v>
      </c>
      <c r="AQ491">
        <v>72.074489999999997</v>
      </c>
      <c r="AR491">
        <v>70.543139999999994</v>
      </c>
      <c r="AS491">
        <v>68.50479</v>
      </c>
      <c r="AT491">
        <v>67.390469999999993</v>
      </c>
      <c r="AU491">
        <v>66.239940000000004</v>
      </c>
      <c r="AV491">
        <v>65.5154</v>
      </c>
      <c r="AW491">
        <v>65.214780000000005</v>
      </c>
      <c r="AX491">
        <v>68.393990000000002</v>
      </c>
      <c r="AY491">
        <v>74.213080000000005</v>
      </c>
      <c r="AZ491">
        <v>79.087299999999999</v>
      </c>
      <c r="BA491">
        <v>84.044650000000004</v>
      </c>
      <c r="BB491">
        <v>88.069980000000001</v>
      </c>
      <c r="BC491">
        <v>91.387900000000002</v>
      </c>
      <c r="BD491">
        <v>93.869460000000004</v>
      </c>
      <c r="BE491">
        <v>95.823859999999996</v>
      </c>
      <c r="BF491">
        <v>96.650090000000006</v>
      </c>
      <c r="BG491">
        <v>96.447199999999995</v>
      </c>
      <c r="BH491">
        <v>94.87133</v>
      </c>
      <c r="BI491">
        <v>91.487589999999997</v>
      </c>
      <c r="BJ491">
        <v>86.714839999999995</v>
      </c>
      <c r="BK491">
        <v>83.107399999999998</v>
      </c>
      <c r="BL491">
        <v>80.083519999999993</v>
      </c>
      <c r="BM491">
        <v>77.849170000000001</v>
      </c>
      <c r="BN491">
        <v>-2.157648</v>
      </c>
      <c r="BO491">
        <v>-6.4787800000000004</v>
      </c>
      <c r="BP491">
        <v>-3.3414739999999998</v>
      </c>
      <c r="BQ491">
        <v>-0.96163739999999998</v>
      </c>
      <c r="BR491">
        <v>-2.1199499999999998</v>
      </c>
      <c r="BS491">
        <v>-0.25790669999999999</v>
      </c>
      <c r="BT491">
        <v>1.414185</v>
      </c>
      <c r="BU491">
        <v>2.5467770000000001</v>
      </c>
      <c r="BV491">
        <v>0.92839490000000002</v>
      </c>
      <c r="BW491">
        <v>-2.5111530000000002</v>
      </c>
      <c r="BX491">
        <v>-8.1923999999999997E-2</v>
      </c>
      <c r="BY491">
        <v>0.48070190000000002</v>
      </c>
      <c r="BZ491">
        <v>-0.39877889999999999</v>
      </c>
      <c r="CA491">
        <v>0.1178732</v>
      </c>
      <c r="CB491">
        <v>9.5790070000000007</v>
      </c>
      <c r="CC491">
        <v>9.0611890000000006</v>
      </c>
      <c r="CD491">
        <v>5.5067050000000002</v>
      </c>
      <c r="CE491">
        <v>6.4971459999999999</v>
      </c>
      <c r="CF491">
        <v>2.2811910000000002</v>
      </c>
      <c r="CG491">
        <v>-5.7432249999999998</v>
      </c>
      <c r="CH491">
        <v>-8.0941530000000004</v>
      </c>
      <c r="CI491">
        <v>-8.2708060000000003</v>
      </c>
      <c r="CJ491">
        <v>-4.584873</v>
      </c>
      <c r="CK491">
        <v>-6.404852</v>
      </c>
      <c r="CL491" s="76">
        <v>6.3471710000000003</v>
      </c>
      <c r="CM491" s="76">
        <v>6.5988769999999999</v>
      </c>
      <c r="CN491" s="76">
        <v>5.0648920000000004</v>
      </c>
      <c r="CO491" s="76">
        <v>3.9990450000000002</v>
      </c>
      <c r="CP491" s="76">
        <v>2.8198319999999999</v>
      </c>
      <c r="CQ491" s="76">
        <v>0.95553759999999999</v>
      </c>
      <c r="CR491" s="76">
        <v>0.92710590000000004</v>
      </c>
      <c r="CS491" s="76">
        <v>1.6580159999999999</v>
      </c>
      <c r="CT491" s="76">
        <v>2.0155599999999998</v>
      </c>
      <c r="CU491" s="76">
        <v>1.402563</v>
      </c>
      <c r="CV491" s="76">
        <v>0.72622600000000004</v>
      </c>
      <c r="CW491" s="76">
        <v>0.278416</v>
      </c>
      <c r="CX491" s="76">
        <v>0.80735219999999996</v>
      </c>
      <c r="CY491" s="76">
        <v>2.28627</v>
      </c>
      <c r="CZ491" s="76">
        <v>4.8757929999999998</v>
      </c>
      <c r="DA491" s="76">
        <v>5.7288730000000001</v>
      </c>
      <c r="DB491" s="76">
        <v>5.3969690000000003</v>
      </c>
      <c r="DC491" s="76">
        <v>4.8763550000000002</v>
      </c>
      <c r="DD491" s="76">
        <v>5.6959920000000004</v>
      </c>
      <c r="DE491" s="76">
        <v>7.7644019999999996</v>
      </c>
      <c r="DF491" s="76">
        <v>7.5124550000000001</v>
      </c>
      <c r="DG491" s="76">
        <v>6.1111389999999997</v>
      </c>
      <c r="DH491" s="76">
        <v>4.8342530000000004</v>
      </c>
      <c r="DI491" s="76">
        <v>7.3741789999999998</v>
      </c>
    </row>
    <row r="492" spans="1:113" x14ac:dyDescent="0.25">
      <c r="A492" t="str">
        <f t="shared" si="7"/>
        <v>All_3. Wholesale, Transport, other utilities_All_All_All_200 kW and above_2958465</v>
      </c>
      <c r="B492" t="s">
        <v>204</v>
      </c>
      <c r="C492" t="s">
        <v>255</v>
      </c>
      <c r="D492" t="s">
        <v>19</v>
      </c>
      <c r="E492" t="s">
        <v>60</v>
      </c>
      <c r="F492" t="s">
        <v>19</v>
      </c>
      <c r="G492" t="s">
        <v>19</v>
      </c>
      <c r="H492" t="s">
        <v>19</v>
      </c>
      <c r="I492" t="s">
        <v>61</v>
      </c>
      <c r="J492" s="11">
        <v>2958465</v>
      </c>
      <c r="K492">
        <v>15</v>
      </c>
      <c r="L492">
        <v>18</v>
      </c>
      <c r="M492">
        <v>249.33330000000001</v>
      </c>
      <c r="N492">
        <v>0</v>
      </c>
      <c r="O492">
        <v>0</v>
      </c>
      <c r="P492">
        <v>0</v>
      </c>
      <c r="Q492">
        <v>0</v>
      </c>
      <c r="R492">
        <v>193.42725999999999</v>
      </c>
      <c r="S492">
        <v>188.98967999999999</v>
      </c>
      <c r="T492">
        <v>186.62361999999999</v>
      </c>
      <c r="U492">
        <v>185.95169999999999</v>
      </c>
      <c r="V492">
        <v>194.86827</v>
      </c>
      <c r="W492">
        <v>204.16398000000001</v>
      </c>
      <c r="X492">
        <v>208.52683999999999</v>
      </c>
      <c r="Y492">
        <v>210.55260999999999</v>
      </c>
      <c r="Z492">
        <v>208.07465999999999</v>
      </c>
      <c r="AA492">
        <v>205.69775000000001</v>
      </c>
      <c r="AB492">
        <v>204.05412999999999</v>
      </c>
      <c r="AC492">
        <v>200.78579999999999</v>
      </c>
      <c r="AD492">
        <v>184.61582999999999</v>
      </c>
      <c r="AE492">
        <v>185.67043000000001</v>
      </c>
      <c r="AF492">
        <v>173.00778</v>
      </c>
      <c r="AG492">
        <v>170.24459999999999</v>
      </c>
      <c r="AH492">
        <v>170.8014</v>
      </c>
      <c r="AI492">
        <v>172.81270000000001</v>
      </c>
      <c r="AJ492">
        <v>191.18629999999999</v>
      </c>
      <c r="AK492">
        <v>203.9083</v>
      </c>
      <c r="AL492">
        <v>208.7688</v>
      </c>
      <c r="AM492">
        <v>207.81979999999999</v>
      </c>
      <c r="AN492">
        <v>206.0736</v>
      </c>
      <c r="AO492">
        <v>200.37860000000001</v>
      </c>
      <c r="AP492">
        <v>78.191329999999994</v>
      </c>
      <c r="AQ492">
        <v>76.433269999999993</v>
      </c>
      <c r="AR492">
        <v>74.944569999999999</v>
      </c>
      <c r="AS492">
        <v>73.332319999999996</v>
      </c>
      <c r="AT492">
        <v>72.045270000000002</v>
      </c>
      <c r="AU492">
        <v>71.034700000000001</v>
      </c>
      <c r="AV492">
        <v>70.036410000000004</v>
      </c>
      <c r="AW492">
        <v>70.641530000000003</v>
      </c>
      <c r="AX492">
        <v>73.989320000000006</v>
      </c>
      <c r="AY492">
        <v>78.525149999999996</v>
      </c>
      <c r="AZ492">
        <v>82.875829999999993</v>
      </c>
      <c r="BA492">
        <v>86.914069999999995</v>
      </c>
      <c r="BB492">
        <v>90.480760000000004</v>
      </c>
      <c r="BC492">
        <v>93.455830000000006</v>
      </c>
      <c r="BD492">
        <v>95.924589999999995</v>
      </c>
      <c r="BE492">
        <v>97.577380000000005</v>
      </c>
      <c r="BF492">
        <v>98.390240000000006</v>
      </c>
      <c r="BG492">
        <v>98.306060000000002</v>
      </c>
      <c r="BH492">
        <v>97.106719999999996</v>
      </c>
      <c r="BI492">
        <v>94.419939999999997</v>
      </c>
      <c r="BJ492">
        <v>90.137209999999996</v>
      </c>
      <c r="BK492">
        <v>86.011690000000002</v>
      </c>
      <c r="BL492">
        <v>82.907200000000003</v>
      </c>
      <c r="BM492">
        <v>80.600899999999996</v>
      </c>
      <c r="BN492">
        <v>-4.364509</v>
      </c>
      <c r="BO492">
        <v>-4.7312430000000001</v>
      </c>
      <c r="BP492">
        <v>-4.1986650000000001</v>
      </c>
      <c r="BQ492">
        <v>-2.6913520000000002</v>
      </c>
      <c r="BR492">
        <v>-3.4597319999999998</v>
      </c>
      <c r="BS492">
        <v>-1.470345</v>
      </c>
      <c r="BT492">
        <v>0.93614280000000005</v>
      </c>
      <c r="BU492">
        <v>2.989385</v>
      </c>
      <c r="BV492">
        <v>1.4945889999999999</v>
      </c>
      <c r="BW492">
        <v>-0.48970010000000003</v>
      </c>
      <c r="BX492">
        <v>-0.14912790000000001</v>
      </c>
      <c r="BY492">
        <v>-0.71953520000000004</v>
      </c>
      <c r="BZ492">
        <v>0.86866169999999998</v>
      </c>
      <c r="CA492">
        <v>1.112665</v>
      </c>
      <c r="CB492">
        <v>9.2444459999999999</v>
      </c>
      <c r="CC492">
        <v>9.6319160000000004</v>
      </c>
      <c r="CD492">
        <v>7.0766410000000004</v>
      </c>
      <c r="CE492">
        <v>5.1946599999999998</v>
      </c>
      <c r="CF492">
        <v>-0.1014096</v>
      </c>
      <c r="CG492">
        <v>-6.252783</v>
      </c>
      <c r="CH492">
        <v>-6.3716290000000004</v>
      </c>
      <c r="CI492">
        <v>-6.5755840000000001</v>
      </c>
      <c r="CJ492">
        <v>-4.578468</v>
      </c>
      <c r="CK492">
        <v>-5.1537059999999997</v>
      </c>
      <c r="CL492" s="76">
        <v>0.71061920000000001</v>
      </c>
      <c r="CM492" s="76">
        <v>0.71704029999999996</v>
      </c>
      <c r="CN492" s="76">
        <v>0.55644369999999999</v>
      </c>
      <c r="CO492" s="76">
        <v>0.4463609</v>
      </c>
      <c r="CP492" s="76">
        <v>0.27748889999999998</v>
      </c>
      <c r="CQ492" s="76">
        <v>8.5900500000000005E-2</v>
      </c>
      <c r="CR492" s="76">
        <v>6.3954800000000006E-2</v>
      </c>
      <c r="CS492" s="76">
        <v>0.13534189999999999</v>
      </c>
      <c r="CT492" s="76">
        <v>0.15770120000000001</v>
      </c>
      <c r="CU492" s="76">
        <v>0.11932950000000001</v>
      </c>
      <c r="CV492" s="76">
        <v>8.46113E-2</v>
      </c>
      <c r="CW492" s="76">
        <v>3.2933999999999998E-2</v>
      </c>
      <c r="CX492" s="76">
        <v>0.1205225</v>
      </c>
      <c r="CY492" s="76">
        <v>0.29401860000000002</v>
      </c>
      <c r="CZ492" s="76">
        <v>0.62423839999999997</v>
      </c>
      <c r="DA492" s="76">
        <v>0.710503</v>
      </c>
      <c r="DB492" s="76">
        <v>0.62161370000000005</v>
      </c>
      <c r="DC492" s="76">
        <v>0.54407810000000001</v>
      </c>
      <c r="DD492" s="76">
        <v>0.63461100000000004</v>
      </c>
      <c r="DE492" s="76">
        <v>0.79906880000000002</v>
      </c>
      <c r="DF492" s="76">
        <v>0.80515930000000002</v>
      </c>
      <c r="DG492" s="76">
        <v>0.70105240000000002</v>
      </c>
      <c r="DH492" s="76">
        <v>0.54691800000000002</v>
      </c>
      <c r="DI492" s="76">
        <v>0.82616520000000004</v>
      </c>
    </row>
    <row r="493" spans="1:113" x14ac:dyDescent="0.25">
      <c r="A493" t="str">
        <f t="shared" si="7"/>
        <v>All_4. Retail stores_All_All_All_200 kW and above_43627</v>
      </c>
      <c r="B493" t="s">
        <v>177</v>
      </c>
      <c r="C493" t="s">
        <v>256</v>
      </c>
      <c r="D493" t="s">
        <v>19</v>
      </c>
      <c r="E493" t="s">
        <v>62</v>
      </c>
      <c r="F493" t="s">
        <v>19</v>
      </c>
      <c r="G493" t="s">
        <v>19</v>
      </c>
      <c r="H493" t="s">
        <v>19</v>
      </c>
      <c r="I493" t="s">
        <v>61</v>
      </c>
      <c r="J493" s="11">
        <v>43627</v>
      </c>
      <c r="K493">
        <v>15</v>
      </c>
      <c r="L493">
        <v>18</v>
      </c>
      <c r="M493">
        <v>55</v>
      </c>
      <c r="N493">
        <v>1</v>
      </c>
      <c r="O493">
        <v>0</v>
      </c>
      <c r="P493">
        <v>1</v>
      </c>
      <c r="Q493">
        <v>0</v>
      </c>
      <c r="AP493">
        <v>79.096260000000001</v>
      </c>
      <c r="AQ493">
        <v>75.984620000000007</v>
      </c>
      <c r="AR493">
        <v>74.159080000000003</v>
      </c>
      <c r="AS493">
        <v>72.760890000000003</v>
      </c>
      <c r="AT493">
        <v>70.857960000000006</v>
      </c>
      <c r="AU493">
        <v>69.958119999999994</v>
      </c>
      <c r="AV493">
        <v>69.614850000000004</v>
      </c>
      <c r="AW493">
        <v>72.27073</v>
      </c>
      <c r="AX493">
        <v>77.259190000000004</v>
      </c>
      <c r="AY493">
        <v>82.217950000000002</v>
      </c>
      <c r="AZ493">
        <v>86.111429999999999</v>
      </c>
      <c r="BA493">
        <v>90.703050000000005</v>
      </c>
      <c r="BB493">
        <v>94.252189999999999</v>
      </c>
      <c r="BC493">
        <v>96.71763</v>
      </c>
      <c r="BD493">
        <v>99.178629999999998</v>
      </c>
      <c r="BE493">
        <v>100.05759999999999</v>
      </c>
      <c r="BF493">
        <v>101.8622</v>
      </c>
      <c r="BG493">
        <v>101.1747</v>
      </c>
      <c r="BH493">
        <v>99.77431</v>
      </c>
      <c r="BI493">
        <v>97.551019999999994</v>
      </c>
      <c r="BJ493">
        <v>93.959299999999999</v>
      </c>
      <c r="BK493">
        <v>88.528260000000003</v>
      </c>
      <c r="BL493">
        <v>85.814480000000003</v>
      </c>
      <c r="BM493">
        <v>82.992199999999997</v>
      </c>
      <c r="CL493" s="76"/>
      <c r="CM493" s="76"/>
      <c r="CN493" s="76"/>
      <c r="CO493" s="76"/>
      <c r="CP493" s="76"/>
      <c r="CQ493" s="76"/>
      <c r="CR493" s="76"/>
      <c r="CS493" s="76"/>
      <c r="CT493" s="76"/>
      <c r="CU493" s="76"/>
      <c r="CV493" s="76"/>
      <c r="CW493" s="76"/>
      <c r="CX493" s="76"/>
      <c r="CY493" s="76"/>
      <c r="CZ493" s="76"/>
      <c r="DA493" s="76"/>
      <c r="DB493" s="76"/>
      <c r="DC493" s="76"/>
      <c r="DD493" s="76"/>
      <c r="DE493" s="76"/>
      <c r="DF493" s="76"/>
      <c r="DG493" s="76"/>
      <c r="DH493" s="76"/>
      <c r="DI493" s="76"/>
    </row>
    <row r="494" spans="1:113" x14ac:dyDescent="0.25">
      <c r="A494" t="str">
        <f t="shared" si="7"/>
        <v>All_4. Retail stores_All_All_All_200 kW and above_43670</v>
      </c>
      <c r="B494" t="s">
        <v>177</v>
      </c>
      <c r="C494" t="s">
        <v>256</v>
      </c>
      <c r="D494" t="s">
        <v>19</v>
      </c>
      <c r="E494" t="s">
        <v>62</v>
      </c>
      <c r="F494" t="s">
        <v>19</v>
      </c>
      <c r="G494" t="s">
        <v>19</v>
      </c>
      <c r="H494" t="s">
        <v>19</v>
      </c>
      <c r="I494" t="s">
        <v>61</v>
      </c>
      <c r="J494" s="11">
        <v>43670</v>
      </c>
      <c r="K494">
        <v>15</v>
      </c>
      <c r="L494">
        <v>18</v>
      </c>
      <c r="M494">
        <v>52</v>
      </c>
      <c r="N494">
        <v>0</v>
      </c>
      <c r="O494">
        <v>0</v>
      </c>
      <c r="P494">
        <v>0</v>
      </c>
      <c r="Q494">
        <v>0</v>
      </c>
      <c r="R494">
        <v>156.00664</v>
      </c>
      <c r="S494">
        <v>151.58064999999999</v>
      </c>
      <c r="T494">
        <v>152.60977</v>
      </c>
      <c r="U494">
        <v>151.13804999999999</v>
      </c>
      <c r="V494">
        <v>155.98111</v>
      </c>
      <c r="W494">
        <v>163.9161</v>
      </c>
      <c r="X494">
        <v>183.91395</v>
      </c>
      <c r="Y494">
        <v>201.25086999999999</v>
      </c>
      <c r="Z494">
        <v>212.88271</v>
      </c>
      <c r="AA494">
        <v>251.447</v>
      </c>
      <c r="AB494">
        <v>306.86160999999998</v>
      </c>
      <c r="AC494">
        <v>312.26776000000001</v>
      </c>
      <c r="AD494">
        <v>312.36380000000003</v>
      </c>
      <c r="AE494">
        <v>319.22246999999999</v>
      </c>
      <c r="AF494">
        <v>318.31470999999999</v>
      </c>
      <c r="AG494">
        <v>315.8304</v>
      </c>
      <c r="AH494">
        <v>310.60180000000003</v>
      </c>
      <c r="AI494">
        <v>305.98829999999998</v>
      </c>
      <c r="AJ494">
        <v>299.46230000000003</v>
      </c>
      <c r="AK494">
        <v>297.45569999999998</v>
      </c>
      <c r="AL494">
        <v>260.83429999999998</v>
      </c>
      <c r="AM494">
        <v>204.9573</v>
      </c>
      <c r="AN494">
        <v>189.0658</v>
      </c>
      <c r="AO494">
        <v>166.6865</v>
      </c>
      <c r="AP494">
        <v>78.390169999999998</v>
      </c>
      <c r="AQ494">
        <v>75.681569999999994</v>
      </c>
      <c r="AR494">
        <v>73.239689999999996</v>
      </c>
      <c r="AS494">
        <v>71.697329999999994</v>
      </c>
      <c r="AT494">
        <v>70.415440000000004</v>
      </c>
      <c r="AU494">
        <v>69.365279999999998</v>
      </c>
      <c r="AV494">
        <v>68.043750000000003</v>
      </c>
      <c r="AW494">
        <v>69.683980000000005</v>
      </c>
      <c r="AX494">
        <v>74.02158</v>
      </c>
      <c r="AY494">
        <v>79.185360000000003</v>
      </c>
      <c r="AZ494">
        <v>83.723879999999994</v>
      </c>
      <c r="BA494">
        <v>87.791929999999994</v>
      </c>
      <c r="BB494">
        <v>91.076660000000004</v>
      </c>
      <c r="BC494">
        <v>94.821579999999997</v>
      </c>
      <c r="BD494">
        <v>97.897710000000004</v>
      </c>
      <c r="BE494">
        <v>99.555080000000004</v>
      </c>
      <c r="BF494">
        <v>99.909509999999997</v>
      </c>
      <c r="BG494">
        <v>100.02379999999999</v>
      </c>
      <c r="BH494">
        <v>99.245990000000006</v>
      </c>
      <c r="BI494">
        <v>96.659989999999993</v>
      </c>
      <c r="BJ494">
        <v>92.335210000000004</v>
      </c>
      <c r="BK494">
        <v>87.669550000000001</v>
      </c>
      <c r="BL494">
        <v>84.481620000000007</v>
      </c>
      <c r="BM494">
        <v>82.116290000000006</v>
      </c>
      <c r="BN494">
        <v>3.0827339999999999</v>
      </c>
      <c r="BO494">
        <v>6.9191180000000001</v>
      </c>
      <c r="BP494">
        <v>2.0844079999999998</v>
      </c>
      <c r="BQ494">
        <v>2.5260820000000002</v>
      </c>
      <c r="BR494">
        <v>1.927527</v>
      </c>
      <c r="BS494">
        <v>3.5094289999999999</v>
      </c>
      <c r="BT494">
        <v>-3.6741809999999999</v>
      </c>
      <c r="BU494">
        <v>-2.3059949999999998</v>
      </c>
      <c r="BV494">
        <v>0.61035379999999995</v>
      </c>
      <c r="BW494">
        <v>-6.9870600000000005E-2</v>
      </c>
      <c r="BX494">
        <v>1.7182440000000001</v>
      </c>
      <c r="BY494">
        <v>-1.6943429999999999</v>
      </c>
      <c r="BZ494">
        <v>-0.62295739999999999</v>
      </c>
      <c r="CA494">
        <v>-1.7248190000000001</v>
      </c>
      <c r="CB494">
        <v>2.0701839999999998</v>
      </c>
      <c r="CC494">
        <v>1.991981</v>
      </c>
      <c r="CD494">
        <v>2.060657</v>
      </c>
      <c r="CE494">
        <v>4.9855390000000002</v>
      </c>
      <c r="CF494">
        <v>7.9580840000000004</v>
      </c>
      <c r="CG494">
        <v>5.0273960000000004</v>
      </c>
      <c r="CH494">
        <v>2.9771010000000002</v>
      </c>
      <c r="CI494">
        <v>2.3107069999999998</v>
      </c>
      <c r="CJ494">
        <v>-7.8082929999999999</v>
      </c>
      <c r="CK494">
        <v>0.71958670000000002</v>
      </c>
      <c r="CL494" s="76">
        <v>9.2902199999999997</v>
      </c>
      <c r="CM494" s="76">
        <v>18.822479999999999</v>
      </c>
      <c r="CN494" s="76">
        <v>12.01322</v>
      </c>
      <c r="CO494" s="76">
        <v>16.421430000000001</v>
      </c>
      <c r="CP494" s="76">
        <v>18.793959999999998</v>
      </c>
      <c r="CQ494" s="76">
        <v>16.337350000000001</v>
      </c>
      <c r="CR494" s="76">
        <v>7.4945209999999998</v>
      </c>
      <c r="CS494" s="76">
        <v>15.5952</v>
      </c>
      <c r="CT494" s="76">
        <v>25.048390000000001</v>
      </c>
      <c r="CU494" s="76">
        <v>48.205129999999997</v>
      </c>
      <c r="CV494" s="76">
        <v>14.446440000000001</v>
      </c>
      <c r="CW494" s="76">
        <v>20.78322</v>
      </c>
      <c r="CX494" s="76">
        <v>12.48147</v>
      </c>
      <c r="CY494" s="76">
        <v>9.8824129999999997</v>
      </c>
      <c r="CZ494" s="76">
        <v>15.8414</v>
      </c>
      <c r="DA494" s="76">
        <v>15.930389999999999</v>
      </c>
      <c r="DB494" s="76">
        <v>20.804590000000001</v>
      </c>
      <c r="DC494" s="76">
        <v>30.08821</v>
      </c>
      <c r="DD494" s="76">
        <v>62.533329999999999</v>
      </c>
      <c r="DE494" s="76">
        <v>276.97640000000001</v>
      </c>
      <c r="DF494" s="76">
        <v>90.191329999999994</v>
      </c>
      <c r="DG494" s="76">
        <v>7.0840360000000002</v>
      </c>
      <c r="DH494" s="76">
        <v>37.933579999999999</v>
      </c>
      <c r="DI494" s="76">
        <v>16.741669999999999</v>
      </c>
    </row>
    <row r="495" spans="1:113" x14ac:dyDescent="0.25">
      <c r="A495" t="str">
        <f t="shared" si="7"/>
        <v>All_4. Retail stores_All_All_All_200 kW and above_43672</v>
      </c>
      <c r="B495" t="s">
        <v>177</v>
      </c>
      <c r="C495" t="s">
        <v>256</v>
      </c>
      <c r="D495" t="s">
        <v>19</v>
      </c>
      <c r="E495" t="s">
        <v>62</v>
      </c>
      <c r="F495" t="s">
        <v>19</v>
      </c>
      <c r="G495" t="s">
        <v>19</v>
      </c>
      <c r="H495" t="s">
        <v>19</v>
      </c>
      <c r="I495" t="s">
        <v>61</v>
      </c>
      <c r="J495" s="11">
        <v>43672</v>
      </c>
      <c r="K495">
        <v>15</v>
      </c>
      <c r="L495">
        <v>18</v>
      </c>
      <c r="M495">
        <v>51</v>
      </c>
      <c r="N495">
        <v>0</v>
      </c>
      <c r="O495">
        <v>0</v>
      </c>
      <c r="P495">
        <v>0</v>
      </c>
      <c r="Q495">
        <v>0</v>
      </c>
      <c r="R495">
        <v>152.36942999999999</v>
      </c>
      <c r="S495">
        <v>148.92115000000001</v>
      </c>
      <c r="T495">
        <v>151.76231999999999</v>
      </c>
      <c r="U495">
        <v>150.71295000000001</v>
      </c>
      <c r="V495">
        <v>156.35947999999999</v>
      </c>
      <c r="W495">
        <v>165.81021999999999</v>
      </c>
      <c r="X495">
        <v>195.29934</v>
      </c>
      <c r="Y495">
        <v>198.90556000000001</v>
      </c>
      <c r="Z495">
        <v>211.33784</v>
      </c>
      <c r="AA495">
        <v>246.74799999999999</v>
      </c>
      <c r="AB495">
        <v>288.68892</v>
      </c>
      <c r="AC495">
        <v>298.24905000000001</v>
      </c>
      <c r="AD495">
        <v>292.45478000000003</v>
      </c>
      <c r="AE495">
        <v>298.64015000000001</v>
      </c>
      <c r="AF495">
        <v>300.41809000000001</v>
      </c>
      <c r="AG495">
        <v>301.88260000000002</v>
      </c>
      <c r="AH495">
        <v>300.8426</v>
      </c>
      <c r="AI495">
        <v>294.84930000000003</v>
      </c>
      <c r="AJ495">
        <v>290.70460000000003</v>
      </c>
      <c r="AK495">
        <v>283.91890000000001</v>
      </c>
      <c r="AL495">
        <v>253.24959999999999</v>
      </c>
      <c r="AM495">
        <v>200.23670000000001</v>
      </c>
      <c r="AN495">
        <v>183.6651</v>
      </c>
      <c r="AO495">
        <v>161.73500000000001</v>
      </c>
      <c r="AP495">
        <v>76.361540000000005</v>
      </c>
      <c r="AQ495">
        <v>76.481669999999994</v>
      </c>
      <c r="AR495">
        <v>75.28013</v>
      </c>
      <c r="AS495">
        <v>73.608980000000003</v>
      </c>
      <c r="AT495">
        <v>72.083979999999997</v>
      </c>
      <c r="AU495">
        <v>70.570779999999999</v>
      </c>
      <c r="AV495">
        <v>69.590869999999995</v>
      </c>
      <c r="AW495">
        <v>70.758279999999999</v>
      </c>
      <c r="AX495">
        <v>73.537390000000002</v>
      </c>
      <c r="AY495">
        <v>77.666880000000006</v>
      </c>
      <c r="AZ495">
        <v>82.224199999999996</v>
      </c>
      <c r="BA495">
        <v>86.242580000000004</v>
      </c>
      <c r="BB495">
        <v>89.682479999999998</v>
      </c>
      <c r="BC495">
        <v>91.715119999999999</v>
      </c>
      <c r="BD495">
        <v>93.98451</v>
      </c>
      <c r="BE495">
        <v>95.740809999999996</v>
      </c>
      <c r="BF495">
        <v>96.309669999999997</v>
      </c>
      <c r="BG495">
        <v>95.521690000000007</v>
      </c>
      <c r="BH495">
        <v>94.486009999999993</v>
      </c>
      <c r="BI495">
        <v>91.924999999999997</v>
      </c>
      <c r="BJ495">
        <v>88.054810000000003</v>
      </c>
      <c r="BK495">
        <v>83.762659999999997</v>
      </c>
      <c r="BL495">
        <v>80.355339999999998</v>
      </c>
      <c r="BM495">
        <v>77.593909999999994</v>
      </c>
      <c r="BN495">
        <v>3.3480470000000002</v>
      </c>
      <c r="BO495">
        <v>7.0966529999999999</v>
      </c>
      <c r="BP495">
        <v>2.217209</v>
      </c>
      <c r="BQ495">
        <v>2.6955849999999999</v>
      </c>
      <c r="BR495">
        <v>2.0077530000000001</v>
      </c>
      <c r="BS495">
        <v>3.7088040000000002</v>
      </c>
      <c r="BT495">
        <v>-3.3539240000000001</v>
      </c>
      <c r="BU495">
        <v>-2.008283</v>
      </c>
      <c r="BV495">
        <v>0.57003559999999998</v>
      </c>
      <c r="BW495">
        <v>-0.913107</v>
      </c>
      <c r="BX495">
        <v>1.5661369999999999</v>
      </c>
      <c r="BY495">
        <v>-1.743784</v>
      </c>
      <c r="BZ495">
        <v>-0.39639370000000002</v>
      </c>
      <c r="CA495">
        <v>-1.6072280000000001</v>
      </c>
      <c r="CB495">
        <v>2.1816260000000001</v>
      </c>
      <c r="CC495">
        <v>2.212097</v>
      </c>
      <c r="CD495">
        <v>2.160202</v>
      </c>
      <c r="CE495">
        <v>5.2956620000000001</v>
      </c>
      <c r="CF495">
        <v>7.9562179999999998</v>
      </c>
      <c r="CG495">
        <v>4.538583</v>
      </c>
      <c r="CH495">
        <v>2.8001619999999998</v>
      </c>
      <c r="CI495">
        <v>2.761015</v>
      </c>
      <c r="CJ495">
        <v>-7.3040950000000002</v>
      </c>
      <c r="CK495">
        <v>1.0597300000000001</v>
      </c>
      <c r="CL495" s="76">
        <v>6.2052779999999998</v>
      </c>
      <c r="CM495" s="76">
        <v>11.564500000000001</v>
      </c>
      <c r="CN495" s="76">
        <v>8.1143739999999998</v>
      </c>
      <c r="CO495" s="76">
        <v>11.521879999999999</v>
      </c>
      <c r="CP495" s="76">
        <v>17.950140000000001</v>
      </c>
      <c r="CQ495" s="76">
        <v>22.005109999999998</v>
      </c>
      <c r="CR495" s="76">
        <v>8.857602</v>
      </c>
      <c r="CS495" s="76">
        <v>11.85774</v>
      </c>
      <c r="CT495" s="76">
        <v>25.93646</v>
      </c>
      <c r="CU495" s="76">
        <v>68.696669999999997</v>
      </c>
      <c r="CV495" s="76">
        <v>18.321190000000001</v>
      </c>
      <c r="CW495" s="76">
        <v>26.779859999999999</v>
      </c>
      <c r="CX495" s="76">
        <v>12.9366</v>
      </c>
      <c r="CY495" s="76">
        <v>11.25878</v>
      </c>
      <c r="CZ495" s="76">
        <v>16.813549999999999</v>
      </c>
      <c r="DA495" s="76">
        <v>16.501950000000001</v>
      </c>
      <c r="DB495" s="76">
        <v>20.04373</v>
      </c>
      <c r="DC495" s="76">
        <v>27.719609999999999</v>
      </c>
      <c r="DD495" s="76">
        <v>56.448390000000003</v>
      </c>
      <c r="DE495" s="76">
        <v>275.81130000000002</v>
      </c>
      <c r="DF495" s="76">
        <v>103.47839999999999</v>
      </c>
      <c r="DG495" s="76">
        <v>9.4648780000000006</v>
      </c>
      <c r="DH495" s="76">
        <v>27.89967</v>
      </c>
      <c r="DI495" s="76">
        <v>12.541600000000001</v>
      </c>
    </row>
    <row r="496" spans="1:113" x14ac:dyDescent="0.25">
      <c r="A496" t="str">
        <f t="shared" si="7"/>
        <v>All_4. Retail stores_All_All_All_200 kW and above_43690</v>
      </c>
      <c r="B496" t="s">
        <v>177</v>
      </c>
      <c r="C496" t="s">
        <v>256</v>
      </c>
      <c r="D496" t="s">
        <v>19</v>
      </c>
      <c r="E496" t="s">
        <v>62</v>
      </c>
      <c r="F496" t="s">
        <v>19</v>
      </c>
      <c r="G496" t="s">
        <v>19</v>
      </c>
      <c r="H496" t="s">
        <v>19</v>
      </c>
      <c r="I496" t="s">
        <v>61</v>
      </c>
      <c r="J496" s="11">
        <v>43690</v>
      </c>
      <c r="K496">
        <v>15</v>
      </c>
      <c r="L496">
        <v>18</v>
      </c>
      <c r="M496">
        <v>51</v>
      </c>
      <c r="N496">
        <v>0</v>
      </c>
      <c r="O496">
        <v>0</v>
      </c>
      <c r="P496">
        <v>0</v>
      </c>
      <c r="Q496">
        <v>0</v>
      </c>
      <c r="R496">
        <v>148.91882000000001</v>
      </c>
      <c r="S496">
        <v>148.49825999999999</v>
      </c>
      <c r="T496">
        <v>145.83340999999999</v>
      </c>
      <c r="U496">
        <v>145.09683999999999</v>
      </c>
      <c r="V496">
        <v>148.32015999999999</v>
      </c>
      <c r="W496">
        <v>166.12492</v>
      </c>
      <c r="X496">
        <v>178.68233000000001</v>
      </c>
      <c r="Y496">
        <v>185.97225</v>
      </c>
      <c r="Z496">
        <v>211.63983999999999</v>
      </c>
      <c r="AA496">
        <v>232.88851</v>
      </c>
      <c r="AB496">
        <v>290.03827999999999</v>
      </c>
      <c r="AC496">
        <v>295.39138000000003</v>
      </c>
      <c r="AD496">
        <v>294.47001999999998</v>
      </c>
      <c r="AE496">
        <v>300.05160999999998</v>
      </c>
      <c r="AF496">
        <v>300.40337</v>
      </c>
      <c r="AG496">
        <v>299.29719999999998</v>
      </c>
      <c r="AH496">
        <v>297.32709999999997</v>
      </c>
      <c r="AI496">
        <v>294.37240000000003</v>
      </c>
      <c r="AJ496">
        <v>288.53429999999997</v>
      </c>
      <c r="AK496">
        <v>282.98910000000001</v>
      </c>
      <c r="AL496">
        <v>248.3271</v>
      </c>
      <c r="AM496">
        <v>199.59010000000001</v>
      </c>
      <c r="AN496">
        <v>173.5206</v>
      </c>
      <c r="AO496">
        <v>158.38229999999999</v>
      </c>
      <c r="AP496">
        <v>75.264629999999997</v>
      </c>
      <c r="AQ496">
        <v>72.651600000000002</v>
      </c>
      <c r="AR496">
        <v>70.954809999999995</v>
      </c>
      <c r="AS496">
        <v>69.563509999999994</v>
      </c>
      <c r="AT496">
        <v>68.822649999999996</v>
      </c>
      <c r="AU496">
        <v>67.419759999999997</v>
      </c>
      <c r="AV496">
        <v>66.235259999999997</v>
      </c>
      <c r="AW496">
        <v>66.935360000000003</v>
      </c>
      <c r="AX496">
        <v>71.524950000000004</v>
      </c>
      <c r="AY496">
        <v>76.519019999999998</v>
      </c>
      <c r="AZ496">
        <v>81.054169999999999</v>
      </c>
      <c r="BA496">
        <v>86.136430000000004</v>
      </c>
      <c r="BB496">
        <v>90.228470000000002</v>
      </c>
      <c r="BC496">
        <v>93.307590000000005</v>
      </c>
      <c r="BD496">
        <v>95.471580000000003</v>
      </c>
      <c r="BE496">
        <v>96.745729999999995</v>
      </c>
      <c r="BF496">
        <v>97.430660000000003</v>
      </c>
      <c r="BG496">
        <v>97.457319999999996</v>
      </c>
      <c r="BH496">
        <v>96.509559999999993</v>
      </c>
      <c r="BI496">
        <v>93.738410000000002</v>
      </c>
      <c r="BJ496">
        <v>89.313090000000003</v>
      </c>
      <c r="BK496">
        <v>85.601439999999997</v>
      </c>
      <c r="BL496">
        <v>81.835310000000007</v>
      </c>
      <c r="BM496">
        <v>78.718860000000006</v>
      </c>
      <c r="BN496">
        <v>6.0735359999999998</v>
      </c>
      <c r="BO496">
        <v>6.393605</v>
      </c>
      <c r="BP496">
        <v>4.121505</v>
      </c>
      <c r="BQ496">
        <v>3.137016</v>
      </c>
      <c r="BR496">
        <v>1.469198</v>
      </c>
      <c r="BS496">
        <v>2.516591</v>
      </c>
      <c r="BT496">
        <v>-2.562236</v>
      </c>
      <c r="BU496">
        <v>4.1141610000000002</v>
      </c>
      <c r="BV496">
        <v>-3.2825829999999998</v>
      </c>
      <c r="BW496">
        <v>-1.671449</v>
      </c>
      <c r="BX496">
        <v>2.9236279999999999</v>
      </c>
      <c r="BY496">
        <v>-2.0464980000000002</v>
      </c>
      <c r="BZ496">
        <v>0.1054716</v>
      </c>
      <c r="CA496">
        <v>-2.3369059999999999</v>
      </c>
      <c r="CB496">
        <v>-0.75112650000000003</v>
      </c>
      <c r="CC496">
        <v>0.62307749999999995</v>
      </c>
      <c r="CD496">
        <v>0.38458189999999998</v>
      </c>
      <c r="CE496">
        <v>3.2039870000000001</v>
      </c>
      <c r="CF496">
        <v>7.6401320000000004</v>
      </c>
      <c r="CG496">
        <v>10.167820000000001</v>
      </c>
      <c r="CH496">
        <v>9.2793159999999997</v>
      </c>
      <c r="CI496">
        <v>6.584981</v>
      </c>
      <c r="CJ496">
        <v>7.8727229999999997</v>
      </c>
      <c r="CK496">
        <v>5.8183220000000002</v>
      </c>
      <c r="CL496" s="76">
        <v>6.5315810000000001</v>
      </c>
      <c r="CM496" s="76">
        <v>13.05114</v>
      </c>
      <c r="CN496" s="76">
        <v>9.0249970000000008</v>
      </c>
      <c r="CO496" s="76">
        <v>13.21583</v>
      </c>
      <c r="CP496" s="76">
        <v>17.9879</v>
      </c>
      <c r="CQ496" s="76">
        <v>15.74963</v>
      </c>
      <c r="CR496" s="76">
        <v>6.68987</v>
      </c>
      <c r="CS496" s="76">
        <v>15.23232</v>
      </c>
      <c r="CT496" s="76">
        <v>27.529509999999998</v>
      </c>
      <c r="CU496" s="76">
        <v>58.996429999999997</v>
      </c>
      <c r="CV496" s="76">
        <v>13.322900000000001</v>
      </c>
      <c r="CW496" s="76">
        <v>20.31626</v>
      </c>
      <c r="CX496" s="76">
        <v>8.7686740000000007</v>
      </c>
      <c r="CY496" s="76">
        <v>7.7703559999999996</v>
      </c>
      <c r="CZ496" s="76">
        <v>12.24146</v>
      </c>
      <c r="DA496" s="76">
        <v>13.263260000000001</v>
      </c>
      <c r="DB496" s="76">
        <v>15.98612</v>
      </c>
      <c r="DC496" s="76">
        <v>25.391490000000001</v>
      </c>
      <c r="DD496" s="76">
        <v>54.151769999999999</v>
      </c>
      <c r="DE496" s="76">
        <v>247.6962</v>
      </c>
      <c r="DF496" s="76">
        <v>82.524609999999996</v>
      </c>
      <c r="DG496" s="76">
        <v>8.5058930000000004</v>
      </c>
      <c r="DH496" s="76">
        <v>21.514769999999999</v>
      </c>
      <c r="DI496" s="76">
        <v>14.50605</v>
      </c>
    </row>
    <row r="497" spans="1:113" x14ac:dyDescent="0.25">
      <c r="A497" t="str">
        <f t="shared" si="7"/>
        <v>All_4. Retail stores_All_All_All_200 kW and above_43691</v>
      </c>
      <c r="B497" t="s">
        <v>177</v>
      </c>
      <c r="C497" t="s">
        <v>256</v>
      </c>
      <c r="D497" t="s">
        <v>19</v>
      </c>
      <c r="E497" t="s">
        <v>62</v>
      </c>
      <c r="F497" t="s">
        <v>19</v>
      </c>
      <c r="G497" t="s">
        <v>19</v>
      </c>
      <c r="H497" t="s">
        <v>19</v>
      </c>
      <c r="I497" t="s">
        <v>61</v>
      </c>
      <c r="J497" s="11">
        <v>43691</v>
      </c>
      <c r="K497">
        <v>15</v>
      </c>
      <c r="L497">
        <v>18</v>
      </c>
      <c r="M497">
        <v>51</v>
      </c>
      <c r="N497">
        <v>0</v>
      </c>
      <c r="O497">
        <v>0</v>
      </c>
      <c r="P497">
        <v>0</v>
      </c>
      <c r="Q497">
        <v>0</v>
      </c>
      <c r="R497">
        <v>151.91874000000001</v>
      </c>
      <c r="S497">
        <v>149.33927</v>
      </c>
      <c r="T497">
        <v>149.26131000000001</v>
      </c>
      <c r="U497">
        <v>148.72751</v>
      </c>
      <c r="V497">
        <v>154.81585999999999</v>
      </c>
      <c r="W497">
        <v>160.67305999999999</v>
      </c>
      <c r="X497">
        <v>189.7508</v>
      </c>
      <c r="Y497">
        <v>192.96767</v>
      </c>
      <c r="Z497">
        <v>232.77819</v>
      </c>
      <c r="AA497">
        <v>269.62891999999999</v>
      </c>
      <c r="AB497">
        <v>289.27697999999998</v>
      </c>
      <c r="AC497">
        <v>294.52525000000003</v>
      </c>
      <c r="AD497">
        <v>303.65607999999997</v>
      </c>
      <c r="AE497">
        <v>314.01143000000002</v>
      </c>
      <c r="AF497">
        <v>316.79255000000001</v>
      </c>
      <c r="AG497">
        <v>320.00650000000002</v>
      </c>
      <c r="AH497">
        <v>315.91730000000001</v>
      </c>
      <c r="AI497">
        <v>310.51089999999999</v>
      </c>
      <c r="AJ497">
        <v>304.10430000000002</v>
      </c>
      <c r="AK497">
        <v>299.9624</v>
      </c>
      <c r="AL497">
        <v>262.20890000000003</v>
      </c>
      <c r="AM497">
        <v>205.1696</v>
      </c>
      <c r="AN497">
        <v>177.59450000000001</v>
      </c>
      <c r="AO497">
        <v>166.00030000000001</v>
      </c>
      <c r="AP497">
        <v>78.231350000000006</v>
      </c>
      <c r="AQ497">
        <v>74.506780000000006</v>
      </c>
      <c r="AR497">
        <v>73.097970000000004</v>
      </c>
      <c r="AS497">
        <v>71.083659999999995</v>
      </c>
      <c r="AT497">
        <v>69.832750000000004</v>
      </c>
      <c r="AU497">
        <v>68.859620000000007</v>
      </c>
      <c r="AV497">
        <v>67.908169999999998</v>
      </c>
      <c r="AW497">
        <v>68.585949999999997</v>
      </c>
      <c r="AX497">
        <v>73.476070000000007</v>
      </c>
      <c r="AY497">
        <v>78.339420000000004</v>
      </c>
      <c r="AZ497">
        <v>83.587339999999998</v>
      </c>
      <c r="BA497">
        <v>88.880549999999999</v>
      </c>
      <c r="BB497">
        <v>93.205929999999995</v>
      </c>
      <c r="BC497">
        <v>97.048339999999996</v>
      </c>
      <c r="BD497">
        <v>99.734409999999997</v>
      </c>
      <c r="BE497">
        <v>101.0693</v>
      </c>
      <c r="BF497">
        <v>101.4079</v>
      </c>
      <c r="BG497">
        <v>100.8982</v>
      </c>
      <c r="BH497">
        <v>99.804810000000003</v>
      </c>
      <c r="BI497">
        <v>97.304810000000003</v>
      </c>
      <c r="BJ497">
        <v>92.841830000000002</v>
      </c>
      <c r="BK497">
        <v>88.415059999999997</v>
      </c>
      <c r="BL497">
        <v>84.824939999999998</v>
      </c>
      <c r="BM497">
        <v>82.07526</v>
      </c>
      <c r="BN497">
        <v>6.073537</v>
      </c>
      <c r="BO497">
        <v>6.393599</v>
      </c>
      <c r="BP497">
        <v>4.1215029999999997</v>
      </c>
      <c r="BQ497">
        <v>3.1370140000000002</v>
      </c>
      <c r="BR497">
        <v>1.4691970000000001</v>
      </c>
      <c r="BS497">
        <v>2.5165839999999999</v>
      </c>
      <c r="BT497">
        <v>-2.5622340000000001</v>
      </c>
      <c r="BU497">
        <v>4.11416</v>
      </c>
      <c r="BV497">
        <v>-3.2825820000000001</v>
      </c>
      <c r="BW497">
        <v>-1.6714450000000001</v>
      </c>
      <c r="BX497">
        <v>2.923632</v>
      </c>
      <c r="BY497">
        <v>-2.046503</v>
      </c>
      <c r="BZ497">
        <v>0.1054722</v>
      </c>
      <c r="CA497">
        <v>-2.336894</v>
      </c>
      <c r="CB497">
        <v>-0.75113479999999999</v>
      </c>
      <c r="CC497">
        <v>0.62306980000000001</v>
      </c>
      <c r="CD497">
        <v>0.38457950000000002</v>
      </c>
      <c r="CE497">
        <v>3.203989</v>
      </c>
      <c r="CF497">
        <v>7.6401300000000001</v>
      </c>
      <c r="CG497">
        <v>10.1678</v>
      </c>
      <c r="CH497">
        <v>9.2793220000000005</v>
      </c>
      <c r="CI497">
        <v>6.5849849999999996</v>
      </c>
      <c r="CJ497">
        <v>7.872725</v>
      </c>
      <c r="CK497">
        <v>5.8183239999999996</v>
      </c>
      <c r="CL497" s="76">
        <v>8.7076829999999994</v>
      </c>
      <c r="CM497" s="76">
        <v>17.888649999999998</v>
      </c>
      <c r="CN497" s="76">
        <v>10.057449999999999</v>
      </c>
      <c r="CO497" s="76">
        <v>13.356579999999999</v>
      </c>
      <c r="CP497" s="76">
        <v>13.871309999999999</v>
      </c>
      <c r="CQ497" s="76">
        <v>26.639959999999999</v>
      </c>
      <c r="CR497" s="76">
        <v>12.6449</v>
      </c>
      <c r="CS497" s="76">
        <v>14.690950000000001</v>
      </c>
      <c r="CT497" s="76">
        <v>20.915400000000002</v>
      </c>
      <c r="CU497" s="76">
        <v>112.741</v>
      </c>
      <c r="CV497" s="76">
        <v>15.930669999999999</v>
      </c>
      <c r="CW497" s="76">
        <v>34.094569999999997</v>
      </c>
      <c r="CX497" s="76">
        <v>13.55817</v>
      </c>
      <c r="CY497" s="76">
        <v>11.22275</v>
      </c>
      <c r="CZ497" s="76">
        <v>17.70504</v>
      </c>
      <c r="DA497" s="76">
        <v>18.781790000000001</v>
      </c>
      <c r="DB497" s="76">
        <v>23.4907</v>
      </c>
      <c r="DC497" s="76">
        <v>39.597149999999999</v>
      </c>
      <c r="DD497" s="76">
        <v>86.504230000000007</v>
      </c>
      <c r="DE497" s="76">
        <v>383.68459999999999</v>
      </c>
      <c r="DF497" s="76">
        <v>141.10579999999999</v>
      </c>
      <c r="DG497" s="76">
        <v>10.23822</v>
      </c>
      <c r="DH497" s="76">
        <v>18.437729999999998</v>
      </c>
      <c r="DI497" s="76">
        <v>16.26934</v>
      </c>
    </row>
    <row r="498" spans="1:113" x14ac:dyDescent="0.25">
      <c r="A498" t="str">
        <f t="shared" si="7"/>
        <v>All_4. Retail stores_All_All_All_200 kW and above_43693</v>
      </c>
      <c r="B498" t="s">
        <v>177</v>
      </c>
      <c r="C498" t="s">
        <v>256</v>
      </c>
      <c r="D498" t="s">
        <v>19</v>
      </c>
      <c r="E498" t="s">
        <v>62</v>
      </c>
      <c r="F498" t="s">
        <v>19</v>
      </c>
      <c r="G498" t="s">
        <v>19</v>
      </c>
      <c r="H498" t="s">
        <v>19</v>
      </c>
      <c r="I498" t="s">
        <v>61</v>
      </c>
      <c r="J498" s="11">
        <v>43693</v>
      </c>
      <c r="K498">
        <v>15</v>
      </c>
      <c r="L498">
        <v>18</v>
      </c>
      <c r="M498">
        <v>51</v>
      </c>
      <c r="N498">
        <v>0</v>
      </c>
      <c r="O498">
        <v>0</v>
      </c>
      <c r="P498">
        <v>0</v>
      </c>
      <c r="Q498">
        <v>0</v>
      </c>
      <c r="R498">
        <v>154.26148000000001</v>
      </c>
      <c r="S498">
        <v>153.51770999999999</v>
      </c>
      <c r="T498">
        <v>151.50507999999999</v>
      </c>
      <c r="U498">
        <v>152.48017999999999</v>
      </c>
      <c r="V498">
        <v>159.43996000000001</v>
      </c>
      <c r="W498">
        <v>168.66565</v>
      </c>
      <c r="X498">
        <v>196.0359</v>
      </c>
      <c r="Y498">
        <v>202.27561</v>
      </c>
      <c r="Z498">
        <v>234.0642</v>
      </c>
      <c r="AA498">
        <v>275.41514999999998</v>
      </c>
      <c r="AB498">
        <v>300.88108</v>
      </c>
      <c r="AC498">
        <v>311.9228</v>
      </c>
      <c r="AD498">
        <v>303.68750999999997</v>
      </c>
      <c r="AE498">
        <v>311.18453</v>
      </c>
      <c r="AF498">
        <v>311.39235000000002</v>
      </c>
      <c r="AG498">
        <v>308.05059999999997</v>
      </c>
      <c r="AH498">
        <v>305.16849999999999</v>
      </c>
      <c r="AI498">
        <v>303.91910000000001</v>
      </c>
      <c r="AJ498">
        <v>294.22019999999998</v>
      </c>
      <c r="AK498">
        <v>289.62689999999998</v>
      </c>
      <c r="AL498">
        <v>254.5566</v>
      </c>
      <c r="AM498">
        <v>201.9676</v>
      </c>
      <c r="AN498">
        <v>176.3785</v>
      </c>
      <c r="AO498">
        <v>160.94159999999999</v>
      </c>
      <c r="AP498">
        <v>78.771420000000006</v>
      </c>
      <c r="AQ498">
        <v>78.424899999999994</v>
      </c>
      <c r="AR498">
        <v>76.595730000000003</v>
      </c>
      <c r="AS498">
        <v>75.00609</v>
      </c>
      <c r="AT498">
        <v>73.426609999999997</v>
      </c>
      <c r="AU498">
        <v>72.260409999999993</v>
      </c>
      <c r="AV498">
        <v>71.2196</v>
      </c>
      <c r="AW498">
        <v>71.753680000000003</v>
      </c>
      <c r="AX498">
        <v>75.987660000000005</v>
      </c>
      <c r="AY498">
        <v>81.324889999999996</v>
      </c>
      <c r="AZ498">
        <v>86.399039999999999</v>
      </c>
      <c r="BA498">
        <v>90.826599999999999</v>
      </c>
      <c r="BB498">
        <v>93.824680000000001</v>
      </c>
      <c r="BC498">
        <v>96.467519999999993</v>
      </c>
      <c r="BD498">
        <v>98.611220000000003</v>
      </c>
      <c r="BE498">
        <v>100.0397</v>
      </c>
      <c r="BF498">
        <v>100.0153</v>
      </c>
      <c r="BG498">
        <v>99.12003</v>
      </c>
      <c r="BH498">
        <v>97.299040000000005</v>
      </c>
      <c r="BI498">
        <v>94.353200000000001</v>
      </c>
      <c r="BJ498">
        <v>88.920779999999993</v>
      </c>
      <c r="BK498">
        <v>84.903580000000005</v>
      </c>
      <c r="BL498">
        <v>81.783280000000005</v>
      </c>
      <c r="BM498">
        <v>79.218109999999996</v>
      </c>
      <c r="BN498">
        <v>5.9032080000000002</v>
      </c>
      <c r="BO498">
        <v>6.2796310000000002</v>
      </c>
      <c r="BP498">
        <v>4.0362520000000002</v>
      </c>
      <c r="BQ498">
        <v>3.0282010000000001</v>
      </c>
      <c r="BR498">
        <v>1.417699</v>
      </c>
      <c r="BS498">
        <v>2.3885960000000002</v>
      </c>
      <c r="BT498">
        <v>-2.767833</v>
      </c>
      <c r="BU498">
        <v>3.9230299999999998</v>
      </c>
      <c r="BV498">
        <v>-3.2567020000000002</v>
      </c>
      <c r="BW498">
        <v>-1.1301110000000001</v>
      </c>
      <c r="BX498">
        <v>3.02128</v>
      </c>
      <c r="BY498">
        <v>-2.0147460000000001</v>
      </c>
      <c r="BZ498">
        <v>-3.99809E-2</v>
      </c>
      <c r="CA498">
        <v>-2.4123809999999999</v>
      </c>
      <c r="CB498">
        <v>-0.82266620000000001</v>
      </c>
      <c r="CC498">
        <v>0.48176740000000001</v>
      </c>
      <c r="CD498">
        <v>0.32067990000000002</v>
      </c>
      <c r="CE498">
        <v>3.0048919999999999</v>
      </c>
      <c r="CF498">
        <v>7.6413260000000003</v>
      </c>
      <c r="CG498">
        <v>10.481619999999999</v>
      </c>
      <c r="CH498">
        <v>9.3928989999999999</v>
      </c>
      <c r="CI498">
        <v>6.2959009999999997</v>
      </c>
      <c r="CJ498">
        <v>7.5490440000000003</v>
      </c>
      <c r="CK498">
        <v>5.5999650000000001</v>
      </c>
      <c r="CL498" s="76">
        <v>6.4391350000000003</v>
      </c>
      <c r="CM498" s="76">
        <v>13.45457</v>
      </c>
      <c r="CN498" s="76">
        <v>8.7294940000000008</v>
      </c>
      <c r="CO498" s="76">
        <v>11.37894</v>
      </c>
      <c r="CP498" s="76">
        <v>13.76421</v>
      </c>
      <c r="CQ498" s="76">
        <v>28.605899999999998</v>
      </c>
      <c r="CR498" s="76">
        <v>14.001580000000001</v>
      </c>
      <c r="CS498" s="76">
        <v>16.137270000000001</v>
      </c>
      <c r="CT498" s="76">
        <v>21.7242</v>
      </c>
      <c r="CU498" s="76">
        <v>126.02209999999999</v>
      </c>
      <c r="CV498" s="76">
        <v>18.671279999999999</v>
      </c>
      <c r="CW498" s="76">
        <v>37.834780000000002</v>
      </c>
      <c r="CX498" s="76">
        <v>15.795500000000001</v>
      </c>
      <c r="CY498" s="76">
        <v>12.26127</v>
      </c>
      <c r="CZ498" s="76">
        <v>19.709240000000001</v>
      </c>
      <c r="DA498" s="76">
        <v>20.607279999999999</v>
      </c>
      <c r="DB498" s="76">
        <v>25.474229999999999</v>
      </c>
      <c r="DC498" s="76">
        <v>41.022260000000003</v>
      </c>
      <c r="DD498" s="76">
        <v>91.43459</v>
      </c>
      <c r="DE498" s="76">
        <v>428.4504</v>
      </c>
      <c r="DF498" s="76">
        <v>161.94200000000001</v>
      </c>
      <c r="DG498" s="76">
        <v>11.57328</v>
      </c>
      <c r="DH498" s="76">
        <v>18.183959999999999</v>
      </c>
      <c r="DI498" s="76">
        <v>17.392859999999999</v>
      </c>
    </row>
    <row r="499" spans="1:113" x14ac:dyDescent="0.25">
      <c r="A499" t="str">
        <f t="shared" si="7"/>
        <v>All_4. Retail stores_All_All_All_200 kW and above_43703</v>
      </c>
      <c r="B499" t="s">
        <v>177</v>
      </c>
      <c r="C499" t="s">
        <v>256</v>
      </c>
      <c r="D499" t="s">
        <v>19</v>
      </c>
      <c r="E499" t="s">
        <v>62</v>
      </c>
      <c r="F499" t="s">
        <v>19</v>
      </c>
      <c r="G499" t="s">
        <v>19</v>
      </c>
      <c r="H499" t="s">
        <v>19</v>
      </c>
      <c r="I499" t="s">
        <v>61</v>
      </c>
      <c r="J499" s="11">
        <v>43703</v>
      </c>
      <c r="K499">
        <v>15</v>
      </c>
      <c r="L499">
        <v>18</v>
      </c>
      <c r="M499">
        <v>51</v>
      </c>
      <c r="N499">
        <v>0</v>
      </c>
      <c r="O499">
        <v>0</v>
      </c>
      <c r="P499">
        <v>0</v>
      </c>
      <c r="Q499">
        <v>0</v>
      </c>
      <c r="R499">
        <v>148.77790999999999</v>
      </c>
      <c r="S499">
        <v>149.28157999999999</v>
      </c>
      <c r="T499">
        <v>147.69853000000001</v>
      </c>
      <c r="U499">
        <v>146.33287999999999</v>
      </c>
      <c r="V499">
        <v>166.13235</v>
      </c>
      <c r="W499">
        <v>174.24507</v>
      </c>
      <c r="X499">
        <v>188.32556</v>
      </c>
      <c r="Y499">
        <v>196.47351</v>
      </c>
      <c r="Z499">
        <v>210.55906999999999</v>
      </c>
      <c r="AA499">
        <v>242.6806</v>
      </c>
      <c r="AB499">
        <v>296.05218000000002</v>
      </c>
      <c r="AC499">
        <v>301.11727999999999</v>
      </c>
      <c r="AD499">
        <v>291.87428</v>
      </c>
      <c r="AE499">
        <v>302.35316</v>
      </c>
      <c r="AF499">
        <v>306.73674999999997</v>
      </c>
      <c r="AG499">
        <v>304.60230000000001</v>
      </c>
      <c r="AH499">
        <v>300.9991</v>
      </c>
      <c r="AI499">
        <v>292.01190000000003</v>
      </c>
      <c r="AJ499">
        <v>287.66390000000001</v>
      </c>
      <c r="AK499">
        <v>279.5104</v>
      </c>
      <c r="AL499">
        <v>249.81970000000001</v>
      </c>
      <c r="AM499">
        <v>198.0198</v>
      </c>
      <c r="AN499">
        <v>175.1823</v>
      </c>
      <c r="AO499">
        <v>162.1678</v>
      </c>
      <c r="AP499">
        <v>76.931299999999993</v>
      </c>
      <c r="AQ499">
        <v>74.928420000000003</v>
      </c>
      <c r="AR499">
        <v>73.890550000000005</v>
      </c>
      <c r="AS499">
        <v>72.675799999999995</v>
      </c>
      <c r="AT499">
        <v>71.607590000000002</v>
      </c>
      <c r="AU499">
        <v>70.391990000000007</v>
      </c>
      <c r="AV499">
        <v>69.715649999999997</v>
      </c>
      <c r="AW499">
        <v>69.728520000000003</v>
      </c>
      <c r="AX499">
        <v>74.130179999999996</v>
      </c>
      <c r="AY499">
        <v>78.29092</v>
      </c>
      <c r="AZ499">
        <v>82.757320000000007</v>
      </c>
      <c r="BA499">
        <v>86.956890000000001</v>
      </c>
      <c r="BB499">
        <v>91.327510000000004</v>
      </c>
      <c r="BC499">
        <v>94.837450000000004</v>
      </c>
      <c r="BD499">
        <v>96.730930000000001</v>
      </c>
      <c r="BE499">
        <v>98.489050000000006</v>
      </c>
      <c r="BF499">
        <v>98.703850000000003</v>
      </c>
      <c r="BG499">
        <v>98.868750000000006</v>
      </c>
      <c r="BH499">
        <v>97.490650000000002</v>
      </c>
      <c r="BI499">
        <v>94.268649999999994</v>
      </c>
      <c r="BJ499">
        <v>89.770250000000004</v>
      </c>
      <c r="BK499">
        <v>85.859020000000001</v>
      </c>
      <c r="BL499">
        <v>82.696259999999995</v>
      </c>
      <c r="BM499">
        <v>80.007530000000003</v>
      </c>
      <c r="BN499">
        <v>5.9883730000000002</v>
      </c>
      <c r="BO499">
        <v>6.3366150000000001</v>
      </c>
      <c r="BP499">
        <v>4.0788760000000002</v>
      </c>
      <c r="BQ499">
        <v>3.0826069999999999</v>
      </c>
      <c r="BR499">
        <v>1.4434450000000001</v>
      </c>
      <c r="BS499">
        <v>2.4525920000000001</v>
      </c>
      <c r="BT499">
        <v>-2.6650339999999999</v>
      </c>
      <c r="BU499">
        <v>4.0185950000000004</v>
      </c>
      <c r="BV499">
        <v>-3.2696450000000001</v>
      </c>
      <c r="BW499">
        <v>-1.400779</v>
      </c>
      <c r="BX499">
        <v>2.9724560000000002</v>
      </c>
      <c r="BY499">
        <v>-2.0306280000000001</v>
      </c>
      <c r="BZ499">
        <v>3.2738000000000003E-2</v>
      </c>
      <c r="CA499">
        <v>-2.3746450000000001</v>
      </c>
      <c r="CB499">
        <v>-0.78689719999999996</v>
      </c>
      <c r="CC499">
        <v>0.5524135</v>
      </c>
      <c r="CD499">
        <v>0.3526282</v>
      </c>
      <c r="CE499">
        <v>3.1044360000000002</v>
      </c>
      <c r="CF499">
        <v>7.6407280000000002</v>
      </c>
      <c r="CG499">
        <v>10.32471</v>
      </c>
      <c r="CH499">
        <v>9.3361140000000002</v>
      </c>
      <c r="CI499">
        <v>6.4404370000000002</v>
      </c>
      <c r="CJ499">
        <v>7.7108869999999996</v>
      </c>
      <c r="CK499">
        <v>5.7091450000000004</v>
      </c>
      <c r="CL499" s="76">
        <v>10.60642</v>
      </c>
      <c r="CM499" s="76">
        <v>13.541180000000001</v>
      </c>
      <c r="CN499" s="76">
        <v>10.7371</v>
      </c>
      <c r="CO499" s="76">
        <v>12.10473</v>
      </c>
      <c r="CP499" s="76">
        <v>24.762619999999998</v>
      </c>
      <c r="CQ499" s="76">
        <v>34.531829999999999</v>
      </c>
      <c r="CR499" s="76">
        <v>11.009880000000001</v>
      </c>
      <c r="CS499" s="76">
        <v>13.24966</v>
      </c>
      <c r="CT499" s="76">
        <v>40.244149999999998</v>
      </c>
      <c r="CU499" s="76">
        <v>105.6465</v>
      </c>
      <c r="CV499" s="76">
        <v>15.81311</v>
      </c>
      <c r="CW499" s="76">
        <v>29.790870000000002</v>
      </c>
      <c r="CX499" s="76">
        <v>11.42666</v>
      </c>
      <c r="CY499" s="76">
        <v>9.2294660000000004</v>
      </c>
      <c r="CZ499" s="76">
        <v>15.12102</v>
      </c>
      <c r="DA499" s="76">
        <v>15.99878</v>
      </c>
      <c r="DB499" s="76">
        <v>18.9057</v>
      </c>
      <c r="DC499" s="76">
        <v>30.445209999999999</v>
      </c>
      <c r="DD499" s="76">
        <v>66.356229999999996</v>
      </c>
      <c r="DE499" s="76">
        <v>320.71719999999999</v>
      </c>
      <c r="DF499" s="76">
        <v>129.9068</v>
      </c>
      <c r="DG499" s="76">
        <v>14.68337</v>
      </c>
      <c r="DH499" s="76">
        <v>17.122389999999999</v>
      </c>
      <c r="DI499" s="76">
        <v>12.742050000000001</v>
      </c>
    </row>
    <row r="500" spans="1:113" x14ac:dyDescent="0.25">
      <c r="A500" t="str">
        <f t="shared" si="7"/>
        <v>All_4. Retail stores_All_All_All_200 kW and above_43704</v>
      </c>
      <c r="B500" t="s">
        <v>177</v>
      </c>
      <c r="C500" t="s">
        <v>256</v>
      </c>
      <c r="D500" t="s">
        <v>19</v>
      </c>
      <c r="E500" t="s">
        <v>62</v>
      </c>
      <c r="F500" t="s">
        <v>19</v>
      </c>
      <c r="G500" t="s">
        <v>19</v>
      </c>
      <c r="H500" t="s">
        <v>19</v>
      </c>
      <c r="I500" t="s">
        <v>61</v>
      </c>
      <c r="J500" s="11">
        <v>43704</v>
      </c>
      <c r="K500">
        <v>15</v>
      </c>
      <c r="L500">
        <v>18</v>
      </c>
      <c r="M500">
        <v>50</v>
      </c>
      <c r="N500">
        <v>0</v>
      </c>
      <c r="O500">
        <v>0</v>
      </c>
      <c r="P500">
        <v>0</v>
      </c>
      <c r="Q500">
        <v>0</v>
      </c>
      <c r="R500">
        <v>152.48761999999999</v>
      </c>
      <c r="S500">
        <v>153.46711999999999</v>
      </c>
      <c r="T500">
        <v>150.303</v>
      </c>
      <c r="U500">
        <v>150.13532000000001</v>
      </c>
      <c r="V500">
        <v>155.15176</v>
      </c>
      <c r="W500">
        <v>163.58014</v>
      </c>
      <c r="X500">
        <v>196.18467999999999</v>
      </c>
      <c r="Y500">
        <v>198.70493999999999</v>
      </c>
      <c r="Z500">
        <v>211.16098</v>
      </c>
      <c r="AA500">
        <v>239.40226000000001</v>
      </c>
      <c r="AB500">
        <v>290.66435999999999</v>
      </c>
      <c r="AC500">
        <v>296.16174000000001</v>
      </c>
      <c r="AD500">
        <v>286.16030000000001</v>
      </c>
      <c r="AE500">
        <v>293.85750000000002</v>
      </c>
      <c r="AF500">
        <v>295.34854000000001</v>
      </c>
      <c r="AG500">
        <v>297.15570000000002</v>
      </c>
      <c r="AH500">
        <v>296.03829999999999</v>
      </c>
      <c r="AI500">
        <v>290.57040000000001</v>
      </c>
      <c r="AJ500">
        <v>285.2115</v>
      </c>
      <c r="AK500">
        <v>277.19729999999998</v>
      </c>
      <c r="AL500">
        <v>247.5471</v>
      </c>
      <c r="AM500">
        <v>195.2311</v>
      </c>
      <c r="AN500">
        <v>169.37620000000001</v>
      </c>
      <c r="AO500">
        <v>155.2637</v>
      </c>
      <c r="AP500">
        <v>77.654780000000002</v>
      </c>
      <c r="AQ500">
        <v>76.108040000000003</v>
      </c>
      <c r="AR500">
        <v>74.772319999999993</v>
      </c>
      <c r="AS500">
        <v>73.19802</v>
      </c>
      <c r="AT500">
        <v>71.602450000000005</v>
      </c>
      <c r="AU500">
        <v>70.805530000000005</v>
      </c>
      <c r="AV500">
        <v>69.409729999999996</v>
      </c>
      <c r="AW500">
        <v>69.787589999999994</v>
      </c>
      <c r="AX500">
        <v>73.807339999999996</v>
      </c>
      <c r="AY500">
        <v>77.667370000000005</v>
      </c>
      <c r="AZ500">
        <v>82.632810000000006</v>
      </c>
      <c r="BA500">
        <v>87.121440000000007</v>
      </c>
      <c r="BB500">
        <v>91.299769999999995</v>
      </c>
      <c r="BC500">
        <v>94.521270000000001</v>
      </c>
      <c r="BD500">
        <v>95.846209999999999</v>
      </c>
      <c r="BE500">
        <v>97.117769999999993</v>
      </c>
      <c r="BF500">
        <v>97.83963</v>
      </c>
      <c r="BG500">
        <v>97.473659999999995</v>
      </c>
      <c r="BH500">
        <v>95.582629999999995</v>
      </c>
      <c r="BI500">
        <v>92.175870000000003</v>
      </c>
      <c r="BJ500">
        <v>87.902789999999996</v>
      </c>
      <c r="BK500">
        <v>84.434089999999998</v>
      </c>
      <c r="BL500">
        <v>81.993350000000007</v>
      </c>
      <c r="BM500">
        <v>79.684910000000002</v>
      </c>
      <c r="BN500">
        <v>7.5462980000000002</v>
      </c>
      <c r="BO500">
        <v>7.3325009999999997</v>
      </c>
      <c r="BP500">
        <v>4.8370480000000002</v>
      </c>
      <c r="BQ500">
        <v>4.0927699999999998</v>
      </c>
      <c r="BR500">
        <v>1.9218409999999999</v>
      </c>
      <c r="BS500">
        <v>3.6642739999999998</v>
      </c>
      <c r="BT500">
        <v>-0.58659729999999999</v>
      </c>
      <c r="BU500">
        <v>5.8208320000000002</v>
      </c>
      <c r="BV500">
        <v>-3.459184</v>
      </c>
      <c r="BW500">
        <v>-6.7049300000000001</v>
      </c>
      <c r="BX500">
        <v>1.951144</v>
      </c>
      <c r="BY500">
        <v>-2.302648</v>
      </c>
      <c r="BZ500">
        <v>1.464836</v>
      </c>
      <c r="CA500">
        <v>-1.583629</v>
      </c>
      <c r="CB500">
        <v>-6.6507300000000005E-2</v>
      </c>
      <c r="CC500">
        <v>1.933284</v>
      </c>
      <c r="CD500">
        <v>0.97506349999999997</v>
      </c>
      <c r="CE500">
        <v>5.0033940000000001</v>
      </c>
      <c r="CF500">
        <v>7.476153</v>
      </c>
      <c r="CG500">
        <v>7.0272290000000002</v>
      </c>
      <c r="CH500">
        <v>8.0305900000000001</v>
      </c>
      <c r="CI500">
        <v>9.1591210000000007</v>
      </c>
      <c r="CJ500">
        <v>10.74492</v>
      </c>
      <c r="CK500">
        <v>7.7458070000000001</v>
      </c>
      <c r="CL500" s="76">
        <v>6.2904309999999999</v>
      </c>
      <c r="CM500" s="76">
        <v>12.079459999999999</v>
      </c>
      <c r="CN500" s="76">
        <v>8.3290780000000009</v>
      </c>
      <c r="CO500" s="76">
        <v>10.913080000000001</v>
      </c>
      <c r="CP500" s="76">
        <v>15.39045</v>
      </c>
      <c r="CQ500" s="76">
        <v>18.097629999999999</v>
      </c>
      <c r="CR500" s="76">
        <v>10.29989</v>
      </c>
      <c r="CS500" s="76">
        <v>15.65943</v>
      </c>
      <c r="CT500" s="76">
        <v>22.604230000000001</v>
      </c>
      <c r="CU500" s="76">
        <v>74.683539999999994</v>
      </c>
      <c r="CV500" s="76">
        <v>12.594519999999999</v>
      </c>
      <c r="CW500" s="76">
        <v>21.077300000000001</v>
      </c>
      <c r="CX500" s="76">
        <v>8.6386970000000005</v>
      </c>
      <c r="CY500" s="76">
        <v>6.834441</v>
      </c>
      <c r="CZ500" s="76">
        <v>11.605980000000001</v>
      </c>
      <c r="DA500" s="76">
        <v>13.172790000000001</v>
      </c>
      <c r="DB500" s="76">
        <v>14.93554</v>
      </c>
      <c r="DC500" s="76">
        <v>22.756769999999999</v>
      </c>
      <c r="DD500" s="76">
        <v>50.747079999999997</v>
      </c>
      <c r="DE500" s="76">
        <v>248.20820000000001</v>
      </c>
      <c r="DF500" s="76">
        <v>86.097449999999995</v>
      </c>
      <c r="DG500" s="76">
        <v>11.58065</v>
      </c>
      <c r="DH500" s="76">
        <v>21.28368</v>
      </c>
      <c r="DI500" s="76">
        <v>15.296580000000001</v>
      </c>
    </row>
    <row r="501" spans="1:113" x14ac:dyDescent="0.25">
      <c r="A501" t="str">
        <f t="shared" si="7"/>
        <v>All_4. Retail stores_All_All_All_200 kW and above_43721</v>
      </c>
      <c r="B501" t="s">
        <v>177</v>
      </c>
      <c r="C501" t="s">
        <v>256</v>
      </c>
      <c r="D501" t="s">
        <v>19</v>
      </c>
      <c r="E501" t="s">
        <v>62</v>
      </c>
      <c r="F501" t="s">
        <v>19</v>
      </c>
      <c r="G501" t="s">
        <v>19</v>
      </c>
      <c r="H501" t="s">
        <v>19</v>
      </c>
      <c r="I501" t="s">
        <v>61</v>
      </c>
      <c r="J501" s="11">
        <v>43721</v>
      </c>
      <c r="K501">
        <v>15</v>
      </c>
      <c r="L501">
        <v>18</v>
      </c>
      <c r="M501">
        <v>48</v>
      </c>
      <c r="N501">
        <v>0</v>
      </c>
      <c r="O501">
        <v>0</v>
      </c>
      <c r="P501">
        <v>0</v>
      </c>
      <c r="Q501">
        <v>0</v>
      </c>
      <c r="R501">
        <v>157.11223000000001</v>
      </c>
      <c r="S501">
        <v>156.98670999999999</v>
      </c>
      <c r="T501">
        <v>155.81385</v>
      </c>
      <c r="U501">
        <v>153.51969</v>
      </c>
      <c r="V501">
        <v>160.40057999999999</v>
      </c>
      <c r="W501">
        <v>162.65365</v>
      </c>
      <c r="X501">
        <v>182.99737999999999</v>
      </c>
      <c r="Y501">
        <v>187.98445000000001</v>
      </c>
      <c r="Z501">
        <v>203.21191999999999</v>
      </c>
      <c r="AA501">
        <v>240.19624999999999</v>
      </c>
      <c r="AB501">
        <v>299.76519000000002</v>
      </c>
      <c r="AC501">
        <v>306.91237000000001</v>
      </c>
      <c r="AD501">
        <v>305.58927</v>
      </c>
      <c r="AE501">
        <v>311.53640000000001</v>
      </c>
      <c r="AF501">
        <v>315.18779999999998</v>
      </c>
      <c r="AG501">
        <v>312.8809</v>
      </c>
      <c r="AH501">
        <v>313.21420000000001</v>
      </c>
      <c r="AI501">
        <v>314.54250000000002</v>
      </c>
      <c r="AJ501">
        <v>311.24239999999998</v>
      </c>
      <c r="AK501">
        <v>304.65980000000002</v>
      </c>
      <c r="AL501">
        <v>258.01069999999999</v>
      </c>
      <c r="AM501">
        <v>198.7868</v>
      </c>
      <c r="AN501">
        <v>174.4068</v>
      </c>
      <c r="AO501">
        <v>160.75909999999999</v>
      </c>
      <c r="AP501">
        <v>72.689390000000003</v>
      </c>
      <c r="AQ501">
        <v>70.383330000000001</v>
      </c>
      <c r="AR501">
        <v>68.49091</v>
      </c>
      <c r="AS501">
        <v>66.540149999999997</v>
      </c>
      <c r="AT501">
        <v>65.451520000000002</v>
      </c>
      <c r="AU501">
        <v>63.916670000000003</v>
      </c>
      <c r="AV501">
        <v>63.248489999999997</v>
      </c>
      <c r="AW501">
        <v>63.231819999999999</v>
      </c>
      <c r="AX501">
        <v>67.064390000000003</v>
      </c>
      <c r="AY501">
        <v>72.940160000000006</v>
      </c>
      <c r="AZ501">
        <v>79.012119999999996</v>
      </c>
      <c r="BA501">
        <v>84.746210000000005</v>
      </c>
      <c r="BB501">
        <v>88.940160000000006</v>
      </c>
      <c r="BC501">
        <v>92.281809999999993</v>
      </c>
      <c r="BD501">
        <v>94.764399999999995</v>
      </c>
      <c r="BE501">
        <v>96.99091</v>
      </c>
      <c r="BF501">
        <v>97.868179999999995</v>
      </c>
      <c r="BG501">
        <v>97.453029999999998</v>
      </c>
      <c r="BH501">
        <v>95.185609999999997</v>
      </c>
      <c r="BI501">
        <v>91.316670000000002</v>
      </c>
      <c r="BJ501">
        <v>86.55</v>
      </c>
      <c r="BK501">
        <v>82.478790000000004</v>
      </c>
      <c r="BL501">
        <v>79.266670000000005</v>
      </c>
      <c r="BM501">
        <v>76.37576</v>
      </c>
      <c r="BN501">
        <v>1.028551</v>
      </c>
      <c r="BO501">
        <v>-5.6983810000000004</v>
      </c>
      <c r="BP501">
        <v>-4.0041500000000001</v>
      </c>
      <c r="BQ501">
        <v>-4.0091520000000003</v>
      </c>
      <c r="BR501">
        <v>-1.256788</v>
      </c>
      <c r="BS501">
        <v>3.835807</v>
      </c>
      <c r="BT501">
        <v>-7.5735849999999996</v>
      </c>
      <c r="BU501">
        <v>-2.4927459999999999</v>
      </c>
      <c r="BV501">
        <v>3.5213369999999999</v>
      </c>
      <c r="BW501">
        <v>0.91019309999999998</v>
      </c>
      <c r="BX501">
        <v>5.0098719999999997</v>
      </c>
      <c r="BY501">
        <v>0.1421317</v>
      </c>
      <c r="BZ501">
        <v>-4.2739099999999999</v>
      </c>
      <c r="CA501">
        <v>-4.6656339999999998</v>
      </c>
      <c r="CB501">
        <v>-6.1650910000000003</v>
      </c>
      <c r="CC501">
        <v>-3.1395010000000001</v>
      </c>
      <c r="CD501">
        <v>-2.230591</v>
      </c>
      <c r="CE501">
        <v>-4.0748319999999998</v>
      </c>
      <c r="CF501">
        <v>-1.089888</v>
      </c>
      <c r="CG501">
        <v>-1.4670650000000001</v>
      </c>
      <c r="CH501">
        <v>-3.7475710000000002</v>
      </c>
      <c r="CI501">
        <v>-8.185276</v>
      </c>
      <c r="CJ501">
        <v>-5.7009759999999998</v>
      </c>
      <c r="CK501">
        <v>-1.67658</v>
      </c>
      <c r="CL501" s="76">
        <v>8.9621289999999991</v>
      </c>
      <c r="CM501" s="76">
        <v>26.290780000000002</v>
      </c>
      <c r="CN501" s="76">
        <v>13.44439</v>
      </c>
      <c r="CO501" s="76">
        <v>18.562270000000002</v>
      </c>
      <c r="CP501" s="76">
        <v>9.1492599999999999</v>
      </c>
      <c r="CQ501" s="76">
        <v>10.26098</v>
      </c>
      <c r="CR501" s="76">
        <v>12.037649999999999</v>
      </c>
      <c r="CS501" s="76">
        <v>14.50567</v>
      </c>
      <c r="CT501" s="76">
        <v>24.788630000000001</v>
      </c>
      <c r="CU501" s="76">
        <v>52.297519999999999</v>
      </c>
      <c r="CV501" s="76">
        <v>17.040489999999998</v>
      </c>
      <c r="CW501" s="76">
        <v>27.571359999999999</v>
      </c>
      <c r="CX501" s="76">
        <v>18.110980000000001</v>
      </c>
      <c r="CY501" s="76">
        <v>11.955270000000001</v>
      </c>
      <c r="CZ501" s="76">
        <v>22.051220000000001</v>
      </c>
      <c r="DA501" s="76">
        <v>25.726790000000001</v>
      </c>
      <c r="DB501" s="76">
        <v>37.04383</v>
      </c>
      <c r="DC501" s="76">
        <v>53.867840000000001</v>
      </c>
      <c r="DD501" s="76">
        <v>92.059430000000006</v>
      </c>
      <c r="DE501" s="76">
        <v>361.8082</v>
      </c>
      <c r="DF501" s="76">
        <v>126.49460000000001</v>
      </c>
      <c r="DG501" s="76">
        <v>18.782309999999999</v>
      </c>
      <c r="DH501" s="76">
        <v>25.977440000000001</v>
      </c>
      <c r="DI501" s="76">
        <v>18.382549999999998</v>
      </c>
    </row>
    <row r="502" spans="1:113" x14ac:dyDescent="0.25">
      <c r="A502" t="str">
        <f t="shared" si="7"/>
        <v>All_4. Retail stores_All_All_All_200 kW and above_2958465</v>
      </c>
      <c r="B502" t="s">
        <v>204</v>
      </c>
      <c r="C502" t="s">
        <v>256</v>
      </c>
      <c r="D502" t="s">
        <v>19</v>
      </c>
      <c r="E502" t="s">
        <v>62</v>
      </c>
      <c r="F502" t="s">
        <v>19</v>
      </c>
      <c r="G502" t="s">
        <v>19</v>
      </c>
      <c r="H502" t="s">
        <v>19</v>
      </c>
      <c r="I502" t="s">
        <v>61</v>
      </c>
      <c r="J502" s="11">
        <v>2958465</v>
      </c>
      <c r="K502">
        <v>15</v>
      </c>
      <c r="L502">
        <v>18</v>
      </c>
      <c r="M502">
        <v>51.111109999999996</v>
      </c>
      <c r="N502">
        <v>0</v>
      </c>
      <c r="O502">
        <v>0</v>
      </c>
      <c r="P502">
        <v>0</v>
      </c>
      <c r="Q502">
        <v>0</v>
      </c>
      <c r="R502">
        <v>152.97316000000001</v>
      </c>
      <c r="S502">
        <v>153.15342000000001</v>
      </c>
      <c r="T502">
        <v>151.2689</v>
      </c>
      <c r="U502">
        <v>150.16574</v>
      </c>
      <c r="V502">
        <v>157.13217</v>
      </c>
      <c r="W502">
        <v>166.41177999999999</v>
      </c>
      <c r="X502">
        <v>191.96073999999999</v>
      </c>
      <c r="Y502">
        <v>199.39627999999999</v>
      </c>
      <c r="Z502">
        <v>218.89463000000001</v>
      </c>
      <c r="AA502">
        <v>253.05090999999999</v>
      </c>
      <c r="AB502">
        <v>295.29638</v>
      </c>
      <c r="AC502">
        <v>301.72627999999997</v>
      </c>
      <c r="AD502">
        <v>299.54615000000001</v>
      </c>
      <c r="AE502">
        <v>306.66910999999999</v>
      </c>
      <c r="AF502">
        <v>309.17356000000001</v>
      </c>
      <c r="AG502">
        <v>308.56169999999997</v>
      </c>
      <c r="AH502">
        <v>305.57389999999998</v>
      </c>
      <c r="AI502">
        <v>301.83319999999998</v>
      </c>
      <c r="AJ502">
        <v>295.95420000000001</v>
      </c>
      <c r="AK502">
        <v>290.9744</v>
      </c>
      <c r="AL502">
        <v>257.4982</v>
      </c>
      <c r="AM502">
        <v>204.7586</v>
      </c>
      <c r="AN502">
        <v>180.39879999999999</v>
      </c>
      <c r="AO502">
        <v>163.0076</v>
      </c>
      <c r="AP502">
        <v>77.043430000000001</v>
      </c>
      <c r="AQ502">
        <v>75.016769999999994</v>
      </c>
      <c r="AR502">
        <v>73.386799999999994</v>
      </c>
      <c r="AS502">
        <v>71.792720000000003</v>
      </c>
      <c r="AT502">
        <v>70.455659999999995</v>
      </c>
      <c r="AU502">
        <v>69.28313</v>
      </c>
      <c r="AV502">
        <v>68.331819999999993</v>
      </c>
      <c r="AW502">
        <v>69.192880000000002</v>
      </c>
      <c r="AX502">
        <v>73.423190000000005</v>
      </c>
      <c r="AY502">
        <v>78.239109999999997</v>
      </c>
      <c r="AZ502">
        <v>83.055809999999994</v>
      </c>
      <c r="BA502">
        <v>87.711749999999995</v>
      </c>
      <c r="BB502">
        <v>91.537540000000007</v>
      </c>
      <c r="BC502">
        <v>94.635369999999995</v>
      </c>
      <c r="BD502">
        <v>96.913290000000003</v>
      </c>
      <c r="BE502">
        <v>98.422899999999998</v>
      </c>
      <c r="BF502">
        <v>99.038539999999998</v>
      </c>
      <c r="BG502">
        <v>98.665700000000001</v>
      </c>
      <c r="BH502">
        <v>97.264290000000003</v>
      </c>
      <c r="BI502">
        <v>94.365960000000001</v>
      </c>
      <c r="BJ502">
        <v>89.960890000000006</v>
      </c>
      <c r="BK502">
        <v>85.739159999999998</v>
      </c>
      <c r="BL502">
        <v>82.561250000000001</v>
      </c>
      <c r="BM502">
        <v>79.864760000000004</v>
      </c>
      <c r="BN502">
        <v>4.4244510000000004</v>
      </c>
      <c r="BO502">
        <v>3.8991820000000001</v>
      </c>
      <c r="BP502">
        <v>1.9187780000000001</v>
      </c>
      <c r="BQ502">
        <v>1.4976929999999999</v>
      </c>
      <c r="BR502">
        <v>1.007663</v>
      </c>
      <c r="BS502">
        <v>3.1516350000000002</v>
      </c>
      <c r="BT502">
        <v>-3.7304689999999998</v>
      </c>
      <c r="BU502">
        <v>1.3716839999999999</v>
      </c>
      <c r="BV502">
        <v>-0.90511649999999999</v>
      </c>
      <c r="BW502">
        <v>-1.25058</v>
      </c>
      <c r="BX502">
        <v>3.0208089999999999</v>
      </c>
      <c r="BY502">
        <v>-1.5035890000000001</v>
      </c>
      <c r="BZ502">
        <v>-0.89889050000000004</v>
      </c>
      <c r="CA502">
        <v>-2.6437680000000001</v>
      </c>
      <c r="CB502">
        <v>-1.261379</v>
      </c>
      <c r="CC502">
        <v>0.22134380000000001</v>
      </c>
      <c r="CD502">
        <v>0.2347919</v>
      </c>
      <c r="CE502">
        <v>2.1571500000000001</v>
      </c>
      <c r="CF502">
        <v>5.738804</v>
      </c>
      <c r="CG502">
        <v>6.0883849999999997</v>
      </c>
      <c r="CH502">
        <v>4.8221150000000002</v>
      </c>
      <c r="CI502">
        <v>2.583742</v>
      </c>
      <c r="CJ502">
        <v>1.615688</v>
      </c>
      <c r="CK502">
        <v>3.1953239999999998</v>
      </c>
      <c r="CL502" s="76">
        <v>0.84763330000000003</v>
      </c>
      <c r="CM502" s="76">
        <v>1.9637819999999999</v>
      </c>
      <c r="CN502" s="76">
        <v>1.2138439999999999</v>
      </c>
      <c r="CO502" s="76">
        <v>1.506373</v>
      </c>
      <c r="CP502" s="76">
        <v>2.3992800000000001</v>
      </c>
      <c r="CQ502" s="76">
        <v>3.7886389999999999</v>
      </c>
      <c r="CR502" s="76">
        <v>1.437489</v>
      </c>
      <c r="CS502" s="76">
        <v>1.641243</v>
      </c>
      <c r="CT502" s="76">
        <v>3.4003220000000001</v>
      </c>
      <c r="CU502" s="76">
        <v>12.34497</v>
      </c>
      <c r="CV502" s="76">
        <v>1.9747600000000001</v>
      </c>
      <c r="CW502" s="76">
        <v>4.0094159999999999</v>
      </c>
      <c r="CX502" s="76">
        <v>1.7324250000000001</v>
      </c>
      <c r="CY502" s="76">
        <v>1.3267580000000001</v>
      </c>
      <c r="CZ502" s="76">
        <v>2.253714</v>
      </c>
      <c r="DA502" s="76">
        <v>2.5114429999999999</v>
      </c>
      <c r="DB502" s="76">
        <v>3.2859609999999999</v>
      </c>
      <c r="DC502" s="76">
        <v>5.0545540000000004</v>
      </c>
      <c r="DD502" s="76">
        <v>10.255699999999999</v>
      </c>
      <c r="DE502" s="76">
        <v>45.216830000000002</v>
      </c>
      <c r="DF502" s="76">
        <v>17.537109999999998</v>
      </c>
      <c r="DG502" s="76">
        <v>2.036362</v>
      </c>
      <c r="DH502" s="76">
        <v>2.5929470000000001</v>
      </c>
      <c r="DI502" s="76">
        <v>1.823507</v>
      </c>
    </row>
    <row r="503" spans="1:113" x14ac:dyDescent="0.25">
      <c r="A503" t="str">
        <f t="shared" si="7"/>
        <v>All_5. Offices, Hotels, Finance, Services_All_All_All_200 kW and above_43627</v>
      </c>
      <c r="B503" t="s">
        <v>177</v>
      </c>
      <c r="C503" t="s">
        <v>257</v>
      </c>
      <c r="D503" t="s">
        <v>19</v>
      </c>
      <c r="E503" t="s">
        <v>63</v>
      </c>
      <c r="F503" t="s">
        <v>19</v>
      </c>
      <c r="G503" t="s">
        <v>19</v>
      </c>
      <c r="H503" t="s">
        <v>19</v>
      </c>
      <c r="I503" t="s">
        <v>61</v>
      </c>
      <c r="J503" s="11">
        <v>43627</v>
      </c>
      <c r="K503">
        <v>15</v>
      </c>
      <c r="L503">
        <v>18</v>
      </c>
      <c r="M503">
        <v>211</v>
      </c>
      <c r="N503">
        <v>1</v>
      </c>
      <c r="O503">
        <v>0</v>
      </c>
      <c r="P503">
        <v>1</v>
      </c>
      <c r="Q503">
        <v>0</v>
      </c>
      <c r="AP503">
        <v>81.006140000000002</v>
      </c>
      <c r="AQ503">
        <v>78.376429999999999</v>
      </c>
      <c r="AR503">
        <v>76.464269999999999</v>
      </c>
      <c r="AS503">
        <v>75.022930000000002</v>
      </c>
      <c r="AT503">
        <v>73.399870000000007</v>
      </c>
      <c r="AU503">
        <v>72.666430000000005</v>
      </c>
      <c r="AV503">
        <v>72.159670000000006</v>
      </c>
      <c r="AW503">
        <v>74.123279999999994</v>
      </c>
      <c r="AX503">
        <v>78.762280000000004</v>
      </c>
      <c r="AY503">
        <v>83.240719999999996</v>
      </c>
      <c r="AZ503">
        <v>87.109830000000002</v>
      </c>
      <c r="BA503">
        <v>91.106290000000001</v>
      </c>
      <c r="BB503">
        <v>94.462670000000003</v>
      </c>
      <c r="BC503">
        <v>97.023610000000005</v>
      </c>
      <c r="BD503">
        <v>99.235720000000001</v>
      </c>
      <c r="BE503">
        <v>100.2773</v>
      </c>
      <c r="BF503">
        <v>101.2989</v>
      </c>
      <c r="BG503">
        <v>101.0873</v>
      </c>
      <c r="BH503">
        <v>99.81738</v>
      </c>
      <c r="BI503">
        <v>97.975880000000004</v>
      </c>
      <c r="BJ503">
        <v>95.358940000000004</v>
      </c>
      <c r="BK503">
        <v>90.560169999999999</v>
      </c>
      <c r="BL503">
        <v>87.247730000000004</v>
      </c>
      <c r="BM503">
        <v>84.830439999999996</v>
      </c>
      <c r="CL503" s="76"/>
      <c r="CM503" s="76"/>
      <c r="CN503" s="76"/>
      <c r="CO503" s="76"/>
      <c r="CP503" s="76"/>
      <c r="CQ503" s="76"/>
      <c r="CR503" s="76"/>
      <c r="CS503" s="76"/>
      <c r="CT503" s="76"/>
      <c r="CU503" s="76"/>
      <c r="CV503" s="76"/>
      <c r="CW503" s="76"/>
      <c r="CX503" s="76"/>
      <c r="CY503" s="76"/>
      <c r="CZ503" s="76"/>
      <c r="DA503" s="76"/>
      <c r="DB503" s="76"/>
      <c r="DC503" s="76"/>
      <c r="DD503" s="76"/>
      <c r="DE503" s="76"/>
      <c r="DF503" s="76"/>
      <c r="DG503" s="76"/>
      <c r="DH503" s="76"/>
      <c r="DI503" s="76"/>
    </row>
    <row r="504" spans="1:113" x14ac:dyDescent="0.25">
      <c r="A504" t="str">
        <f t="shared" si="7"/>
        <v>All_5. Offices, Hotels, Finance, Services_All_All_All_200 kW and above_43670</v>
      </c>
      <c r="B504" t="s">
        <v>177</v>
      </c>
      <c r="C504" t="s">
        <v>257</v>
      </c>
      <c r="D504" t="s">
        <v>19</v>
      </c>
      <c r="E504" t="s">
        <v>63</v>
      </c>
      <c r="F504" t="s">
        <v>19</v>
      </c>
      <c r="G504" t="s">
        <v>19</v>
      </c>
      <c r="H504" t="s">
        <v>19</v>
      </c>
      <c r="I504" t="s">
        <v>61</v>
      </c>
      <c r="J504" s="11">
        <v>43670</v>
      </c>
      <c r="K504">
        <v>15</v>
      </c>
      <c r="L504">
        <v>18</v>
      </c>
      <c r="M504">
        <v>209</v>
      </c>
      <c r="N504">
        <v>1</v>
      </c>
      <c r="O504">
        <v>0</v>
      </c>
      <c r="P504">
        <v>1</v>
      </c>
      <c r="Q504">
        <v>0</v>
      </c>
      <c r="AP504">
        <v>78.331649999999996</v>
      </c>
      <c r="AQ504">
        <v>75.109049999999996</v>
      </c>
      <c r="AR504">
        <v>73.157039999999995</v>
      </c>
      <c r="AS504">
        <v>71.875600000000006</v>
      </c>
      <c r="AT504">
        <v>71.231139999999996</v>
      </c>
      <c r="AU504">
        <v>70.378349999999998</v>
      </c>
      <c r="AV504">
        <v>69.488209999999995</v>
      </c>
      <c r="AW504">
        <v>70.271839999999997</v>
      </c>
      <c r="AX504">
        <v>73.656220000000005</v>
      </c>
      <c r="AY504">
        <v>78.316730000000007</v>
      </c>
      <c r="AZ504">
        <v>82.880089999999996</v>
      </c>
      <c r="BA504">
        <v>86.516130000000004</v>
      </c>
      <c r="BB504">
        <v>89.667400000000001</v>
      </c>
      <c r="BC504">
        <v>93.459680000000006</v>
      </c>
      <c r="BD504">
        <v>96.218950000000007</v>
      </c>
      <c r="BE504">
        <v>97.817689999999999</v>
      </c>
      <c r="BF504">
        <v>98.570679999999996</v>
      </c>
      <c r="BG504">
        <v>98.74973</v>
      </c>
      <c r="BH504">
        <v>98.172110000000004</v>
      </c>
      <c r="BI504">
        <v>96.022009999999995</v>
      </c>
      <c r="BJ504">
        <v>91.86806</v>
      </c>
      <c r="BK504">
        <v>87.298419999999993</v>
      </c>
      <c r="BL504">
        <v>84.229510000000005</v>
      </c>
      <c r="BM504">
        <v>82.346559999999997</v>
      </c>
      <c r="CL504" s="76"/>
      <c r="CM504" s="76"/>
      <c r="CN504" s="76"/>
      <c r="CO504" s="76"/>
      <c r="CP504" s="76"/>
      <c r="CQ504" s="76"/>
      <c r="CR504" s="76"/>
      <c r="CS504" s="76"/>
      <c r="CT504" s="76"/>
      <c r="CU504" s="76"/>
      <c r="CV504" s="76"/>
      <c r="CW504" s="76"/>
      <c r="CX504" s="76"/>
      <c r="CY504" s="76"/>
      <c r="CZ504" s="76"/>
      <c r="DA504" s="76"/>
      <c r="DB504" s="76"/>
      <c r="DC504" s="76"/>
      <c r="DD504" s="76"/>
      <c r="DE504" s="76"/>
      <c r="DF504" s="76"/>
      <c r="DG504" s="76"/>
      <c r="DH504" s="76"/>
      <c r="DI504" s="76"/>
    </row>
    <row r="505" spans="1:113" x14ac:dyDescent="0.25">
      <c r="A505" t="str">
        <f t="shared" si="7"/>
        <v>All_5. Offices, Hotels, Finance, Services_All_All_All_200 kW and above_43672</v>
      </c>
      <c r="B505" t="s">
        <v>177</v>
      </c>
      <c r="C505" t="s">
        <v>257</v>
      </c>
      <c r="D505" t="s">
        <v>19</v>
      </c>
      <c r="E505" t="s">
        <v>63</v>
      </c>
      <c r="F505" t="s">
        <v>19</v>
      </c>
      <c r="G505" t="s">
        <v>19</v>
      </c>
      <c r="H505" t="s">
        <v>19</v>
      </c>
      <c r="I505" t="s">
        <v>61</v>
      </c>
      <c r="J505" s="11">
        <v>43672</v>
      </c>
      <c r="K505">
        <v>15</v>
      </c>
      <c r="L505">
        <v>18</v>
      </c>
      <c r="M505">
        <v>209</v>
      </c>
      <c r="N505">
        <v>1</v>
      </c>
      <c r="O505">
        <v>0</v>
      </c>
      <c r="P505">
        <v>1</v>
      </c>
      <c r="Q505">
        <v>0</v>
      </c>
      <c r="AP505">
        <v>76.012230000000002</v>
      </c>
      <c r="AQ505">
        <v>76.058779999999999</v>
      </c>
      <c r="AR505">
        <v>74.913870000000003</v>
      </c>
      <c r="AS505">
        <v>73.388919999999999</v>
      </c>
      <c r="AT505">
        <v>71.944909999999993</v>
      </c>
      <c r="AU505">
        <v>70.646129999999999</v>
      </c>
      <c r="AV505">
        <v>69.740949999999998</v>
      </c>
      <c r="AW505">
        <v>70.700360000000003</v>
      </c>
      <c r="AX505">
        <v>73.051379999999995</v>
      </c>
      <c r="AY505">
        <v>76.653080000000003</v>
      </c>
      <c r="AZ505">
        <v>80.986890000000002</v>
      </c>
      <c r="BA505">
        <v>84.519549999999995</v>
      </c>
      <c r="BB505">
        <v>87.893010000000004</v>
      </c>
      <c r="BC505">
        <v>90.769970000000001</v>
      </c>
      <c r="BD505">
        <v>93.15692</v>
      </c>
      <c r="BE505">
        <v>94.789510000000007</v>
      </c>
      <c r="BF505">
        <v>95.274349999999998</v>
      </c>
      <c r="BG505">
        <v>94.852130000000002</v>
      </c>
      <c r="BH505">
        <v>93.477249999999998</v>
      </c>
      <c r="BI505">
        <v>90.621960000000001</v>
      </c>
      <c r="BJ505">
        <v>86.748720000000006</v>
      </c>
      <c r="BK505">
        <v>82.670770000000005</v>
      </c>
      <c r="BL505">
        <v>79.692260000000005</v>
      </c>
      <c r="BM505">
        <v>77.379400000000004</v>
      </c>
      <c r="CL505" s="76"/>
      <c r="CM505" s="76"/>
      <c r="CN505" s="76"/>
      <c r="CO505" s="76"/>
      <c r="CP505" s="76"/>
      <c r="CQ505" s="76"/>
      <c r="CR505" s="76"/>
      <c r="CS505" s="76"/>
      <c r="CT505" s="76"/>
      <c r="CU505" s="76"/>
      <c r="CV505" s="76"/>
      <c r="CW505" s="76"/>
      <c r="CX505" s="76"/>
      <c r="CY505" s="76"/>
      <c r="CZ505" s="76"/>
      <c r="DA505" s="76"/>
      <c r="DB505" s="76"/>
      <c r="DC505" s="76"/>
      <c r="DD505" s="76"/>
      <c r="DE505" s="76"/>
      <c r="DF505" s="76"/>
      <c r="DG505" s="76"/>
      <c r="DH505" s="76"/>
      <c r="DI505" s="76"/>
    </row>
    <row r="506" spans="1:113" x14ac:dyDescent="0.25">
      <c r="A506" t="str">
        <f t="shared" si="7"/>
        <v>All_5. Offices, Hotels, Finance, Services_All_All_All_200 kW and above_43690</v>
      </c>
      <c r="B506" t="s">
        <v>177</v>
      </c>
      <c r="C506" t="s">
        <v>257</v>
      </c>
      <c r="D506" t="s">
        <v>19</v>
      </c>
      <c r="E506" t="s">
        <v>63</v>
      </c>
      <c r="F506" t="s">
        <v>19</v>
      </c>
      <c r="G506" t="s">
        <v>19</v>
      </c>
      <c r="H506" t="s">
        <v>19</v>
      </c>
      <c r="I506" t="s">
        <v>61</v>
      </c>
      <c r="J506" s="11">
        <v>43690</v>
      </c>
      <c r="K506">
        <v>15</v>
      </c>
      <c r="L506">
        <v>18</v>
      </c>
      <c r="M506">
        <v>207</v>
      </c>
      <c r="N506">
        <v>1</v>
      </c>
      <c r="O506">
        <v>0</v>
      </c>
      <c r="P506">
        <v>1</v>
      </c>
      <c r="Q506">
        <v>0</v>
      </c>
      <c r="AP506">
        <v>76.113100000000003</v>
      </c>
      <c r="AQ506">
        <v>73.56277</v>
      </c>
      <c r="AR506">
        <v>72.152330000000006</v>
      </c>
      <c r="AS506">
        <v>70.463620000000006</v>
      </c>
      <c r="AT506">
        <v>69.466279999999998</v>
      </c>
      <c r="AU506">
        <v>68.354609999999994</v>
      </c>
      <c r="AV506">
        <v>67.265360000000001</v>
      </c>
      <c r="AW506">
        <v>67.355530000000002</v>
      </c>
      <c r="AX506">
        <v>71.351740000000007</v>
      </c>
      <c r="AY506">
        <v>76.356899999999996</v>
      </c>
      <c r="AZ506">
        <v>80.823250000000002</v>
      </c>
      <c r="BA506">
        <v>85.20026</v>
      </c>
      <c r="BB506">
        <v>88.918599999999998</v>
      </c>
      <c r="BC506">
        <v>92.168989999999994</v>
      </c>
      <c r="BD506">
        <v>94.2423</v>
      </c>
      <c r="BE506">
        <v>95.716009999999997</v>
      </c>
      <c r="BF506">
        <v>96.758279999999999</v>
      </c>
      <c r="BG506">
        <v>96.623090000000005</v>
      </c>
      <c r="BH506">
        <v>95.867239999999995</v>
      </c>
      <c r="BI506">
        <v>93.584280000000007</v>
      </c>
      <c r="BJ506">
        <v>89.892709999999994</v>
      </c>
      <c r="BK506">
        <v>86.298749999999998</v>
      </c>
      <c r="BL506">
        <v>82.830439999999996</v>
      </c>
      <c r="BM506">
        <v>79.914060000000006</v>
      </c>
      <c r="CL506" s="76"/>
      <c r="CM506" s="76"/>
      <c r="CN506" s="76"/>
      <c r="CO506" s="76"/>
      <c r="CP506" s="76"/>
      <c r="CQ506" s="76"/>
      <c r="CR506" s="76"/>
      <c r="CS506" s="76"/>
      <c r="CT506" s="76"/>
      <c r="CU506" s="76"/>
      <c r="CV506" s="76"/>
      <c r="CW506" s="76"/>
      <c r="CX506" s="76"/>
      <c r="CY506" s="76"/>
      <c r="CZ506" s="76"/>
      <c r="DA506" s="76"/>
      <c r="DB506" s="76"/>
      <c r="DC506" s="76"/>
      <c r="DD506" s="76"/>
      <c r="DE506" s="76"/>
      <c r="DF506" s="76"/>
      <c r="DG506" s="76"/>
      <c r="DH506" s="76"/>
      <c r="DI506" s="76"/>
    </row>
    <row r="507" spans="1:113" x14ac:dyDescent="0.25">
      <c r="A507" t="str">
        <f t="shared" si="7"/>
        <v>All_5. Offices, Hotels, Finance, Services_All_All_All_200 kW and above_43691</v>
      </c>
      <c r="B507" t="s">
        <v>177</v>
      </c>
      <c r="C507" t="s">
        <v>257</v>
      </c>
      <c r="D507" t="s">
        <v>19</v>
      </c>
      <c r="E507" t="s">
        <v>63</v>
      </c>
      <c r="F507" t="s">
        <v>19</v>
      </c>
      <c r="G507" t="s">
        <v>19</v>
      </c>
      <c r="H507" t="s">
        <v>19</v>
      </c>
      <c r="I507" t="s">
        <v>61</v>
      </c>
      <c r="J507" s="11">
        <v>43691</v>
      </c>
      <c r="K507">
        <v>15</v>
      </c>
      <c r="L507">
        <v>18</v>
      </c>
      <c r="M507">
        <v>207</v>
      </c>
      <c r="N507">
        <v>1</v>
      </c>
      <c r="O507">
        <v>0</v>
      </c>
      <c r="P507">
        <v>1</v>
      </c>
      <c r="Q507">
        <v>0</v>
      </c>
      <c r="AP507">
        <v>79.126980000000003</v>
      </c>
      <c r="AQ507">
        <v>75.77422</v>
      </c>
      <c r="AR507">
        <v>74.318430000000006</v>
      </c>
      <c r="AS507">
        <v>72.349689999999995</v>
      </c>
      <c r="AT507">
        <v>70.900009999999995</v>
      </c>
      <c r="AU507">
        <v>70.004639999999995</v>
      </c>
      <c r="AV507">
        <v>69.117500000000007</v>
      </c>
      <c r="AW507">
        <v>69.669430000000006</v>
      </c>
      <c r="AX507">
        <v>73.737049999999996</v>
      </c>
      <c r="AY507">
        <v>78.414379999999994</v>
      </c>
      <c r="AZ507">
        <v>83.415949999999995</v>
      </c>
      <c r="BA507">
        <v>88.246279999999999</v>
      </c>
      <c r="BB507">
        <v>92.25421</v>
      </c>
      <c r="BC507">
        <v>95.745980000000003</v>
      </c>
      <c r="BD507">
        <v>98.376310000000004</v>
      </c>
      <c r="BE507">
        <v>99.982460000000003</v>
      </c>
      <c r="BF507">
        <v>100.749</v>
      </c>
      <c r="BG507">
        <v>100.8916</v>
      </c>
      <c r="BH507">
        <v>99.970439999999996</v>
      </c>
      <c r="BI507">
        <v>97.82705</v>
      </c>
      <c r="BJ507">
        <v>93.497159999999994</v>
      </c>
      <c r="BK507">
        <v>89.263959999999997</v>
      </c>
      <c r="BL507">
        <v>85.698970000000003</v>
      </c>
      <c r="BM507">
        <v>82.596879999999999</v>
      </c>
      <c r="CL507" s="76"/>
      <c r="CM507" s="76"/>
      <c r="CN507" s="76"/>
      <c r="CO507" s="76"/>
      <c r="CP507" s="76"/>
      <c r="CQ507" s="76"/>
      <c r="CR507" s="76"/>
      <c r="CS507" s="76"/>
      <c r="CT507" s="76"/>
      <c r="CU507" s="76"/>
      <c r="CV507" s="76"/>
      <c r="CW507" s="76"/>
      <c r="CX507" s="76"/>
      <c r="CY507" s="76"/>
      <c r="CZ507" s="76"/>
      <c r="DA507" s="76"/>
      <c r="DB507" s="76"/>
      <c r="DC507" s="76"/>
      <c r="DD507" s="76"/>
      <c r="DE507" s="76"/>
      <c r="DF507" s="76"/>
      <c r="DG507" s="76"/>
      <c r="DH507" s="76"/>
      <c r="DI507" s="76"/>
    </row>
    <row r="508" spans="1:113" x14ac:dyDescent="0.25">
      <c r="A508" t="str">
        <f t="shared" si="7"/>
        <v>All_5. Offices, Hotels, Finance, Services_All_All_All_200 kW and above_43693</v>
      </c>
      <c r="B508" t="s">
        <v>177</v>
      </c>
      <c r="C508" t="s">
        <v>257</v>
      </c>
      <c r="D508" t="s">
        <v>19</v>
      </c>
      <c r="E508" t="s">
        <v>63</v>
      </c>
      <c r="F508" t="s">
        <v>19</v>
      </c>
      <c r="G508" t="s">
        <v>19</v>
      </c>
      <c r="H508" t="s">
        <v>19</v>
      </c>
      <c r="I508" t="s">
        <v>61</v>
      </c>
      <c r="J508" s="11">
        <v>43693</v>
      </c>
      <c r="K508">
        <v>15</v>
      </c>
      <c r="L508">
        <v>18</v>
      </c>
      <c r="M508">
        <v>207</v>
      </c>
      <c r="N508">
        <v>1</v>
      </c>
      <c r="O508">
        <v>0</v>
      </c>
      <c r="P508">
        <v>1</v>
      </c>
      <c r="Q508">
        <v>0</v>
      </c>
      <c r="AP508">
        <v>79.058629999999994</v>
      </c>
      <c r="AQ508">
        <v>79.236050000000006</v>
      </c>
      <c r="AR508">
        <v>77.475080000000005</v>
      </c>
      <c r="AS508">
        <v>75.774429999999995</v>
      </c>
      <c r="AT508">
        <v>74.373469999999998</v>
      </c>
      <c r="AU508">
        <v>73.146320000000003</v>
      </c>
      <c r="AV508">
        <v>71.896559999999994</v>
      </c>
      <c r="AW508">
        <v>71.851550000000003</v>
      </c>
      <c r="AX508">
        <v>75.39479</v>
      </c>
      <c r="AY508">
        <v>80.863259999999997</v>
      </c>
      <c r="AZ508">
        <v>85.723320000000001</v>
      </c>
      <c r="BA508">
        <v>90.136250000000004</v>
      </c>
      <c r="BB508">
        <v>93.46584</v>
      </c>
      <c r="BC508">
        <v>96.181020000000004</v>
      </c>
      <c r="BD508">
        <v>98.841769999999997</v>
      </c>
      <c r="BE508">
        <v>99.749859999999998</v>
      </c>
      <c r="BF508">
        <v>99.90531</v>
      </c>
      <c r="BG508">
        <v>98.912779999999998</v>
      </c>
      <c r="BH508">
        <v>97.279880000000006</v>
      </c>
      <c r="BI508">
        <v>93.97663</v>
      </c>
      <c r="BJ508">
        <v>88.668459999999996</v>
      </c>
      <c r="BK508">
        <v>84.750389999999996</v>
      </c>
      <c r="BL508">
        <v>81.432410000000004</v>
      </c>
      <c r="BM508">
        <v>78.836560000000006</v>
      </c>
      <c r="CL508" s="76"/>
      <c r="CM508" s="76"/>
      <c r="CN508" s="76"/>
      <c r="CO508" s="76"/>
      <c r="CP508" s="76"/>
      <c r="CQ508" s="76"/>
      <c r="CR508" s="76"/>
      <c r="CS508" s="76"/>
      <c r="CT508" s="76"/>
      <c r="CU508" s="76"/>
      <c r="CV508" s="76"/>
      <c r="CW508" s="76"/>
      <c r="CX508" s="76"/>
      <c r="CY508" s="76"/>
      <c r="CZ508" s="76"/>
      <c r="DA508" s="76"/>
      <c r="DB508" s="76"/>
      <c r="DC508" s="76"/>
      <c r="DD508" s="76"/>
      <c r="DE508" s="76"/>
      <c r="DF508" s="76"/>
      <c r="DG508" s="76"/>
      <c r="DH508" s="76"/>
      <c r="DI508" s="76"/>
    </row>
    <row r="509" spans="1:113" x14ac:dyDescent="0.25">
      <c r="A509" t="str">
        <f t="shared" ref="A509:A572" si="8">D509&amp;"_"&amp;E509&amp;"_"&amp;F509&amp;"_"&amp;G509&amp;"_"&amp;H509&amp;"_"&amp;I509&amp;"_"&amp;J509</f>
        <v>All_5. Offices, Hotels, Finance, Services_All_All_All_200 kW and above_43703</v>
      </c>
      <c r="B509" t="s">
        <v>177</v>
      </c>
      <c r="C509" t="s">
        <v>257</v>
      </c>
      <c r="D509" t="s">
        <v>19</v>
      </c>
      <c r="E509" t="s">
        <v>63</v>
      </c>
      <c r="F509" t="s">
        <v>19</v>
      </c>
      <c r="G509" t="s">
        <v>19</v>
      </c>
      <c r="H509" t="s">
        <v>19</v>
      </c>
      <c r="I509" t="s">
        <v>61</v>
      </c>
      <c r="J509" s="11">
        <v>43703</v>
      </c>
      <c r="K509">
        <v>15</v>
      </c>
      <c r="L509">
        <v>18</v>
      </c>
      <c r="M509">
        <v>207</v>
      </c>
      <c r="N509">
        <v>1</v>
      </c>
      <c r="O509">
        <v>0</v>
      </c>
      <c r="P509">
        <v>1</v>
      </c>
      <c r="Q509">
        <v>0</v>
      </c>
      <c r="AP509">
        <v>76.835250000000002</v>
      </c>
      <c r="AQ509">
        <v>75.257490000000004</v>
      </c>
      <c r="AR509">
        <v>74.258499999999998</v>
      </c>
      <c r="AS509">
        <v>73.084509999999995</v>
      </c>
      <c r="AT509">
        <v>71.736559999999997</v>
      </c>
      <c r="AU509">
        <v>70.534040000000005</v>
      </c>
      <c r="AV509">
        <v>69.768379999999993</v>
      </c>
      <c r="AW509">
        <v>69.60915</v>
      </c>
      <c r="AX509">
        <v>73.310940000000002</v>
      </c>
      <c r="AY509">
        <v>77.375439999999998</v>
      </c>
      <c r="AZ509">
        <v>81.659260000000003</v>
      </c>
      <c r="BA509">
        <v>85.686229999999995</v>
      </c>
      <c r="BB509">
        <v>89.54504</v>
      </c>
      <c r="BC509">
        <v>92.826149999999998</v>
      </c>
      <c r="BD509">
        <v>95.307280000000006</v>
      </c>
      <c r="BE509">
        <v>96.691739999999996</v>
      </c>
      <c r="BF509">
        <v>97.189300000000003</v>
      </c>
      <c r="BG509">
        <v>96.978319999999997</v>
      </c>
      <c r="BH509">
        <v>95.636790000000005</v>
      </c>
      <c r="BI509">
        <v>92.571010000000001</v>
      </c>
      <c r="BJ509">
        <v>87.980379999999997</v>
      </c>
      <c r="BK509">
        <v>84.607830000000007</v>
      </c>
      <c r="BL509">
        <v>81.849959999999996</v>
      </c>
      <c r="BM509">
        <v>79.268659999999997</v>
      </c>
      <c r="CL509" s="76"/>
      <c r="CM509" s="76"/>
      <c r="CN509" s="76"/>
      <c r="CO509" s="76"/>
      <c r="CP509" s="76"/>
      <c r="CQ509" s="76"/>
      <c r="CR509" s="76"/>
      <c r="CS509" s="76"/>
      <c r="CT509" s="76"/>
      <c r="CU509" s="76"/>
      <c r="CV509" s="76"/>
      <c r="CW509" s="76"/>
      <c r="CX509" s="76"/>
      <c r="CY509" s="76"/>
      <c r="CZ509" s="76"/>
      <c r="DA509" s="76"/>
      <c r="DB509" s="76"/>
      <c r="DC509" s="76"/>
      <c r="DD509" s="76"/>
      <c r="DE509" s="76"/>
      <c r="DF509" s="76"/>
      <c r="DG509" s="76"/>
      <c r="DH509" s="76"/>
      <c r="DI509" s="76"/>
    </row>
    <row r="510" spans="1:113" x14ac:dyDescent="0.25">
      <c r="A510" t="str">
        <f t="shared" si="8"/>
        <v>All_5. Offices, Hotels, Finance, Services_All_All_All_200 kW and above_43704</v>
      </c>
      <c r="B510" t="s">
        <v>177</v>
      </c>
      <c r="C510" t="s">
        <v>257</v>
      </c>
      <c r="D510" t="s">
        <v>19</v>
      </c>
      <c r="E510" t="s">
        <v>63</v>
      </c>
      <c r="F510" t="s">
        <v>19</v>
      </c>
      <c r="G510" t="s">
        <v>19</v>
      </c>
      <c r="H510" t="s">
        <v>19</v>
      </c>
      <c r="I510" t="s">
        <v>61</v>
      </c>
      <c r="J510" s="11">
        <v>43704</v>
      </c>
      <c r="K510">
        <v>15</v>
      </c>
      <c r="L510">
        <v>18</v>
      </c>
      <c r="M510">
        <v>207</v>
      </c>
      <c r="N510">
        <v>1</v>
      </c>
      <c r="O510">
        <v>0</v>
      </c>
      <c r="P510">
        <v>1</v>
      </c>
      <c r="Q510">
        <v>0</v>
      </c>
      <c r="AP510">
        <v>77.529939999999996</v>
      </c>
      <c r="AQ510">
        <v>76.232150000000004</v>
      </c>
      <c r="AR510">
        <v>75.378399999999999</v>
      </c>
      <c r="AS510">
        <v>73.971180000000004</v>
      </c>
      <c r="AT510">
        <v>72.565640000000002</v>
      </c>
      <c r="AU510">
        <v>71.898799999999994</v>
      </c>
      <c r="AV510">
        <v>70.615219999999994</v>
      </c>
      <c r="AW510">
        <v>70.948800000000006</v>
      </c>
      <c r="AX510">
        <v>73.551209999999998</v>
      </c>
      <c r="AY510">
        <v>77.09581</v>
      </c>
      <c r="AZ510">
        <v>81.824489999999997</v>
      </c>
      <c r="BA510">
        <v>85.860010000000003</v>
      </c>
      <c r="BB510">
        <v>89.671009999999995</v>
      </c>
      <c r="BC510">
        <v>92.828479999999999</v>
      </c>
      <c r="BD510">
        <v>95.023539999999997</v>
      </c>
      <c r="BE510">
        <v>96.528559999999999</v>
      </c>
      <c r="BF510">
        <v>96.711879999999994</v>
      </c>
      <c r="BG510">
        <v>96.242789999999999</v>
      </c>
      <c r="BH510">
        <v>94.554419999999993</v>
      </c>
      <c r="BI510">
        <v>91.207490000000007</v>
      </c>
      <c r="BJ510">
        <v>87.12988</v>
      </c>
      <c r="BK510">
        <v>83.900350000000003</v>
      </c>
      <c r="BL510">
        <v>81.351169999999996</v>
      </c>
      <c r="BM510">
        <v>79.312449999999998</v>
      </c>
      <c r="CL510" s="76"/>
      <c r="CM510" s="76"/>
      <c r="CN510" s="76"/>
      <c r="CO510" s="76"/>
      <c r="CP510" s="76"/>
      <c r="CQ510" s="76"/>
      <c r="CR510" s="76"/>
      <c r="CS510" s="76"/>
      <c r="CT510" s="76"/>
      <c r="CU510" s="76"/>
      <c r="CV510" s="76"/>
      <c r="CW510" s="76"/>
      <c r="CX510" s="76"/>
      <c r="CY510" s="76"/>
      <c r="CZ510" s="76"/>
      <c r="DA510" s="76"/>
      <c r="DD510" s="76"/>
      <c r="DE510" s="76"/>
      <c r="DF510" s="76"/>
      <c r="DG510" s="76"/>
      <c r="DH510" s="76"/>
      <c r="DI510" s="76"/>
    </row>
    <row r="511" spans="1:113" x14ac:dyDescent="0.25">
      <c r="A511" t="str">
        <f t="shared" si="8"/>
        <v>All_5. Offices, Hotels, Finance, Services_All_All_All_200 kW and above_43721</v>
      </c>
      <c r="B511" t="s">
        <v>177</v>
      </c>
      <c r="C511" t="s">
        <v>257</v>
      </c>
      <c r="D511" t="s">
        <v>19</v>
      </c>
      <c r="E511" t="s">
        <v>63</v>
      </c>
      <c r="F511" t="s">
        <v>19</v>
      </c>
      <c r="G511" t="s">
        <v>19</v>
      </c>
      <c r="H511" t="s">
        <v>19</v>
      </c>
      <c r="I511" t="s">
        <v>61</v>
      </c>
      <c r="J511" s="11">
        <v>43721</v>
      </c>
      <c r="K511">
        <v>15</v>
      </c>
      <c r="L511">
        <v>18</v>
      </c>
      <c r="M511">
        <v>207</v>
      </c>
      <c r="N511">
        <v>1</v>
      </c>
      <c r="O511">
        <v>0</v>
      </c>
      <c r="P511">
        <v>1</v>
      </c>
      <c r="Q511">
        <v>0</v>
      </c>
      <c r="AP511">
        <v>74.045460000000006</v>
      </c>
      <c r="AQ511">
        <v>71.942279999999997</v>
      </c>
      <c r="AR511">
        <v>70.072400000000002</v>
      </c>
      <c r="AS511">
        <v>68.235969999999995</v>
      </c>
      <c r="AT511">
        <v>67.322289999999995</v>
      </c>
      <c r="AU511">
        <v>66.031940000000006</v>
      </c>
      <c r="AV511">
        <v>65.143690000000007</v>
      </c>
      <c r="AW511">
        <v>64.891130000000004</v>
      </c>
      <c r="AX511">
        <v>68.034649999999999</v>
      </c>
      <c r="AY511">
        <v>73.728409999999997</v>
      </c>
      <c r="AZ511">
        <v>79.42071</v>
      </c>
      <c r="BA511">
        <v>84.567520000000002</v>
      </c>
      <c r="BB511">
        <v>88.425129999999996</v>
      </c>
      <c r="BC511">
        <v>91.825940000000003</v>
      </c>
      <c r="BD511">
        <v>94.392619999999994</v>
      </c>
      <c r="BE511">
        <v>96.499229999999997</v>
      </c>
      <c r="BF511">
        <v>97.222030000000004</v>
      </c>
      <c r="BG511">
        <v>96.821359999999999</v>
      </c>
      <c r="BH511">
        <v>95.195710000000005</v>
      </c>
      <c r="BI511">
        <v>91.981830000000002</v>
      </c>
      <c r="BJ511">
        <v>87.354849999999999</v>
      </c>
      <c r="BK511">
        <v>83.432689999999994</v>
      </c>
      <c r="BL511">
        <v>80.223380000000006</v>
      </c>
      <c r="BM511">
        <v>77.359440000000006</v>
      </c>
      <c r="CL511" s="76"/>
      <c r="CM511" s="76"/>
      <c r="CN511" s="76"/>
      <c r="CO511" s="76"/>
      <c r="CP511" s="76"/>
      <c r="CQ511" s="76"/>
      <c r="CR511" s="76"/>
      <c r="CS511" s="76"/>
      <c r="CT511" s="76"/>
      <c r="CU511" s="76"/>
      <c r="CV511" s="76"/>
      <c r="CW511" s="76"/>
      <c r="CX511" s="76"/>
      <c r="CY511" s="76"/>
      <c r="CZ511" s="76"/>
      <c r="DD511" s="76"/>
      <c r="DG511" s="76"/>
      <c r="DH511" s="76"/>
      <c r="DI511" s="76"/>
    </row>
    <row r="512" spans="1:113" x14ac:dyDescent="0.25">
      <c r="A512" t="str">
        <f t="shared" si="8"/>
        <v>All_5. Offices, Hotels, Finance, Services_All_All_All_200 kW and above_2958465</v>
      </c>
      <c r="B512" t="s">
        <v>204</v>
      </c>
      <c r="C512" t="s">
        <v>257</v>
      </c>
      <c r="D512" t="s">
        <v>19</v>
      </c>
      <c r="E512" t="s">
        <v>63</v>
      </c>
      <c r="F512" t="s">
        <v>19</v>
      </c>
      <c r="G512" t="s">
        <v>19</v>
      </c>
      <c r="H512" t="s">
        <v>19</v>
      </c>
      <c r="I512" t="s">
        <v>61</v>
      </c>
      <c r="J512" s="11">
        <v>2958465</v>
      </c>
      <c r="K512">
        <v>15</v>
      </c>
      <c r="L512">
        <v>18</v>
      </c>
      <c r="M512">
        <v>207.88890000000001</v>
      </c>
      <c r="N512">
        <v>1</v>
      </c>
      <c r="O512">
        <v>0</v>
      </c>
      <c r="P512">
        <v>1</v>
      </c>
      <c r="Q512">
        <v>0</v>
      </c>
      <c r="AP512">
        <v>77.562150000000003</v>
      </c>
      <c r="AQ512">
        <v>75.727689999999996</v>
      </c>
      <c r="AR512">
        <v>74.243369999999999</v>
      </c>
      <c r="AS512">
        <v>72.685199999999995</v>
      </c>
      <c r="AT512">
        <v>71.437799999999996</v>
      </c>
      <c r="AU512">
        <v>70.406809999999993</v>
      </c>
      <c r="AV512">
        <v>69.466170000000005</v>
      </c>
      <c r="AW512">
        <v>69.935670000000002</v>
      </c>
      <c r="AX512">
        <v>73.427800000000005</v>
      </c>
      <c r="AY512">
        <v>78.00497</v>
      </c>
      <c r="AZ512">
        <v>82.64931</v>
      </c>
      <c r="BA512">
        <v>86.870949999999993</v>
      </c>
      <c r="BB512">
        <v>90.478099999999998</v>
      </c>
      <c r="BC512">
        <v>93.647760000000005</v>
      </c>
      <c r="BD512">
        <v>96.088380000000001</v>
      </c>
      <c r="BE512">
        <v>97.56138</v>
      </c>
      <c r="BF512">
        <v>98.18665</v>
      </c>
      <c r="BG512">
        <v>97.906580000000005</v>
      </c>
      <c r="BH512">
        <v>96.663470000000004</v>
      </c>
      <c r="BI512">
        <v>93.974239999999995</v>
      </c>
      <c r="BJ512">
        <v>89.833240000000004</v>
      </c>
      <c r="BK512">
        <v>85.864810000000006</v>
      </c>
      <c r="BL512">
        <v>82.72842</v>
      </c>
      <c r="BM512">
        <v>80.204939999999993</v>
      </c>
      <c r="CL512" s="76"/>
      <c r="CM512" s="76"/>
      <c r="CN512" s="76"/>
      <c r="CO512" s="76"/>
      <c r="CP512" s="76"/>
      <c r="CQ512" s="76"/>
      <c r="CR512" s="76"/>
      <c r="CS512" s="76"/>
      <c r="CT512" s="76"/>
      <c r="CU512" s="76"/>
      <c r="CV512" s="76"/>
      <c r="CW512" s="76"/>
      <c r="CX512" s="76"/>
      <c r="CY512" s="76"/>
      <c r="CZ512" s="76"/>
      <c r="DA512" s="76"/>
      <c r="DB512" s="76"/>
      <c r="DC512" s="76"/>
      <c r="DD512" s="76"/>
      <c r="DE512" s="76"/>
      <c r="DF512" s="76"/>
      <c r="DG512" s="76"/>
      <c r="DH512" s="76"/>
      <c r="DI512" s="76"/>
    </row>
    <row r="513" spans="1:113" x14ac:dyDescent="0.25">
      <c r="A513" t="str">
        <f t="shared" si="8"/>
        <v>All_6. Schools_All_All_All_200 kW and above_43627</v>
      </c>
      <c r="B513" t="s">
        <v>177</v>
      </c>
      <c r="C513" t="s">
        <v>258</v>
      </c>
      <c r="D513" t="s">
        <v>19</v>
      </c>
      <c r="E513" t="s">
        <v>64</v>
      </c>
      <c r="F513" t="s">
        <v>19</v>
      </c>
      <c r="G513" t="s">
        <v>19</v>
      </c>
      <c r="H513" t="s">
        <v>19</v>
      </c>
      <c r="I513" t="s">
        <v>61</v>
      </c>
      <c r="J513" s="11">
        <v>43627</v>
      </c>
      <c r="K513">
        <v>15</v>
      </c>
      <c r="L513">
        <v>18</v>
      </c>
      <c r="M513">
        <v>114</v>
      </c>
      <c r="N513">
        <v>0</v>
      </c>
      <c r="O513">
        <v>0</v>
      </c>
      <c r="P513">
        <v>0</v>
      </c>
      <c r="Q513">
        <v>0</v>
      </c>
      <c r="R513">
        <v>75.309417999999994</v>
      </c>
      <c r="S513">
        <v>71.190779000000006</v>
      </c>
      <c r="T513">
        <v>70.554916000000006</v>
      </c>
      <c r="U513">
        <v>72.846103999999997</v>
      </c>
      <c r="V513">
        <v>79.837173000000007</v>
      </c>
      <c r="W513">
        <v>95.279731999999996</v>
      </c>
      <c r="X513">
        <v>118.294</v>
      </c>
      <c r="Y513">
        <v>144.27645999999999</v>
      </c>
      <c r="Z513">
        <v>147.87263999999999</v>
      </c>
      <c r="AA513">
        <v>146.34792999999999</v>
      </c>
      <c r="AB513">
        <v>156.17318</v>
      </c>
      <c r="AC513">
        <v>163.90676999999999</v>
      </c>
      <c r="AD513">
        <v>166.74860000000001</v>
      </c>
      <c r="AE513">
        <v>170.89410000000001</v>
      </c>
      <c r="AF513">
        <v>171.08680000000001</v>
      </c>
      <c r="AG513">
        <v>149.12799999999999</v>
      </c>
      <c r="AH513">
        <v>122.67910000000001</v>
      </c>
      <c r="AI513">
        <v>111.985</v>
      </c>
      <c r="AJ513">
        <v>110.39790000000001</v>
      </c>
      <c r="AK513">
        <v>117.3595</v>
      </c>
      <c r="AL513">
        <v>119.7366</v>
      </c>
      <c r="AM513">
        <v>105.849</v>
      </c>
      <c r="AN513">
        <v>93.308819999999997</v>
      </c>
      <c r="AO513">
        <v>83.607029999999995</v>
      </c>
      <c r="AP513">
        <v>80.274150000000006</v>
      </c>
      <c r="AQ513">
        <v>76.986660000000001</v>
      </c>
      <c r="AR513">
        <v>75.191730000000007</v>
      </c>
      <c r="AS513">
        <v>74.309529999999995</v>
      </c>
      <c r="AT513">
        <v>72.869960000000006</v>
      </c>
      <c r="AU513">
        <v>72.500309999999999</v>
      </c>
      <c r="AV513">
        <v>72.114509999999996</v>
      </c>
      <c r="AW513">
        <v>74.16883</v>
      </c>
      <c r="AX513">
        <v>78.736930000000001</v>
      </c>
      <c r="AY513">
        <v>83.536259999999999</v>
      </c>
      <c r="AZ513">
        <v>87.443770000000001</v>
      </c>
      <c r="BA513">
        <v>91.325829999999996</v>
      </c>
      <c r="BB513">
        <v>94.762249999999995</v>
      </c>
      <c r="BC513">
        <v>97.256140000000002</v>
      </c>
      <c r="BD513">
        <v>99.308030000000002</v>
      </c>
      <c r="BE513">
        <v>100.4675</v>
      </c>
      <c r="BF513">
        <v>101.4932</v>
      </c>
      <c r="BG513">
        <v>101.07689999999999</v>
      </c>
      <c r="BH513">
        <v>99.720910000000003</v>
      </c>
      <c r="BI513">
        <v>97.574700000000007</v>
      </c>
      <c r="BJ513">
        <v>94.468299999999999</v>
      </c>
      <c r="BK513">
        <v>89.697940000000003</v>
      </c>
      <c r="BL513">
        <v>86.271500000000003</v>
      </c>
      <c r="BM513">
        <v>83.751819999999995</v>
      </c>
      <c r="BN513">
        <v>-2.9583539999999999</v>
      </c>
      <c r="BO513">
        <v>-2.241107</v>
      </c>
      <c r="BP513">
        <v>-2.2672880000000002</v>
      </c>
      <c r="BQ513">
        <v>-3.0812780000000002</v>
      </c>
      <c r="BR513">
        <v>-5.2668249999999999</v>
      </c>
      <c r="BS513">
        <v>-2.97329</v>
      </c>
      <c r="BT513">
        <v>9.5348670000000002</v>
      </c>
      <c r="BU513">
        <v>13.00376</v>
      </c>
      <c r="BV513">
        <v>11.121560000000001</v>
      </c>
      <c r="BW513">
        <v>7.2453719999999997</v>
      </c>
      <c r="BX513">
        <v>2.4952000000000001</v>
      </c>
      <c r="BY513">
        <v>-0.94187120000000002</v>
      </c>
      <c r="BZ513">
        <v>-1.5528709999999999</v>
      </c>
      <c r="CA513">
        <v>-5.024686</v>
      </c>
      <c r="CB513">
        <v>-3.4352469999999999</v>
      </c>
      <c r="CC513">
        <v>-12.083449999999999</v>
      </c>
      <c r="CD513">
        <v>-14.44792</v>
      </c>
      <c r="CE513">
        <v>-10.12819</v>
      </c>
      <c r="CF513">
        <v>-6.5544229999999999</v>
      </c>
      <c r="CG513">
        <v>-4.0656280000000002</v>
      </c>
      <c r="CH513">
        <v>-7.2950790000000003</v>
      </c>
      <c r="CI513">
        <v>-6.1317490000000001</v>
      </c>
      <c r="CJ513">
        <v>-4.3846600000000002</v>
      </c>
      <c r="CK513">
        <v>-4.1100060000000003</v>
      </c>
      <c r="CL513" s="76">
        <v>0.43700670000000003</v>
      </c>
      <c r="CM513" s="76">
        <v>0.27956769999999997</v>
      </c>
      <c r="CN513" s="76">
        <v>0.3238453</v>
      </c>
      <c r="CO513" s="76">
        <v>0.58724980000000004</v>
      </c>
      <c r="CP513" s="76">
        <v>2.6040100000000002</v>
      </c>
      <c r="CQ513" s="76">
        <v>4.5154540000000001</v>
      </c>
      <c r="CR513" s="76">
        <v>6.0160010000000002</v>
      </c>
      <c r="CS513" s="76">
        <v>5.6277809999999997</v>
      </c>
      <c r="CT513" s="76">
        <v>1.5478400000000001</v>
      </c>
      <c r="CU513" s="76">
        <v>0.93698619999999999</v>
      </c>
      <c r="CV513" s="76">
        <v>0.37406460000000002</v>
      </c>
      <c r="CW513" s="76">
        <v>7.3901099999999997E-2</v>
      </c>
      <c r="CX513" s="76">
        <v>0.37439529999999999</v>
      </c>
      <c r="CY513" s="76">
        <v>1.0026619999999999</v>
      </c>
      <c r="CZ513" s="76">
        <v>1.90947</v>
      </c>
      <c r="DA513" s="76">
        <v>16.403400000000001</v>
      </c>
      <c r="DB513" s="76">
        <v>6.8262559999999999</v>
      </c>
      <c r="DC513" s="76">
        <v>5.0188499999999996</v>
      </c>
      <c r="DD513" s="76">
        <v>3.7567219999999999</v>
      </c>
      <c r="DE513" s="76">
        <v>3.9430900000000002</v>
      </c>
      <c r="DF513" s="76">
        <v>3.3572799999999998</v>
      </c>
      <c r="DG513" s="76">
        <v>2.018351</v>
      </c>
      <c r="DH513" s="76">
        <v>1.5299469999999999</v>
      </c>
      <c r="DI513" s="76">
        <v>1.1361490000000001</v>
      </c>
    </row>
    <row r="514" spans="1:113" x14ac:dyDescent="0.25">
      <c r="A514" t="str">
        <f t="shared" si="8"/>
        <v>All_6. Schools_All_All_All_200 kW and above_43670</v>
      </c>
      <c r="B514" t="s">
        <v>177</v>
      </c>
      <c r="C514" t="s">
        <v>258</v>
      </c>
      <c r="D514" t="s">
        <v>19</v>
      </c>
      <c r="E514" t="s">
        <v>64</v>
      </c>
      <c r="F514" t="s">
        <v>19</v>
      </c>
      <c r="G514" t="s">
        <v>19</v>
      </c>
      <c r="H514" t="s">
        <v>19</v>
      </c>
      <c r="I514" t="s">
        <v>61</v>
      </c>
      <c r="J514" s="11">
        <v>43670</v>
      </c>
      <c r="K514">
        <v>15</v>
      </c>
      <c r="L514">
        <v>18</v>
      </c>
      <c r="M514">
        <v>107</v>
      </c>
      <c r="N514">
        <v>0</v>
      </c>
      <c r="O514">
        <v>0</v>
      </c>
      <c r="P514">
        <v>0</v>
      </c>
      <c r="Q514">
        <v>0</v>
      </c>
      <c r="R514">
        <v>79.342056999999997</v>
      </c>
      <c r="S514">
        <v>75.298095000000004</v>
      </c>
      <c r="T514">
        <v>74.246067999999994</v>
      </c>
      <c r="U514">
        <v>75.111003999999994</v>
      </c>
      <c r="V514">
        <v>79.106218999999996</v>
      </c>
      <c r="W514">
        <v>94.406159000000002</v>
      </c>
      <c r="X514">
        <v>113.14818</v>
      </c>
      <c r="Y514">
        <v>124.11942999999999</v>
      </c>
      <c r="Z514">
        <v>115.70577</v>
      </c>
      <c r="AA514">
        <v>114.74808</v>
      </c>
      <c r="AB514">
        <v>120.72835000000001</v>
      </c>
      <c r="AC514">
        <v>125.97463999999999</v>
      </c>
      <c r="AD514">
        <v>133.99478999999999</v>
      </c>
      <c r="AE514">
        <v>145.65045000000001</v>
      </c>
      <c r="AF514">
        <v>154.03798</v>
      </c>
      <c r="AG514">
        <v>138.14070000000001</v>
      </c>
      <c r="AH514">
        <v>110.5612</v>
      </c>
      <c r="AI514">
        <v>104.2289</v>
      </c>
      <c r="AJ514">
        <v>107.8785</v>
      </c>
      <c r="AK514">
        <v>117.1942</v>
      </c>
      <c r="AL514">
        <v>116.0258</v>
      </c>
      <c r="AM514">
        <v>106.8112</v>
      </c>
      <c r="AN514">
        <v>96.830709999999996</v>
      </c>
      <c r="AO514">
        <v>88.322059999999993</v>
      </c>
      <c r="AP514">
        <v>78.421040000000005</v>
      </c>
      <c r="AQ514">
        <v>75.503240000000005</v>
      </c>
      <c r="AR514">
        <v>73.939790000000002</v>
      </c>
      <c r="AS514">
        <v>72.579359999999994</v>
      </c>
      <c r="AT514">
        <v>71.921419999999998</v>
      </c>
      <c r="AU514">
        <v>71.242130000000003</v>
      </c>
      <c r="AV514">
        <v>70.299180000000007</v>
      </c>
      <c r="AW514">
        <v>71.421210000000002</v>
      </c>
      <c r="AX514">
        <v>74.777760000000001</v>
      </c>
      <c r="AY514">
        <v>79.430499999999995</v>
      </c>
      <c r="AZ514">
        <v>83.678740000000005</v>
      </c>
      <c r="BA514">
        <v>86.992360000000005</v>
      </c>
      <c r="BB514">
        <v>90.109939999999995</v>
      </c>
      <c r="BC514">
        <v>93.687139999999999</v>
      </c>
      <c r="BD514">
        <v>96.367450000000005</v>
      </c>
      <c r="BE514">
        <v>97.816850000000002</v>
      </c>
      <c r="BF514">
        <v>98.522409999999994</v>
      </c>
      <c r="BG514">
        <v>98.873260000000002</v>
      </c>
      <c r="BH514">
        <v>98.674610000000001</v>
      </c>
      <c r="BI514">
        <v>97.133319999999998</v>
      </c>
      <c r="BJ514">
        <v>92.834779999999995</v>
      </c>
      <c r="BK514">
        <v>87.919740000000004</v>
      </c>
      <c r="BL514">
        <v>84.862139999999997</v>
      </c>
      <c r="BM514">
        <v>82.220699999999994</v>
      </c>
      <c r="BN514">
        <v>-6.4918139999999998</v>
      </c>
      <c r="BO514">
        <v>-6.0124250000000004</v>
      </c>
      <c r="BP514">
        <v>-5.6002270000000003</v>
      </c>
      <c r="BQ514">
        <v>-5.9237409999999997</v>
      </c>
      <c r="BR514">
        <v>-7.8666520000000002</v>
      </c>
      <c r="BS514">
        <v>-8.3149499999999996</v>
      </c>
      <c r="BT514">
        <v>-5.9607749999999999</v>
      </c>
      <c r="BU514">
        <v>-5.139138</v>
      </c>
      <c r="BV514">
        <v>-0.96878880000000001</v>
      </c>
      <c r="BW514">
        <v>0.95395160000000001</v>
      </c>
      <c r="BX514">
        <v>0.76469189999999998</v>
      </c>
      <c r="BY514">
        <v>-0.2237519</v>
      </c>
      <c r="BZ514">
        <v>-0.54264840000000003</v>
      </c>
      <c r="CA514">
        <v>-3.4044810000000001</v>
      </c>
      <c r="CB514">
        <v>-7.5123179999999996</v>
      </c>
      <c r="CC514">
        <v>-12.71021</v>
      </c>
      <c r="CD514">
        <v>-7.7399500000000003</v>
      </c>
      <c r="CE514">
        <v>-7.3128469999999997</v>
      </c>
      <c r="CF514">
        <v>-7.2567300000000001</v>
      </c>
      <c r="CG514">
        <v>-7.034281</v>
      </c>
      <c r="CH514">
        <v>-6.8224609999999997</v>
      </c>
      <c r="CI514">
        <v>-6.1269239999999998</v>
      </c>
      <c r="CJ514">
        <v>-6.3286220000000002</v>
      </c>
      <c r="CK514">
        <v>-6.508756</v>
      </c>
      <c r="CL514" s="76">
        <v>1.007406</v>
      </c>
      <c r="CM514" s="76">
        <v>0.85094860000000005</v>
      </c>
      <c r="CN514" s="76">
        <v>0.81393930000000003</v>
      </c>
      <c r="CO514" s="76">
        <v>0.89642100000000002</v>
      </c>
      <c r="CP514" s="76">
        <v>1.2774989999999999</v>
      </c>
      <c r="CQ514" s="76">
        <v>2.8004889999999998</v>
      </c>
      <c r="CR514" s="76">
        <v>3.9329170000000002</v>
      </c>
      <c r="CS514" s="76">
        <v>3.7315740000000002</v>
      </c>
      <c r="CT514" s="76">
        <v>2.3717779999999999</v>
      </c>
      <c r="CU514" s="76">
        <v>0.97487259999999998</v>
      </c>
      <c r="CV514" s="76">
        <v>0.1905867</v>
      </c>
      <c r="CW514" s="76">
        <v>3.5312799999999998E-2</v>
      </c>
      <c r="CX514" s="76">
        <v>0.1813179</v>
      </c>
      <c r="CY514" s="76">
        <v>0.41221000000000002</v>
      </c>
      <c r="CZ514" s="76">
        <v>1.2717579999999999</v>
      </c>
      <c r="DA514" s="76">
        <v>7.4070559999999999</v>
      </c>
      <c r="DB514" s="76">
        <v>3.917109</v>
      </c>
      <c r="DC514" s="76">
        <v>4.3639489999999999</v>
      </c>
      <c r="DD514" s="76">
        <v>4.0699680000000003</v>
      </c>
      <c r="DE514" s="76">
        <v>3.6033490000000001</v>
      </c>
      <c r="DF514" s="76">
        <v>3.354911</v>
      </c>
      <c r="DG514" s="76">
        <v>2.352983</v>
      </c>
      <c r="DH514" s="76">
        <v>1.943621</v>
      </c>
      <c r="DI514" s="76">
        <v>1.534419</v>
      </c>
    </row>
    <row r="515" spans="1:113" x14ac:dyDescent="0.25">
      <c r="A515" t="str">
        <f t="shared" si="8"/>
        <v>All_6. Schools_All_All_All_200 kW and above_43672</v>
      </c>
      <c r="B515" t="s">
        <v>177</v>
      </c>
      <c r="C515" t="s">
        <v>258</v>
      </c>
      <c r="D515" t="s">
        <v>19</v>
      </c>
      <c r="E515" t="s">
        <v>64</v>
      </c>
      <c r="F515" t="s">
        <v>19</v>
      </c>
      <c r="G515" t="s">
        <v>19</v>
      </c>
      <c r="H515" t="s">
        <v>19</v>
      </c>
      <c r="I515" t="s">
        <v>61</v>
      </c>
      <c r="J515" s="11">
        <v>43672</v>
      </c>
      <c r="K515">
        <v>15</v>
      </c>
      <c r="L515">
        <v>18</v>
      </c>
      <c r="M515">
        <v>107</v>
      </c>
      <c r="N515">
        <v>0</v>
      </c>
      <c r="O515">
        <v>0</v>
      </c>
      <c r="P515">
        <v>0</v>
      </c>
      <c r="Q515">
        <v>0</v>
      </c>
      <c r="R515">
        <v>80.224866000000006</v>
      </c>
      <c r="S515">
        <v>76.692995999999994</v>
      </c>
      <c r="T515">
        <v>75.451103000000003</v>
      </c>
      <c r="U515">
        <v>77.268387000000004</v>
      </c>
      <c r="V515">
        <v>83.556207999999998</v>
      </c>
      <c r="W515">
        <v>97.520628000000002</v>
      </c>
      <c r="X515">
        <v>114.13843</v>
      </c>
      <c r="Y515">
        <v>123.56439</v>
      </c>
      <c r="Z515">
        <v>118.27057000000001</v>
      </c>
      <c r="AA515">
        <v>109.76344</v>
      </c>
      <c r="AB515">
        <v>110.35153</v>
      </c>
      <c r="AC515">
        <v>117.46881</v>
      </c>
      <c r="AD515">
        <v>121.95524</v>
      </c>
      <c r="AE515">
        <v>129.66730000000001</v>
      </c>
      <c r="AF515">
        <v>134.01877999999999</v>
      </c>
      <c r="AG515">
        <v>122.7821</v>
      </c>
      <c r="AH515">
        <v>97.904210000000006</v>
      </c>
      <c r="AI515">
        <v>93.49436</v>
      </c>
      <c r="AJ515">
        <v>95.703100000000006</v>
      </c>
      <c r="AK515">
        <v>104.4183</v>
      </c>
      <c r="AL515">
        <v>105.11750000000001</v>
      </c>
      <c r="AM515">
        <v>96.883330000000001</v>
      </c>
      <c r="AN515">
        <v>88.726330000000004</v>
      </c>
      <c r="AO515">
        <v>82.178529999999995</v>
      </c>
      <c r="AP515">
        <v>76.696910000000003</v>
      </c>
      <c r="AQ515">
        <v>76.831699999999998</v>
      </c>
      <c r="AR515">
        <v>75.487740000000002</v>
      </c>
      <c r="AS515">
        <v>73.551990000000004</v>
      </c>
      <c r="AT515">
        <v>71.755080000000007</v>
      </c>
      <c r="AU515">
        <v>70.488780000000006</v>
      </c>
      <c r="AV515">
        <v>69.326220000000006</v>
      </c>
      <c r="AW515">
        <v>70.418189999999996</v>
      </c>
      <c r="AX515">
        <v>73.467309999999998</v>
      </c>
      <c r="AY515">
        <v>77.716710000000006</v>
      </c>
      <c r="AZ515">
        <v>81.810599999999994</v>
      </c>
      <c r="BA515">
        <v>85.386439999999993</v>
      </c>
      <c r="BB515">
        <v>88.674710000000005</v>
      </c>
      <c r="BC515">
        <v>91.535849999999996</v>
      </c>
      <c r="BD515">
        <v>93.957999999999998</v>
      </c>
      <c r="BE515">
        <v>95.390960000000007</v>
      </c>
      <c r="BF515">
        <v>96.557419999999993</v>
      </c>
      <c r="BG515">
        <v>96.584249999999997</v>
      </c>
      <c r="BH515">
        <v>95.209950000000006</v>
      </c>
      <c r="BI515">
        <v>92.612189999999998</v>
      </c>
      <c r="BJ515">
        <v>88.18835</v>
      </c>
      <c r="BK515">
        <v>83.319519999999997</v>
      </c>
      <c r="BL515">
        <v>79.93159</v>
      </c>
      <c r="BM515">
        <v>77.314520000000002</v>
      </c>
      <c r="BN515">
        <v>-6.4918129999999996</v>
      </c>
      <c r="BO515">
        <v>-6.0124240000000002</v>
      </c>
      <c r="BP515">
        <v>-5.6002289999999997</v>
      </c>
      <c r="BQ515">
        <v>-5.9237399999999996</v>
      </c>
      <c r="BR515">
        <v>-7.8666539999999996</v>
      </c>
      <c r="BS515">
        <v>-8.3149490000000004</v>
      </c>
      <c r="BT515">
        <v>-5.9607770000000002</v>
      </c>
      <c r="BU515">
        <v>-5.1391359999999997</v>
      </c>
      <c r="BV515">
        <v>-0.96878629999999999</v>
      </c>
      <c r="BW515">
        <v>0.95394880000000004</v>
      </c>
      <c r="BX515">
        <v>0.76469399999999998</v>
      </c>
      <c r="BY515">
        <v>-0.223749</v>
      </c>
      <c r="BZ515">
        <v>-0.54264420000000002</v>
      </c>
      <c r="CA515">
        <v>-3.404474</v>
      </c>
      <c r="CB515">
        <v>-7.5123150000000001</v>
      </c>
      <c r="CC515">
        <v>-12.71021</v>
      </c>
      <c r="CD515">
        <v>-7.7399509999999996</v>
      </c>
      <c r="CE515">
        <v>-7.3128460000000004</v>
      </c>
      <c r="CF515">
        <v>-7.2567269999999997</v>
      </c>
      <c r="CG515">
        <v>-7.0342799999999999</v>
      </c>
      <c r="CH515">
        <v>-6.8224590000000003</v>
      </c>
      <c r="CI515">
        <v>-6.1269229999999997</v>
      </c>
      <c r="CJ515">
        <v>-6.3286239999999996</v>
      </c>
      <c r="CK515">
        <v>-6.5087549999999998</v>
      </c>
      <c r="CL515" s="76">
        <v>0.989784</v>
      </c>
      <c r="CM515" s="76">
        <v>0.84280730000000004</v>
      </c>
      <c r="CN515" s="76">
        <v>0.80673799999999996</v>
      </c>
      <c r="CO515" s="76">
        <v>0.8802084</v>
      </c>
      <c r="CP515" s="76">
        <v>1.199859</v>
      </c>
      <c r="CQ515" s="76">
        <v>2.4863409999999999</v>
      </c>
      <c r="CR515" s="76">
        <v>3.4405920000000001</v>
      </c>
      <c r="CS515" s="76">
        <v>3.62975</v>
      </c>
      <c r="CT515" s="76">
        <v>2.2258770000000001</v>
      </c>
      <c r="CU515" s="76">
        <v>0.82161600000000001</v>
      </c>
      <c r="CV515" s="76">
        <v>0.14503269999999999</v>
      </c>
      <c r="CW515" s="76">
        <v>3.5113100000000001E-2</v>
      </c>
      <c r="CX515" s="76">
        <v>0.13487060000000001</v>
      </c>
      <c r="CY515" s="76">
        <v>0.34044869999999999</v>
      </c>
      <c r="CZ515" s="76">
        <v>1.0635669999999999</v>
      </c>
      <c r="DA515" s="76">
        <v>4.6995310000000003</v>
      </c>
      <c r="DB515" s="76">
        <v>2.745978</v>
      </c>
      <c r="DC515" s="76">
        <v>3.4604509999999999</v>
      </c>
      <c r="DD515" s="76">
        <v>3.63124</v>
      </c>
      <c r="DE515" s="76">
        <v>3.2747959999999998</v>
      </c>
      <c r="DF515" s="76">
        <v>2.9776500000000001</v>
      </c>
      <c r="DG515" s="76">
        <v>2.1114600000000001</v>
      </c>
      <c r="DH515" s="76">
        <v>1.7494449999999999</v>
      </c>
      <c r="DI515" s="76">
        <v>1.427125</v>
      </c>
    </row>
    <row r="516" spans="1:113" x14ac:dyDescent="0.25">
      <c r="A516" t="str">
        <f t="shared" si="8"/>
        <v>All_6. Schools_All_All_All_200 kW and above_43690</v>
      </c>
      <c r="B516" t="s">
        <v>177</v>
      </c>
      <c r="C516" t="s">
        <v>258</v>
      </c>
      <c r="D516" t="s">
        <v>19</v>
      </c>
      <c r="E516" t="s">
        <v>64</v>
      </c>
      <c r="F516" t="s">
        <v>19</v>
      </c>
      <c r="G516" t="s">
        <v>19</v>
      </c>
      <c r="H516" t="s">
        <v>19</v>
      </c>
      <c r="I516" t="s">
        <v>61</v>
      </c>
      <c r="J516" s="11">
        <v>43690</v>
      </c>
      <c r="K516">
        <v>15</v>
      </c>
      <c r="L516">
        <v>18</v>
      </c>
      <c r="M516">
        <v>106</v>
      </c>
      <c r="N516">
        <v>0</v>
      </c>
      <c r="O516">
        <v>0</v>
      </c>
      <c r="P516">
        <v>0</v>
      </c>
      <c r="Q516">
        <v>0</v>
      </c>
      <c r="R516">
        <v>78.523752999999999</v>
      </c>
      <c r="S516">
        <v>74.105445000000003</v>
      </c>
      <c r="T516">
        <v>72.352374999999995</v>
      </c>
      <c r="U516">
        <v>74.736835999999997</v>
      </c>
      <c r="V516">
        <v>83.334205999999995</v>
      </c>
      <c r="W516">
        <v>93.299301999999997</v>
      </c>
      <c r="X516">
        <v>130.67242999999999</v>
      </c>
      <c r="Y516">
        <v>155.64104</v>
      </c>
      <c r="Z516">
        <v>174.35952</v>
      </c>
      <c r="AA516">
        <v>178.08615</v>
      </c>
      <c r="AB516">
        <v>188.34075000000001</v>
      </c>
      <c r="AC516">
        <v>203.92225999999999</v>
      </c>
      <c r="AD516">
        <v>210.96796000000001</v>
      </c>
      <c r="AE516">
        <v>228.38757000000001</v>
      </c>
      <c r="AF516">
        <v>231.07666</v>
      </c>
      <c r="AG516">
        <v>184.96090000000001</v>
      </c>
      <c r="AH516">
        <v>144.81630000000001</v>
      </c>
      <c r="AI516">
        <v>135.4847</v>
      </c>
      <c r="AJ516">
        <v>136.13220000000001</v>
      </c>
      <c r="AK516">
        <v>141.9306</v>
      </c>
      <c r="AL516">
        <v>133.7372</v>
      </c>
      <c r="AM516">
        <v>112.8616</v>
      </c>
      <c r="AN516">
        <v>98.262450000000001</v>
      </c>
      <c r="AO516">
        <v>88.103300000000004</v>
      </c>
      <c r="AP516">
        <v>75.397049999999993</v>
      </c>
      <c r="AQ516">
        <v>73.015910000000005</v>
      </c>
      <c r="AR516">
        <v>71.733249999999998</v>
      </c>
      <c r="AS516">
        <v>70.225210000000004</v>
      </c>
      <c r="AT516">
        <v>69.432379999999995</v>
      </c>
      <c r="AU516">
        <v>68.418199999999999</v>
      </c>
      <c r="AV516">
        <v>67.71266</v>
      </c>
      <c r="AW516">
        <v>67.971909999999994</v>
      </c>
      <c r="AX516">
        <v>71.909679999999994</v>
      </c>
      <c r="AY516">
        <v>77.122630000000001</v>
      </c>
      <c r="AZ516">
        <v>81.828329999999994</v>
      </c>
      <c r="BA516">
        <v>85.850920000000002</v>
      </c>
      <c r="BB516">
        <v>89.246589999999998</v>
      </c>
      <c r="BC516">
        <v>92.107990000000001</v>
      </c>
      <c r="BD516">
        <v>94.162000000000006</v>
      </c>
      <c r="BE516">
        <v>95.739800000000002</v>
      </c>
      <c r="BF516">
        <v>96.658820000000006</v>
      </c>
      <c r="BG516">
        <v>96.836190000000002</v>
      </c>
      <c r="BH516">
        <v>96.290469999999999</v>
      </c>
      <c r="BI516">
        <v>94.17268</v>
      </c>
      <c r="BJ516">
        <v>90.099860000000007</v>
      </c>
      <c r="BK516">
        <v>85.917950000000005</v>
      </c>
      <c r="BL516">
        <v>82.167910000000006</v>
      </c>
      <c r="BM516">
        <v>79.217950000000002</v>
      </c>
      <c r="BN516">
        <v>-2.5416609999999999</v>
      </c>
      <c r="BO516">
        <v>-2.2252200000000002</v>
      </c>
      <c r="BP516">
        <v>-2.052054</v>
      </c>
      <c r="BQ516">
        <v>-2.4580060000000001</v>
      </c>
      <c r="BR516">
        <v>-4.3630740000000001</v>
      </c>
      <c r="BS516">
        <v>-0.79412879999999997</v>
      </c>
      <c r="BT516">
        <v>7.2516660000000002</v>
      </c>
      <c r="BU516">
        <v>7.7709809999999999</v>
      </c>
      <c r="BV516">
        <v>-0.16783670000000001</v>
      </c>
      <c r="BW516">
        <v>-0.42605270000000001</v>
      </c>
      <c r="BX516">
        <v>-0.1750833</v>
      </c>
      <c r="BY516">
        <v>-0.32107429999999998</v>
      </c>
      <c r="BZ516">
        <v>0.49666539999999998</v>
      </c>
      <c r="CA516">
        <v>-4.7632339999999997</v>
      </c>
      <c r="CB516">
        <v>-0.99413580000000001</v>
      </c>
      <c r="CC516">
        <v>-10.81476</v>
      </c>
      <c r="CD516">
        <v>-14.850009999999999</v>
      </c>
      <c r="CE516">
        <v>-13.462350000000001</v>
      </c>
      <c r="CF516">
        <v>-11.178330000000001</v>
      </c>
      <c r="CG516">
        <v>-7.6685600000000003</v>
      </c>
      <c r="CH516">
        <v>-5.3776299999999999</v>
      </c>
      <c r="CI516">
        <v>-2.6601360000000001</v>
      </c>
      <c r="CJ516">
        <v>-3.2093379999999998</v>
      </c>
      <c r="CK516">
        <v>-3.312967</v>
      </c>
      <c r="CL516" s="76">
        <v>0.5876306</v>
      </c>
      <c r="CM516" s="76">
        <v>0.46994669999999999</v>
      </c>
      <c r="CN516" s="76">
        <v>0.4939653</v>
      </c>
      <c r="CO516" s="76">
        <v>0.75153110000000001</v>
      </c>
      <c r="CP516" s="76">
        <v>2.1623049999999999</v>
      </c>
      <c r="CQ516" s="76">
        <v>3.807839</v>
      </c>
      <c r="CR516" s="76">
        <v>9.6982230000000005</v>
      </c>
      <c r="CS516" s="76">
        <v>9.1648499999999995</v>
      </c>
      <c r="CT516" s="76">
        <v>2.6920549999999999</v>
      </c>
      <c r="CU516" s="76">
        <v>1.13883</v>
      </c>
      <c r="CV516" s="76">
        <v>0.38313429999999998</v>
      </c>
      <c r="CW516" s="76">
        <v>4.8153300000000003E-2</v>
      </c>
      <c r="CX516" s="76">
        <v>0.39646389999999998</v>
      </c>
      <c r="CY516" s="76">
        <v>0.88656579999999996</v>
      </c>
      <c r="CZ516" s="76">
        <v>2.1048559999999998</v>
      </c>
      <c r="DA516" s="76">
        <v>21.206240000000001</v>
      </c>
      <c r="DB516" s="76">
        <v>8.1989210000000003</v>
      </c>
      <c r="DC516" s="76">
        <v>6.7605230000000001</v>
      </c>
      <c r="DD516" s="76">
        <v>5.0775180000000004</v>
      </c>
      <c r="DE516" s="76">
        <v>4.7646009999999999</v>
      </c>
      <c r="DF516" s="76">
        <v>4.2280389999999999</v>
      </c>
      <c r="DG516" s="76">
        <v>2.4498579999999999</v>
      </c>
      <c r="DH516" s="76">
        <v>1.8527899999999999</v>
      </c>
      <c r="DI516" s="76">
        <v>1.3543149999999999</v>
      </c>
    </row>
    <row r="517" spans="1:113" x14ac:dyDescent="0.25">
      <c r="A517" t="str">
        <f t="shared" si="8"/>
        <v>All_6. Schools_All_All_All_200 kW and above_43691</v>
      </c>
      <c r="B517" t="s">
        <v>177</v>
      </c>
      <c r="C517" t="s">
        <v>258</v>
      </c>
      <c r="D517" t="s">
        <v>19</v>
      </c>
      <c r="E517" t="s">
        <v>64</v>
      </c>
      <c r="F517" t="s">
        <v>19</v>
      </c>
      <c r="G517" t="s">
        <v>19</v>
      </c>
      <c r="H517" t="s">
        <v>19</v>
      </c>
      <c r="I517" t="s">
        <v>61</v>
      </c>
      <c r="J517" s="11">
        <v>43691</v>
      </c>
      <c r="K517">
        <v>15</v>
      </c>
      <c r="L517">
        <v>18</v>
      </c>
      <c r="M517">
        <v>106</v>
      </c>
      <c r="N517">
        <v>0</v>
      </c>
      <c r="O517">
        <v>0</v>
      </c>
      <c r="P517">
        <v>0</v>
      </c>
      <c r="Q517">
        <v>0</v>
      </c>
      <c r="R517">
        <v>83.081598</v>
      </c>
      <c r="S517">
        <v>78.668432999999993</v>
      </c>
      <c r="T517">
        <v>77.163521000000003</v>
      </c>
      <c r="U517">
        <v>79.612448999999998</v>
      </c>
      <c r="V517">
        <v>86.275081</v>
      </c>
      <c r="W517">
        <v>103.75852999999999</v>
      </c>
      <c r="X517">
        <v>145.25844000000001</v>
      </c>
      <c r="Y517">
        <v>179.36561</v>
      </c>
      <c r="Z517">
        <v>211.20428000000001</v>
      </c>
      <c r="AA517">
        <v>225.33763999999999</v>
      </c>
      <c r="AB517">
        <v>240.70452</v>
      </c>
      <c r="AC517">
        <v>254.09012000000001</v>
      </c>
      <c r="AD517">
        <v>259.45648</v>
      </c>
      <c r="AE517">
        <v>274.07125000000002</v>
      </c>
      <c r="AF517">
        <v>272.89163000000002</v>
      </c>
      <c r="AG517">
        <v>211.26089999999999</v>
      </c>
      <c r="AH517">
        <v>163.36349999999999</v>
      </c>
      <c r="AI517">
        <v>146.31549999999999</v>
      </c>
      <c r="AJ517">
        <v>142.0223</v>
      </c>
      <c r="AK517">
        <v>144.2817</v>
      </c>
      <c r="AL517">
        <v>134.1644</v>
      </c>
      <c r="AM517">
        <v>117.09</v>
      </c>
      <c r="AN517">
        <v>101.34059999999999</v>
      </c>
      <c r="AO517">
        <v>90.512609999999995</v>
      </c>
      <c r="AP517">
        <v>78.707650000000001</v>
      </c>
      <c r="AQ517">
        <v>75.487629999999996</v>
      </c>
      <c r="AR517">
        <v>74.162670000000006</v>
      </c>
      <c r="AS517">
        <v>72.187160000000006</v>
      </c>
      <c r="AT517">
        <v>70.992840000000001</v>
      </c>
      <c r="AU517">
        <v>70.312420000000003</v>
      </c>
      <c r="AV517">
        <v>69.290869999999998</v>
      </c>
      <c r="AW517">
        <v>69.896060000000006</v>
      </c>
      <c r="AX517">
        <v>73.967290000000006</v>
      </c>
      <c r="AY517">
        <v>79.194599999999994</v>
      </c>
      <c r="AZ517">
        <v>84.249039999999994</v>
      </c>
      <c r="BA517">
        <v>88.639920000000004</v>
      </c>
      <c r="BB517">
        <v>92.483400000000003</v>
      </c>
      <c r="BC517">
        <v>95.627110000000002</v>
      </c>
      <c r="BD517">
        <v>98.148989999999998</v>
      </c>
      <c r="BE517">
        <v>99.820160000000001</v>
      </c>
      <c r="BF517">
        <v>100.7102</v>
      </c>
      <c r="BG517">
        <v>101.1521</v>
      </c>
      <c r="BH517">
        <v>100.55029999999999</v>
      </c>
      <c r="BI517">
        <v>98.229740000000007</v>
      </c>
      <c r="BJ517">
        <v>93.26276</v>
      </c>
      <c r="BK517">
        <v>88.444320000000005</v>
      </c>
      <c r="BL517">
        <v>84.938289999999995</v>
      </c>
      <c r="BM517">
        <v>82.207949999999997</v>
      </c>
      <c r="BN517">
        <v>-2.507978</v>
      </c>
      <c r="BO517">
        <v>-2.2037460000000002</v>
      </c>
      <c r="BP517">
        <v>-2.028708</v>
      </c>
      <c r="BQ517">
        <v>-2.4336039999999999</v>
      </c>
      <c r="BR517">
        <v>-4.3139440000000002</v>
      </c>
      <c r="BS517">
        <v>-0.83582520000000005</v>
      </c>
      <c r="BT517">
        <v>7.2333369999999997</v>
      </c>
      <c r="BU517">
        <v>7.7225359999999998</v>
      </c>
      <c r="BV517">
        <v>-0.18971450000000001</v>
      </c>
      <c r="BW517">
        <v>-0.45968009999999998</v>
      </c>
      <c r="BX517">
        <v>-0.20021069999999999</v>
      </c>
      <c r="BY517">
        <v>-0.31212909999999999</v>
      </c>
      <c r="BZ517">
        <v>0.51282620000000001</v>
      </c>
      <c r="CA517">
        <v>-4.7589199999999998</v>
      </c>
      <c r="CB517">
        <v>-1.093283</v>
      </c>
      <c r="CC517">
        <v>-10.916320000000001</v>
      </c>
      <c r="CD517">
        <v>-14.88081</v>
      </c>
      <c r="CE517">
        <v>-13.56629</v>
      </c>
      <c r="CF517">
        <v>-11.27083</v>
      </c>
      <c r="CG517">
        <v>-7.776173</v>
      </c>
      <c r="CH517">
        <v>-5.4677930000000003</v>
      </c>
      <c r="CI517">
        <v>-2.7229779999999999</v>
      </c>
      <c r="CJ517">
        <v>-3.22723</v>
      </c>
      <c r="CK517">
        <v>-3.3160919999999998</v>
      </c>
      <c r="CL517" s="76">
        <v>0.72235839999999996</v>
      </c>
      <c r="CM517" s="76">
        <v>0.54371570000000002</v>
      </c>
      <c r="CN517" s="76">
        <v>0.56333350000000004</v>
      </c>
      <c r="CO517" s="76">
        <v>0.85974660000000003</v>
      </c>
      <c r="CP517" s="76">
        <v>2.9025780000000001</v>
      </c>
      <c r="CQ517" s="76">
        <v>5.9207029999999996</v>
      </c>
      <c r="CR517" s="76">
        <v>19.012779999999999</v>
      </c>
      <c r="CS517" s="76">
        <v>16.600829999999998</v>
      </c>
      <c r="CT517" s="76">
        <v>3.530621</v>
      </c>
      <c r="CU517" s="76">
        <v>1.85127</v>
      </c>
      <c r="CV517" s="76">
        <v>0.66242540000000005</v>
      </c>
      <c r="CW517" s="76">
        <v>6.7781400000000006E-2</v>
      </c>
      <c r="CX517" s="76">
        <v>0.6407756</v>
      </c>
      <c r="CY517" s="76">
        <v>1.26041</v>
      </c>
      <c r="CZ517" s="76">
        <v>3.2444269999999999</v>
      </c>
      <c r="DA517" s="76">
        <v>47.521560000000001</v>
      </c>
      <c r="DB517" s="76">
        <v>16.550719999999998</v>
      </c>
      <c r="DC517" s="76">
        <v>12.638479999999999</v>
      </c>
      <c r="DD517" s="76">
        <v>7.871575</v>
      </c>
      <c r="DE517" s="76">
        <v>7.4324339999999998</v>
      </c>
      <c r="DF517" s="76">
        <v>5.9528670000000004</v>
      </c>
      <c r="DG517" s="76">
        <v>3.4150589999999998</v>
      </c>
      <c r="DH517" s="76">
        <v>2.4870390000000002</v>
      </c>
      <c r="DI517" s="76">
        <v>1.7568140000000001</v>
      </c>
    </row>
    <row r="518" spans="1:113" x14ac:dyDescent="0.25">
      <c r="A518" t="str">
        <f t="shared" si="8"/>
        <v>All_6. Schools_All_All_All_200 kW and above_43693</v>
      </c>
      <c r="B518" t="s">
        <v>177</v>
      </c>
      <c r="C518" t="s">
        <v>258</v>
      </c>
      <c r="D518" t="s">
        <v>19</v>
      </c>
      <c r="E518" t="s">
        <v>64</v>
      </c>
      <c r="F518" t="s">
        <v>19</v>
      </c>
      <c r="G518" t="s">
        <v>19</v>
      </c>
      <c r="H518" t="s">
        <v>19</v>
      </c>
      <c r="I518" t="s">
        <v>61</v>
      </c>
      <c r="J518" s="11">
        <v>43693</v>
      </c>
      <c r="K518">
        <v>15</v>
      </c>
      <c r="L518">
        <v>18</v>
      </c>
      <c r="M518">
        <v>106</v>
      </c>
      <c r="N518">
        <v>0</v>
      </c>
      <c r="O518">
        <v>0</v>
      </c>
      <c r="P518">
        <v>0</v>
      </c>
      <c r="Q518">
        <v>0</v>
      </c>
      <c r="R518">
        <v>85.490516999999997</v>
      </c>
      <c r="S518">
        <v>81.004211999999995</v>
      </c>
      <c r="T518">
        <v>79.617119000000002</v>
      </c>
      <c r="U518">
        <v>82.812106</v>
      </c>
      <c r="V518">
        <v>93.139251999999999</v>
      </c>
      <c r="W518">
        <v>112.1036</v>
      </c>
      <c r="X518">
        <v>162.43231</v>
      </c>
      <c r="Y518">
        <v>204.22900000000001</v>
      </c>
      <c r="Z518">
        <v>238.541</v>
      </c>
      <c r="AA518">
        <v>249.58670000000001</v>
      </c>
      <c r="AB518">
        <v>259.53343000000001</v>
      </c>
      <c r="AC518">
        <v>269.70503000000002</v>
      </c>
      <c r="AD518">
        <v>277.44945999999999</v>
      </c>
      <c r="AE518">
        <v>295.74952000000002</v>
      </c>
      <c r="AF518">
        <v>290.69297</v>
      </c>
      <c r="AG518">
        <v>220.45679999999999</v>
      </c>
      <c r="AH518">
        <v>166.54150000000001</v>
      </c>
      <c r="AI518">
        <v>147.94569999999999</v>
      </c>
      <c r="AJ518">
        <v>145.3681</v>
      </c>
      <c r="AK518">
        <v>142.89160000000001</v>
      </c>
      <c r="AL518">
        <v>134.9889</v>
      </c>
      <c r="AM518">
        <v>116.7343</v>
      </c>
      <c r="AN518">
        <v>100.9264</v>
      </c>
      <c r="AO518">
        <v>89.199349999999995</v>
      </c>
      <c r="AP518">
        <v>79.577560000000005</v>
      </c>
      <c r="AQ518">
        <v>79.969179999999994</v>
      </c>
      <c r="AR518">
        <v>78.173730000000006</v>
      </c>
      <c r="AS518">
        <v>76.620859999999993</v>
      </c>
      <c r="AT518">
        <v>75.5274</v>
      </c>
      <c r="AU518">
        <v>74.353859999999997</v>
      </c>
      <c r="AV518">
        <v>73.517060000000001</v>
      </c>
      <c r="AW518">
        <v>73.887240000000006</v>
      </c>
      <c r="AX518">
        <v>77.313329999999993</v>
      </c>
      <c r="AY518">
        <v>82.80986</v>
      </c>
      <c r="AZ518">
        <v>87.317949999999996</v>
      </c>
      <c r="BA518">
        <v>91.726299999999995</v>
      </c>
      <c r="BB518">
        <v>94.63937</v>
      </c>
      <c r="BC518">
        <v>96.839439999999996</v>
      </c>
      <c r="BD518">
        <v>99.503709999999998</v>
      </c>
      <c r="BE518">
        <v>100.6314</v>
      </c>
      <c r="BF518">
        <v>101.43129999999999</v>
      </c>
      <c r="BG518">
        <v>100.9067</v>
      </c>
      <c r="BH518">
        <v>99.21996</v>
      </c>
      <c r="BI518">
        <v>95.395399999999995</v>
      </c>
      <c r="BJ518">
        <v>89.489140000000006</v>
      </c>
      <c r="BK518">
        <v>85.204419999999999</v>
      </c>
      <c r="BL518">
        <v>81.869690000000006</v>
      </c>
      <c r="BM518">
        <v>79.707459999999998</v>
      </c>
      <c r="BN518">
        <v>-2.6110120000000001</v>
      </c>
      <c r="BO518">
        <v>-2.2694329999999998</v>
      </c>
      <c r="BP518">
        <v>-2.1001150000000002</v>
      </c>
      <c r="BQ518">
        <v>-2.508254</v>
      </c>
      <c r="BR518">
        <v>-4.4642239999999997</v>
      </c>
      <c r="BS518">
        <v>-0.70827819999999997</v>
      </c>
      <c r="BT518">
        <v>7.2894019999999999</v>
      </c>
      <c r="BU518">
        <v>7.8707039999999999</v>
      </c>
      <c r="BV518">
        <v>-0.1227955</v>
      </c>
      <c r="BW518">
        <v>-0.35681309999999999</v>
      </c>
      <c r="BX518">
        <v>-0.12335889999999999</v>
      </c>
      <c r="BY518">
        <v>-0.33950550000000002</v>
      </c>
      <c r="BZ518">
        <v>0.46340429999999999</v>
      </c>
      <c r="CA518">
        <v>-4.7721150000000003</v>
      </c>
      <c r="CB518">
        <v>-0.7900045</v>
      </c>
      <c r="CC518">
        <v>-10.605650000000001</v>
      </c>
      <c r="CD518">
        <v>-14.78661</v>
      </c>
      <c r="CE518">
        <v>-13.248390000000001</v>
      </c>
      <c r="CF518">
        <v>-10.987909999999999</v>
      </c>
      <c r="CG518">
        <v>-7.4470099999999997</v>
      </c>
      <c r="CH518">
        <v>-5.1920080000000004</v>
      </c>
      <c r="CI518">
        <v>-2.5307599999999999</v>
      </c>
      <c r="CJ518">
        <v>-3.1724929999999998</v>
      </c>
      <c r="CK518">
        <v>-3.3065370000000001</v>
      </c>
      <c r="CL518" s="76">
        <v>0.79175890000000004</v>
      </c>
      <c r="CM518" s="76">
        <v>0.58632890000000004</v>
      </c>
      <c r="CN518" s="76">
        <v>0.60665259999999999</v>
      </c>
      <c r="CO518" s="76">
        <v>0.92447239999999997</v>
      </c>
      <c r="CP518" s="76">
        <v>3.2506240000000002</v>
      </c>
      <c r="CQ518" s="76">
        <v>6.6164170000000002</v>
      </c>
      <c r="CR518" s="76">
        <v>21.873699999999999</v>
      </c>
      <c r="CS518" s="76">
        <v>18.953209999999999</v>
      </c>
      <c r="CT518" s="76">
        <v>3.7316400000000001</v>
      </c>
      <c r="CU518" s="76">
        <v>2.0311919999999999</v>
      </c>
      <c r="CV518" s="76">
        <v>0.74035439999999997</v>
      </c>
      <c r="CW518" s="76">
        <v>7.2569300000000003E-2</v>
      </c>
      <c r="CX518" s="76">
        <v>0.71662459999999994</v>
      </c>
      <c r="CY518" s="76">
        <v>1.3933059999999999</v>
      </c>
      <c r="CZ518" s="76">
        <v>3.6576770000000001</v>
      </c>
      <c r="DA518" s="76">
        <v>55.785040000000002</v>
      </c>
      <c r="DB518" s="76">
        <v>19.325430000000001</v>
      </c>
      <c r="DC518" s="76">
        <v>14.5334</v>
      </c>
      <c r="DD518" s="76">
        <v>8.7469570000000001</v>
      </c>
      <c r="DE518" s="76">
        <v>8.2579759999999993</v>
      </c>
      <c r="DF518" s="76">
        <v>6.5447689999999996</v>
      </c>
      <c r="DG518" s="76">
        <v>3.7886899999999999</v>
      </c>
      <c r="DH518" s="76">
        <v>2.750677</v>
      </c>
      <c r="DI518" s="76">
        <v>1.9425300000000001</v>
      </c>
    </row>
    <row r="519" spans="1:113" x14ac:dyDescent="0.25">
      <c r="A519" t="str">
        <f t="shared" si="8"/>
        <v>All_6. Schools_All_All_All_200 kW and above_43703</v>
      </c>
      <c r="B519" t="s">
        <v>177</v>
      </c>
      <c r="C519" t="s">
        <v>258</v>
      </c>
      <c r="D519" t="s">
        <v>19</v>
      </c>
      <c r="E519" t="s">
        <v>64</v>
      </c>
      <c r="F519" t="s">
        <v>19</v>
      </c>
      <c r="G519" t="s">
        <v>19</v>
      </c>
      <c r="H519" t="s">
        <v>19</v>
      </c>
      <c r="I519" t="s">
        <v>61</v>
      </c>
      <c r="J519" s="11">
        <v>43703</v>
      </c>
      <c r="K519">
        <v>15</v>
      </c>
      <c r="L519">
        <v>18</v>
      </c>
      <c r="M519">
        <v>105</v>
      </c>
      <c r="N519">
        <v>0</v>
      </c>
      <c r="O519">
        <v>0</v>
      </c>
      <c r="P519">
        <v>0</v>
      </c>
      <c r="Q519">
        <v>0</v>
      </c>
      <c r="R519">
        <v>79.768047999999993</v>
      </c>
      <c r="S519">
        <v>77.799767000000003</v>
      </c>
      <c r="T519">
        <v>76.415501000000006</v>
      </c>
      <c r="U519">
        <v>78.639099999999999</v>
      </c>
      <c r="V519">
        <v>88.123065999999994</v>
      </c>
      <c r="W519">
        <v>106.54268999999999</v>
      </c>
      <c r="X519">
        <v>158.80301</v>
      </c>
      <c r="Y519">
        <v>203.58381</v>
      </c>
      <c r="Z519">
        <v>236.57857000000001</v>
      </c>
      <c r="AA519">
        <v>245.39202</v>
      </c>
      <c r="AB519">
        <v>254.31784999999999</v>
      </c>
      <c r="AC519">
        <v>268.06040000000002</v>
      </c>
      <c r="AD519">
        <v>277.40303999999998</v>
      </c>
      <c r="AE519">
        <v>295.73104000000001</v>
      </c>
      <c r="AF519">
        <v>292.63853</v>
      </c>
      <c r="AG519">
        <v>232.3621</v>
      </c>
      <c r="AH519">
        <v>176.86259999999999</v>
      </c>
      <c r="AI519">
        <v>163.0856</v>
      </c>
      <c r="AJ519">
        <v>163.05430000000001</v>
      </c>
      <c r="AK519">
        <v>158.42959999999999</v>
      </c>
      <c r="AL519">
        <v>142.95820000000001</v>
      </c>
      <c r="AM519">
        <v>120.9151</v>
      </c>
      <c r="AN519">
        <v>104.97110000000001</v>
      </c>
      <c r="AO519">
        <v>90.760869999999997</v>
      </c>
      <c r="AP519">
        <v>77.636049999999997</v>
      </c>
      <c r="AQ519">
        <v>76.67295</v>
      </c>
      <c r="AR519">
        <v>75.54092</v>
      </c>
      <c r="AS519">
        <v>74.148960000000002</v>
      </c>
      <c r="AT519">
        <v>72.786150000000006</v>
      </c>
      <c r="AU519">
        <v>71.740449999999996</v>
      </c>
      <c r="AV519">
        <v>70.765410000000003</v>
      </c>
      <c r="AW519">
        <v>70.877120000000005</v>
      </c>
      <c r="AX519">
        <v>74.506649999999993</v>
      </c>
      <c r="AY519">
        <v>78.884140000000002</v>
      </c>
      <c r="AZ519">
        <v>83.396069999999995</v>
      </c>
      <c r="BA519">
        <v>87.306209999999993</v>
      </c>
      <c r="BB519">
        <v>90.955759999999998</v>
      </c>
      <c r="BC519">
        <v>93.989649999999997</v>
      </c>
      <c r="BD519">
        <v>96.504379999999998</v>
      </c>
      <c r="BE519">
        <v>98.348429999999993</v>
      </c>
      <c r="BF519">
        <v>98.949200000000005</v>
      </c>
      <c r="BG519">
        <v>99.199590000000001</v>
      </c>
      <c r="BH519">
        <v>97.941509999999994</v>
      </c>
      <c r="BI519">
        <v>94.295029999999997</v>
      </c>
      <c r="BJ519">
        <v>89.151989999999998</v>
      </c>
      <c r="BK519">
        <v>84.954409999999996</v>
      </c>
      <c r="BL519">
        <v>82.254779999999997</v>
      </c>
      <c r="BM519">
        <v>79.663520000000005</v>
      </c>
      <c r="BN519">
        <v>-2.7428599999999999</v>
      </c>
      <c r="BO519">
        <v>-2.3534899999999999</v>
      </c>
      <c r="BP519">
        <v>-2.1914920000000002</v>
      </c>
      <c r="BQ519">
        <v>-2.6037810000000001</v>
      </c>
      <c r="BR519">
        <v>-4.6565339999999997</v>
      </c>
      <c r="BS519">
        <v>-0.54506370000000004</v>
      </c>
      <c r="BT519">
        <v>7.3611490000000002</v>
      </c>
      <c r="BU519">
        <v>8.0603119999999997</v>
      </c>
      <c r="BV519">
        <v>-3.7161800000000002E-2</v>
      </c>
      <c r="BW519">
        <v>-0.22519790000000001</v>
      </c>
      <c r="BX519">
        <v>-2.5022699999999998E-2</v>
      </c>
      <c r="BY519">
        <v>-0.37453009999999998</v>
      </c>
      <c r="BZ519">
        <v>0.40014749999999999</v>
      </c>
      <c r="CA519">
        <v>-4.7889989999999996</v>
      </c>
      <c r="CB519">
        <v>-0.40190809999999999</v>
      </c>
      <c r="CC519">
        <v>-10.20811</v>
      </c>
      <c r="CD519">
        <v>-14.666069999999999</v>
      </c>
      <c r="CE519">
        <v>-12.84158</v>
      </c>
      <c r="CF519">
        <v>-10.625870000000001</v>
      </c>
      <c r="CG519">
        <v>-7.0257829999999997</v>
      </c>
      <c r="CH519">
        <v>-4.8390950000000004</v>
      </c>
      <c r="CI519">
        <v>-2.2847759999999999</v>
      </c>
      <c r="CJ519">
        <v>-3.1024509999999998</v>
      </c>
      <c r="CK519">
        <v>-3.2943069999999999</v>
      </c>
      <c r="CL519" s="76">
        <v>0.80493179999999998</v>
      </c>
      <c r="CM519" s="76">
        <v>0.60000240000000005</v>
      </c>
      <c r="CN519" s="76">
        <v>0.62138289999999996</v>
      </c>
      <c r="CO519" s="76">
        <v>0.94613340000000001</v>
      </c>
      <c r="CP519" s="76">
        <v>3.2867799999999998</v>
      </c>
      <c r="CQ519" s="76">
        <v>6.2811430000000001</v>
      </c>
      <c r="CR519" s="76">
        <v>19.451070000000001</v>
      </c>
      <c r="CS519" s="76">
        <v>16.770189999999999</v>
      </c>
      <c r="CT519" s="76">
        <v>3.4967820000000001</v>
      </c>
      <c r="CU519" s="76">
        <v>1.835183</v>
      </c>
      <c r="CV519" s="76">
        <v>0.66109470000000004</v>
      </c>
      <c r="CW519" s="76">
        <v>6.6316E-2</v>
      </c>
      <c r="CX519" s="76">
        <v>0.6566689</v>
      </c>
      <c r="CY519" s="76">
        <v>1.3181780000000001</v>
      </c>
      <c r="CZ519" s="76">
        <v>3.423476</v>
      </c>
      <c r="DA519" s="76">
        <v>49.0745</v>
      </c>
      <c r="DB519" s="76">
        <v>17.519089999999998</v>
      </c>
      <c r="DC519" s="76">
        <v>13.26393</v>
      </c>
      <c r="DD519" s="76">
        <v>8.2480530000000005</v>
      </c>
      <c r="DE519" s="76">
        <v>7.663761</v>
      </c>
      <c r="DF519" s="76">
        <v>6.2237549999999997</v>
      </c>
      <c r="DG519" s="76">
        <v>3.7013370000000001</v>
      </c>
      <c r="DH519" s="76">
        <v>2.7320859999999998</v>
      </c>
      <c r="DI519" s="76">
        <v>1.971171</v>
      </c>
    </row>
    <row r="520" spans="1:113" x14ac:dyDescent="0.25">
      <c r="A520" t="str">
        <f t="shared" si="8"/>
        <v>All_6. Schools_All_All_All_200 kW and above_43704</v>
      </c>
      <c r="B520" t="s">
        <v>177</v>
      </c>
      <c r="C520" t="s">
        <v>258</v>
      </c>
      <c r="D520" t="s">
        <v>19</v>
      </c>
      <c r="E520" t="s">
        <v>64</v>
      </c>
      <c r="F520" t="s">
        <v>19</v>
      </c>
      <c r="G520" t="s">
        <v>19</v>
      </c>
      <c r="H520" t="s">
        <v>19</v>
      </c>
      <c r="I520" t="s">
        <v>61</v>
      </c>
      <c r="J520" s="11">
        <v>43704</v>
      </c>
      <c r="K520">
        <v>15</v>
      </c>
      <c r="L520">
        <v>18</v>
      </c>
      <c r="M520">
        <v>105</v>
      </c>
      <c r="N520">
        <v>0</v>
      </c>
      <c r="O520">
        <v>0</v>
      </c>
      <c r="P520">
        <v>0</v>
      </c>
      <c r="Q520">
        <v>0</v>
      </c>
      <c r="R520">
        <v>82.865729000000002</v>
      </c>
      <c r="S520">
        <v>78.244343000000001</v>
      </c>
      <c r="T520">
        <v>76.674766000000005</v>
      </c>
      <c r="U520">
        <v>78.738547999999994</v>
      </c>
      <c r="V520">
        <v>87.338399999999993</v>
      </c>
      <c r="W520">
        <v>109.1593</v>
      </c>
      <c r="X520">
        <v>153.60872000000001</v>
      </c>
      <c r="Y520">
        <v>195.38023000000001</v>
      </c>
      <c r="Z520">
        <v>230.54049000000001</v>
      </c>
      <c r="AA520">
        <v>242.35883999999999</v>
      </c>
      <c r="AB520">
        <v>252.46382</v>
      </c>
      <c r="AC520">
        <v>266.06858</v>
      </c>
      <c r="AD520">
        <v>272.65091999999999</v>
      </c>
      <c r="AE520">
        <v>289.51087999999999</v>
      </c>
      <c r="AF520">
        <v>288.85264999999998</v>
      </c>
      <c r="AG520">
        <v>227.65389999999999</v>
      </c>
      <c r="AH520">
        <v>175.07</v>
      </c>
      <c r="AI520">
        <v>162.75139999999999</v>
      </c>
      <c r="AJ520">
        <v>162.1403</v>
      </c>
      <c r="AK520">
        <v>157.5488</v>
      </c>
      <c r="AL520">
        <v>142.0198</v>
      </c>
      <c r="AM520">
        <v>118.98180000000001</v>
      </c>
      <c r="AN520">
        <v>102.4402</v>
      </c>
      <c r="AO520">
        <v>90.390110000000007</v>
      </c>
      <c r="AP520">
        <v>78.023399999999995</v>
      </c>
      <c r="AQ520">
        <v>76.670699999999997</v>
      </c>
      <c r="AR520">
        <v>76.071629999999999</v>
      </c>
      <c r="AS520">
        <v>74.88861</v>
      </c>
      <c r="AT520">
        <v>73.546610000000001</v>
      </c>
      <c r="AU520">
        <v>72.943870000000004</v>
      </c>
      <c r="AV520">
        <v>71.412499999999994</v>
      </c>
      <c r="AW520">
        <v>72.061809999999994</v>
      </c>
      <c r="AX520">
        <v>75.002309999999994</v>
      </c>
      <c r="AY520">
        <v>78.843180000000004</v>
      </c>
      <c r="AZ520">
        <v>83.454459999999997</v>
      </c>
      <c r="BA520">
        <v>87.338229999999996</v>
      </c>
      <c r="BB520">
        <v>90.884270000000001</v>
      </c>
      <c r="BC520">
        <v>93.516919999999999</v>
      </c>
      <c r="BD520">
        <v>95.96754</v>
      </c>
      <c r="BE520">
        <v>97.743769999999998</v>
      </c>
      <c r="BF520">
        <v>98.414820000000006</v>
      </c>
      <c r="BG520">
        <v>98.011690000000002</v>
      </c>
      <c r="BH520">
        <v>96.270579999999995</v>
      </c>
      <c r="BI520">
        <v>92.644040000000004</v>
      </c>
      <c r="BJ520">
        <v>87.889939999999996</v>
      </c>
      <c r="BK520">
        <v>84.526790000000005</v>
      </c>
      <c r="BL520">
        <v>81.802499999999995</v>
      </c>
      <c r="BM520">
        <v>79.987099999999998</v>
      </c>
      <c r="BN520">
        <v>-1.92675</v>
      </c>
      <c r="BO520">
        <v>-1.8331999999999999</v>
      </c>
      <c r="BP520">
        <v>-1.6258919999999999</v>
      </c>
      <c r="BQ520">
        <v>-2.0124849999999999</v>
      </c>
      <c r="BR520">
        <v>-3.4661749999999998</v>
      </c>
      <c r="BS520">
        <v>-1.5553360000000001</v>
      </c>
      <c r="BT520">
        <v>6.9170670000000003</v>
      </c>
      <c r="BU520">
        <v>6.8866969999999998</v>
      </c>
      <c r="BV520">
        <v>-0.56720760000000003</v>
      </c>
      <c r="BW520">
        <v>-1.0399020000000001</v>
      </c>
      <c r="BX520">
        <v>-0.63370820000000005</v>
      </c>
      <c r="BY520">
        <v>-0.1577036</v>
      </c>
      <c r="BZ520">
        <v>0.79166060000000005</v>
      </c>
      <c r="CA520">
        <v>-4.6845119999999998</v>
      </c>
      <c r="CB520">
        <v>-2.8041450000000001</v>
      </c>
      <c r="CC520">
        <v>-12.668839999999999</v>
      </c>
      <c r="CD520">
        <v>-15.41222</v>
      </c>
      <c r="CE520">
        <v>-15.35962</v>
      </c>
      <c r="CF520">
        <v>-12.866820000000001</v>
      </c>
      <c r="CG520">
        <v>-9.6330760000000009</v>
      </c>
      <c r="CH520">
        <v>-7.0235409999999998</v>
      </c>
      <c r="CI520">
        <v>-3.80735</v>
      </c>
      <c r="CJ520">
        <v>-3.536016</v>
      </c>
      <c r="CK520">
        <v>-3.3699919999999999</v>
      </c>
      <c r="CL520" s="76">
        <v>0.65315009999999996</v>
      </c>
      <c r="CM520" s="76">
        <v>0.49913469999999999</v>
      </c>
      <c r="CN520" s="76">
        <v>0.50482890000000002</v>
      </c>
      <c r="CO520" s="76">
        <v>0.7873173</v>
      </c>
      <c r="CP520" s="76">
        <v>2.5497489999999998</v>
      </c>
      <c r="CQ520" s="76">
        <v>6.116581</v>
      </c>
      <c r="CR520" s="76">
        <v>19.010349999999999</v>
      </c>
      <c r="CS520" s="76">
        <v>16.286829999999998</v>
      </c>
      <c r="CT520" s="76">
        <v>4.0719630000000002</v>
      </c>
      <c r="CU520" s="76">
        <v>2.1427710000000002</v>
      </c>
      <c r="CV520" s="76">
        <v>0.70052219999999998</v>
      </c>
      <c r="CW520" s="76">
        <v>7.4371999999999994E-2</v>
      </c>
      <c r="CX520" s="76">
        <v>0.64895460000000005</v>
      </c>
      <c r="CY520" s="76">
        <v>1.1988540000000001</v>
      </c>
      <c r="CZ520" s="76">
        <v>3.0392000000000001</v>
      </c>
      <c r="DA520" s="76">
        <v>46.553249999999998</v>
      </c>
      <c r="DB520" s="76">
        <v>15.90657</v>
      </c>
      <c r="DC520" s="76">
        <v>12.479889999999999</v>
      </c>
      <c r="DD520" s="76">
        <v>8.1562800000000006</v>
      </c>
      <c r="DE520" s="76">
        <v>7.6810109999999998</v>
      </c>
      <c r="DF520" s="76">
        <v>5.9261710000000001</v>
      </c>
      <c r="DG520" s="76">
        <v>3.2605189999999999</v>
      </c>
      <c r="DH520" s="76">
        <v>2.3325749999999998</v>
      </c>
      <c r="DI520" s="76">
        <v>1.6109180000000001</v>
      </c>
    </row>
    <row r="521" spans="1:113" x14ac:dyDescent="0.25">
      <c r="A521" t="str">
        <f t="shared" si="8"/>
        <v>All_6. Schools_All_All_All_200 kW and above_43721</v>
      </c>
      <c r="B521" t="s">
        <v>177</v>
      </c>
      <c r="C521" t="s">
        <v>258</v>
      </c>
      <c r="D521" t="s">
        <v>19</v>
      </c>
      <c r="E521" t="s">
        <v>64</v>
      </c>
      <c r="F521" t="s">
        <v>19</v>
      </c>
      <c r="G521" t="s">
        <v>19</v>
      </c>
      <c r="H521" t="s">
        <v>19</v>
      </c>
      <c r="I521" t="s">
        <v>61</v>
      </c>
      <c r="J521" s="11">
        <v>43721</v>
      </c>
      <c r="K521">
        <v>15</v>
      </c>
      <c r="L521">
        <v>18</v>
      </c>
      <c r="M521">
        <v>105</v>
      </c>
      <c r="N521">
        <v>0</v>
      </c>
      <c r="O521">
        <v>0</v>
      </c>
      <c r="P521">
        <v>0</v>
      </c>
      <c r="Q521">
        <v>0</v>
      </c>
      <c r="R521">
        <v>75.881913999999995</v>
      </c>
      <c r="S521">
        <v>71.624899999999997</v>
      </c>
      <c r="T521">
        <v>70.109708999999995</v>
      </c>
      <c r="U521">
        <v>72.026762000000005</v>
      </c>
      <c r="V521">
        <v>79.946448000000004</v>
      </c>
      <c r="W521">
        <v>95.983452999999997</v>
      </c>
      <c r="X521">
        <v>130.98424</v>
      </c>
      <c r="Y521">
        <v>159.81997999999999</v>
      </c>
      <c r="Z521">
        <v>192.96169</v>
      </c>
      <c r="AA521">
        <v>212.47731999999999</v>
      </c>
      <c r="AB521">
        <v>227.35641000000001</v>
      </c>
      <c r="AC521">
        <v>245.72093000000001</v>
      </c>
      <c r="AD521">
        <v>254.20578</v>
      </c>
      <c r="AE521">
        <v>274.60124999999999</v>
      </c>
      <c r="AF521">
        <v>273.60674</v>
      </c>
      <c r="AG521">
        <v>207.9288</v>
      </c>
      <c r="AH521">
        <v>157.59549999999999</v>
      </c>
      <c r="AI521">
        <v>141.10409999999999</v>
      </c>
      <c r="AJ521">
        <v>140.8937</v>
      </c>
      <c r="AK521">
        <v>136.70750000000001</v>
      </c>
      <c r="AL521">
        <v>127.15309999999999</v>
      </c>
      <c r="AM521">
        <v>111.83880000000001</v>
      </c>
      <c r="AN521">
        <v>93.802430000000001</v>
      </c>
      <c r="AO521">
        <v>82.144959999999998</v>
      </c>
      <c r="AP521">
        <v>73.230919999999998</v>
      </c>
      <c r="AQ521">
        <v>71.019499999999994</v>
      </c>
      <c r="AR521">
        <v>69.594319999999996</v>
      </c>
      <c r="AS521">
        <v>67.720690000000005</v>
      </c>
      <c r="AT521">
        <v>67.004649999999998</v>
      </c>
      <c r="AU521">
        <v>65.830749999999995</v>
      </c>
      <c r="AV521">
        <v>64.82253</v>
      </c>
      <c r="AW521">
        <v>64.531509999999997</v>
      </c>
      <c r="AX521">
        <v>68.081339999999997</v>
      </c>
      <c r="AY521">
        <v>74.280439999999999</v>
      </c>
      <c r="AZ521">
        <v>79.712519999999998</v>
      </c>
      <c r="BA521">
        <v>84.671869999999998</v>
      </c>
      <c r="BB521">
        <v>88.249970000000005</v>
      </c>
      <c r="BC521">
        <v>91.466549999999998</v>
      </c>
      <c r="BD521">
        <v>93.751519999999999</v>
      </c>
      <c r="BE521">
        <v>95.775469999999999</v>
      </c>
      <c r="BF521">
        <v>96.464740000000006</v>
      </c>
      <c r="BG521">
        <v>96.258579999999995</v>
      </c>
      <c r="BH521">
        <v>94.832849999999993</v>
      </c>
      <c r="BI521">
        <v>91.037850000000006</v>
      </c>
      <c r="BJ521">
        <v>85.855829999999997</v>
      </c>
      <c r="BK521">
        <v>81.829319999999996</v>
      </c>
      <c r="BL521">
        <v>78.871510000000001</v>
      </c>
      <c r="BM521">
        <v>76.326419999999999</v>
      </c>
      <c r="BN521">
        <v>-3.0236510000000001</v>
      </c>
      <c r="BO521">
        <v>-2.285879</v>
      </c>
      <c r="BP521">
        <v>-2.3144629999999999</v>
      </c>
      <c r="BQ521">
        <v>-3.136889</v>
      </c>
      <c r="BR521">
        <v>-5.3704939999999999</v>
      </c>
      <c r="BS521">
        <v>-2.9511759999999998</v>
      </c>
      <c r="BT521">
        <v>9.6405370000000001</v>
      </c>
      <c r="BU521">
        <v>13.1751</v>
      </c>
      <c r="BV521">
        <v>11.245380000000001</v>
      </c>
      <c r="BW521">
        <v>7.3485509999999996</v>
      </c>
      <c r="BX521">
        <v>2.546465</v>
      </c>
      <c r="BY521">
        <v>-0.96061059999999998</v>
      </c>
      <c r="BZ521">
        <v>-1.5853820000000001</v>
      </c>
      <c r="CA521">
        <v>-5.0741589999999999</v>
      </c>
      <c r="CB521">
        <v>-3.3505020000000001</v>
      </c>
      <c r="CC521">
        <v>-12.072419999999999</v>
      </c>
      <c r="CD521">
        <v>-14.540010000000001</v>
      </c>
      <c r="CE521">
        <v>-10.09712</v>
      </c>
      <c r="CF521">
        <v>-6.5050049999999997</v>
      </c>
      <c r="CG521">
        <v>-3.976623</v>
      </c>
      <c r="CH521">
        <v>-7.2549239999999999</v>
      </c>
      <c r="CI521">
        <v>-6.1130269999999998</v>
      </c>
      <c r="CJ521">
        <v>-4.402679</v>
      </c>
      <c r="CK521">
        <v>-4.1427480000000001</v>
      </c>
      <c r="CL521" s="76">
        <v>0.5214143</v>
      </c>
      <c r="CM521" s="76">
        <v>0.32853080000000001</v>
      </c>
      <c r="CN521" s="76">
        <v>0.33603169999999999</v>
      </c>
      <c r="CO521" s="76">
        <v>0.69318880000000005</v>
      </c>
      <c r="CP521" s="76">
        <v>3.452734</v>
      </c>
      <c r="CQ521" s="76">
        <v>6.6575889999999998</v>
      </c>
      <c r="CR521" s="76">
        <v>20.354659999999999</v>
      </c>
      <c r="CS521" s="76">
        <v>19.33381</v>
      </c>
      <c r="CT521" s="76">
        <v>3.5786760000000002</v>
      </c>
      <c r="CU521" s="76">
        <v>1.9449080000000001</v>
      </c>
      <c r="CV521" s="76">
        <v>0.60745210000000005</v>
      </c>
      <c r="CW521" s="76">
        <v>9.4113100000000005E-2</v>
      </c>
      <c r="CX521" s="76">
        <v>0.53945620000000005</v>
      </c>
      <c r="CY521" s="76">
        <v>1.169462</v>
      </c>
      <c r="CZ521" s="76">
        <v>3.2375910000000001</v>
      </c>
      <c r="DA521" s="76">
        <v>45.565109999999997</v>
      </c>
      <c r="DB521" s="76">
        <v>17.141960000000001</v>
      </c>
      <c r="DC521" s="76">
        <v>12.337260000000001</v>
      </c>
      <c r="DD521" s="76">
        <v>7.591062</v>
      </c>
      <c r="DE521" s="76">
        <v>7.839175</v>
      </c>
      <c r="DF521" s="76">
        <v>5.5773960000000002</v>
      </c>
      <c r="DG521" s="76">
        <v>3.0882000000000001</v>
      </c>
      <c r="DH521" s="76">
        <v>2.1525500000000002</v>
      </c>
      <c r="DI521" s="76">
        <v>1.2036720000000001</v>
      </c>
    </row>
    <row r="522" spans="1:113" x14ac:dyDescent="0.25">
      <c r="A522" t="str">
        <f t="shared" si="8"/>
        <v>All_6. Schools_All_All_All_200 kW and above_2958465</v>
      </c>
      <c r="B522" t="s">
        <v>204</v>
      </c>
      <c r="C522" t="s">
        <v>258</v>
      </c>
      <c r="D522" t="s">
        <v>19</v>
      </c>
      <c r="E522" t="s">
        <v>64</v>
      </c>
      <c r="F522" t="s">
        <v>19</v>
      </c>
      <c r="G522" t="s">
        <v>19</v>
      </c>
      <c r="H522" t="s">
        <v>19</v>
      </c>
      <c r="I522" t="s">
        <v>61</v>
      </c>
      <c r="J522" s="11">
        <v>2958465</v>
      </c>
      <c r="K522">
        <v>15</v>
      </c>
      <c r="L522">
        <v>18</v>
      </c>
      <c r="M522">
        <v>106.7778</v>
      </c>
      <c r="N522">
        <v>0</v>
      </c>
      <c r="O522">
        <v>0</v>
      </c>
      <c r="P522">
        <v>0</v>
      </c>
      <c r="Q522">
        <v>0</v>
      </c>
      <c r="R522">
        <v>80.015862999999996</v>
      </c>
      <c r="S522">
        <v>76.029675999999995</v>
      </c>
      <c r="T522">
        <v>74.698183999999998</v>
      </c>
      <c r="U522">
        <v>76.832071999999997</v>
      </c>
      <c r="V522">
        <v>84.469815999999994</v>
      </c>
      <c r="W522">
        <v>100.82845</v>
      </c>
      <c r="X522">
        <v>136.13762</v>
      </c>
      <c r="Y522">
        <v>165.22475</v>
      </c>
      <c r="Z522">
        <v>184.55414999999999</v>
      </c>
      <c r="AA522">
        <v>190.89435</v>
      </c>
      <c r="AB522">
        <v>200.41949</v>
      </c>
      <c r="AC522">
        <v>212.02508</v>
      </c>
      <c r="AD522">
        <v>218.64506</v>
      </c>
      <c r="AE522">
        <v>232.91836000000001</v>
      </c>
      <c r="AF522">
        <v>233.44989000000001</v>
      </c>
      <c r="AG522">
        <v>187.74350000000001</v>
      </c>
      <c r="AH522">
        <v>145.79830000000001</v>
      </c>
      <c r="AI522">
        <v>133.71960000000001</v>
      </c>
      <c r="AJ522">
        <v>133.404</v>
      </c>
      <c r="AK522">
        <v>135.3887</v>
      </c>
      <c r="AL522">
        <v>128.29599999999999</v>
      </c>
      <c r="AM522">
        <v>111.9074</v>
      </c>
      <c r="AN522">
        <v>97.789150000000006</v>
      </c>
      <c r="AO522">
        <v>87.210459999999998</v>
      </c>
      <c r="AP522">
        <v>77.551640000000006</v>
      </c>
      <c r="AQ522">
        <v>75.795270000000002</v>
      </c>
      <c r="AR522">
        <v>74.432860000000005</v>
      </c>
      <c r="AS522">
        <v>72.914709999999999</v>
      </c>
      <c r="AT522">
        <v>71.759609999999995</v>
      </c>
      <c r="AU522">
        <v>70.870090000000005</v>
      </c>
      <c r="AV522">
        <v>69.917879999999997</v>
      </c>
      <c r="AW522">
        <v>70.581540000000004</v>
      </c>
      <c r="AX522">
        <v>74.195849999999993</v>
      </c>
      <c r="AY522">
        <v>79.09093</v>
      </c>
      <c r="AZ522">
        <v>83.654610000000005</v>
      </c>
      <c r="BA522">
        <v>87.693119999999993</v>
      </c>
      <c r="BB522">
        <v>91.111810000000006</v>
      </c>
      <c r="BC522">
        <v>94.002979999999994</v>
      </c>
      <c r="BD522">
        <v>96.407960000000003</v>
      </c>
      <c r="BE522">
        <v>97.970479999999995</v>
      </c>
      <c r="BF522">
        <v>98.800229999999999</v>
      </c>
      <c r="BG522">
        <v>98.766589999999994</v>
      </c>
      <c r="BH522">
        <v>97.634569999999997</v>
      </c>
      <c r="BI522">
        <v>94.788330000000002</v>
      </c>
      <c r="BJ522">
        <v>90.137889999999999</v>
      </c>
      <c r="BK522">
        <v>85.757159999999999</v>
      </c>
      <c r="BL522">
        <v>82.552210000000002</v>
      </c>
      <c r="BM522">
        <v>80.044160000000005</v>
      </c>
      <c r="BN522">
        <v>-3.4821249999999999</v>
      </c>
      <c r="BO522">
        <v>-3.0507749999999998</v>
      </c>
      <c r="BP522">
        <v>-2.8677800000000002</v>
      </c>
      <c r="BQ522">
        <v>-3.3479839999999998</v>
      </c>
      <c r="BR522">
        <v>-5.3003530000000003</v>
      </c>
      <c r="BS522">
        <v>-3.0141749999999998</v>
      </c>
      <c r="BT522">
        <v>4.8188599999999999</v>
      </c>
      <c r="BU522">
        <v>6.0479520000000004</v>
      </c>
      <c r="BV522">
        <v>2.2132420000000002</v>
      </c>
      <c r="BW522">
        <v>1.599553</v>
      </c>
      <c r="BX522">
        <v>0.61753579999999997</v>
      </c>
      <c r="BY522">
        <v>-0.43195810000000001</v>
      </c>
      <c r="BZ522">
        <v>-0.1855899</v>
      </c>
      <c r="CA522">
        <v>-4.520365</v>
      </c>
      <c r="CB522">
        <v>-3.1141510000000001</v>
      </c>
      <c r="CC522">
        <v>-11.649190000000001</v>
      </c>
      <c r="CD522">
        <v>-13.22287</v>
      </c>
      <c r="CE522">
        <v>-11.457079999999999</v>
      </c>
      <c r="CF522">
        <v>-9.3592410000000008</v>
      </c>
      <c r="CG522">
        <v>-6.8283750000000003</v>
      </c>
      <c r="CH522">
        <v>-6.2424109999999997</v>
      </c>
      <c r="CI522">
        <v>-4.2982230000000001</v>
      </c>
      <c r="CJ522">
        <v>-4.1956889999999998</v>
      </c>
      <c r="CK522">
        <v>-4.21366</v>
      </c>
      <c r="CL522" s="76">
        <v>8.0111199999999994E-2</v>
      </c>
      <c r="CM522" s="76">
        <v>6.1441599999999999E-2</v>
      </c>
      <c r="CN522" s="76">
        <v>6.2349700000000001E-2</v>
      </c>
      <c r="CO522" s="76">
        <v>9.0109400000000006E-2</v>
      </c>
      <c r="CP522" s="76">
        <v>0.279422</v>
      </c>
      <c r="CQ522" s="76">
        <v>0.55542709999999995</v>
      </c>
      <c r="CR522" s="76">
        <v>1.4936529999999999</v>
      </c>
      <c r="CS522" s="76">
        <v>1.339968</v>
      </c>
      <c r="CT522" s="76">
        <v>0.33296619999999999</v>
      </c>
      <c r="CU522" s="76">
        <v>0.1672554</v>
      </c>
      <c r="CV522" s="76">
        <v>5.4659699999999999E-2</v>
      </c>
      <c r="CW522" s="76">
        <v>7.0095000000000001E-3</v>
      </c>
      <c r="CX522" s="76">
        <v>5.2553299999999997E-2</v>
      </c>
      <c r="CY522" s="76">
        <v>0.1105227</v>
      </c>
      <c r="CZ522" s="76">
        <v>0.28120669999999998</v>
      </c>
      <c r="DA522" s="76">
        <v>3.5813640000000002</v>
      </c>
      <c r="DB522" s="76">
        <v>1.3185789999999999</v>
      </c>
      <c r="DC522" s="76">
        <v>1.035077</v>
      </c>
      <c r="DD522" s="76">
        <v>0.69876000000000005</v>
      </c>
      <c r="DE522" s="76">
        <v>0.66639289999999995</v>
      </c>
      <c r="DF522" s="76">
        <v>0.5408714</v>
      </c>
      <c r="DG522" s="76">
        <v>0.32117699999999999</v>
      </c>
      <c r="DH522" s="76">
        <v>0.2397387</v>
      </c>
      <c r="DI522" s="76">
        <v>0.17132040000000001</v>
      </c>
    </row>
    <row r="523" spans="1:113" x14ac:dyDescent="0.25">
      <c r="A523" t="str">
        <f t="shared" si="8"/>
        <v>All_7. Institutional/Government_All_All_All_200 kW and above_43627</v>
      </c>
      <c r="B523" t="s">
        <v>177</v>
      </c>
      <c r="C523" t="s">
        <v>259</v>
      </c>
      <c r="D523" t="s">
        <v>19</v>
      </c>
      <c r="E523" t="s">
        <v>65</v>
      </c>
      <c r="F523" t="s">
        <v>19</v>
      </c>
      <c r="G523" t="s">
        <v>19</v>
      </c>
      <c r="H523" t="s">
        <v>19</v>
      </c>
      <c r="I523" t="s">
        <v>61</v>
      </c>
      <c r="J523" s="11">
        <v>43627</v>
      </c>
      <c r="K523">
        <v>15</v>
      </c>
      <c r="L523">
        <v>18</v>
      </c>
      <c r="M523">
        <v>107</v>
      </c>
      <c r="N523">
        <v>1</v>
      </c>
      <c r="O523">
        <v>0</v>
      </c>
      <c r="P523">
        <v>1</v>
      </c>
      <c r="Q523">
        <v>0</v>
      </c>
      <c r="AP523">
        <v>78.925920000000005</v>
      </c>
      <c r="AQ523">
        <v>76.676190000000005</v>
      </c>
      <c r="AR523">
        <v>74.811899999999994</v>
      </c>
      <c r="AS523">
        <v>73.272930000000002</v>
      </c>
      <c r="AT523">
        <v>71.964609999999993</v>
      </c>
      <c r="AU523">
        <v>71.174840000000003</v>
      </c>
      <c r="AV523">
        <v>70.748710000000003</v>
      </c>
      <c r="AW523">
        <v>73.391009999999994</v>
      </c>
      <c r="AX523">
        <v>77.988730000000004</v>
      </c>
      <c r="AY523">
        <v>82.279880000000006</v>
      </c>
      <c r="AZ523">
        <v>85.882490000000004</v>
      </c>
      <c r="BA523">
        <v>89.69126</v>
      </c>
      <c r="BB523">
        <v>93.531769999999995</v>
      </c>
      <c r="BC523">
        <v>96.248840000000001</v>
      </c>
      <c r="BD523">
        <v>98.63015</v>
      </c>
      <c r="BE523">
        <v>99.473730000000003</v>
      </c>
      <c r="BF523">
        <v>100.56180000000001</v>
      </c>
      <c r="BG523">
        <v>100.1311</v>
      </c>
      <c r="BH523">
        <v>98.574700000000007</v>
      </c>
      <c r="BI523">
        <v>96.346029999999999</v>
      </c>
      <c r="BJ523">
        <v>93.019059999999996</v>
      </c>
      <c r="BK523">
        <v>88.026669999999996</v>
      </c>
      <c r="BL523">
        <v>84.433779999999999</v>
      </c>
      <c r="BM523">
        <v>82.166390000000007</v>
      </c>
      <c r="CL523" s="76"/>
      <c r="CM523" s="76"/>
      <c r="CN523" s="76"/>
      <c r="CO523" s="76"/>
      <c r="CP523" s="76"/>
      <c r="CQ523" s="76"/>
      <c r="CR523" s="76"/>
      <c r="CS523" s="76"/>
      <c r="CT523" s="76"/>
      <c r="CU523" s="76"/>
      <c r="CV523" s="76"/>
      <c r="CW523" s="76"/>
      <c r="CX523" s="76"/>
      <c r="CY523" s="76"/>
      <c r="CZ523" s="76"/>
      <c r="DA523" s="76"/>
      <c r="DB523" s="76"/>
      <c r="DC523" s="76"/>
      <c r="DD523" s="76"/>
      <c r="DE523" s="76"/>
      <c r="DF523" s="76"/>
      <c r="DG523" s="76"/>
      <c r="DH523" s="76"/>
      <c r="DI523" s="76"/>
    </row>
    <row r="524" spans="1:113" x14ac:dyDescent="0.25">
      <c r="A524" t="str">
        <f t="shared" si="8"/>
        <v>All_7. Institutional/Government_All_All_All_200 kW and above_43670</v>
      </c>
      <c r="B524" t="s">
        <v>177</v>
      </c>
      <c r="C524" t="s">
        <v>259</v>
      </c>
      <c r="D524" t="s">
        <v>19</v>
      </c>
      <c r="E524" t="s">
        <v>65</v>
      </c>
      <c r="F524" t="s">
        <v>19</v>
      </c>
      <c r="G524" t="s">
        <v>19</v>
      </c>
      <c r="H524" t="s">
        <v>19</v>
      </c>
      <c r="I524" t="s">
        <v>61</v>
      </c>
      <c r="J524" s="11">
        <v>43670</v>
      </c>
      <c r="K524">
        <v>15</v>
      </c>
      <c r="L524">
        <v>18</v>
      </c>
      <c r="M524">
        <v>107</v>
      </c>
      <c r="N524">
        <v>1</v>
      </c>
      <c r="O524">
        <v>0</v>
      </c>
      <c r="P524">
        <v>1</v>
      </c>
      <c r="Q524">
        <v>0</v>
      </c>
      <c r="AP524">
        <v>76.129509999999996</v>
      </c>
      <c r="AQ524">
        <v>73.380369999999999</v>
      </c>
      <c r="AR524">
        <v>71.220429999999993</v>
      </c>
      <c r="AS524">
        <v>70.159409999999994</v>
      </c>
      <c r="AT524">
        <v>69.468050000000005</v>
      </c>
      <c r="AU524">
        <v>68.862650000000002</v>
      </c>
      <c r="AV524">
        <v>67.982770000000002</v>
      </c>
      <c r="AW524">
        <v>69.432739999999995</v>
      </c>
      <c r="AX524">
        <v>73.307950000000005</v>
      </c>
      <c r="AY524">
        <v>77.436940000000007</v>
      </c>
      <c r="AZ524">
        <v>81.943730000000002</v>
      </c>
      <c r="BA524">
        <v>85.538269999999997</v>
      </c>
      <c r="BB524">
        <v>89.056929999999994</v>
      </c>
      <c r="BC524">
        <v>92.940860000000001</v>
      </c>
      <c r="BD524">
        <v>95.419030000000006</v>
      </c>
      <c r="BE524">
        <v>96.581739999999996</v>
      </c>
      <c r="BF524">
        <v>96.809309999999996</v>
      </c>
      <c r="BG524">
        <v>96.468639999999994</v>
      </c>
      <c r="BH524">
        <v>95.333209999999994</v>
      </c>
      <c r="BI524">
        <v>93.171109999999999</v>
      </c>
      <c r="BJ524">
        <v>88.555800000000005</v>
      </c>
      <c r="BK524">
        <v>84.271360000000001</v>
      </c>
      <c r="BL524">
        <v>81.594769999999997</v>
      </c>
      <c r="BM524">
        <v>79.458659999999995</v>
      </c>
      <c r="CL524" s="76"/>
      <c r="CM524" s="76"/>
      <c r="CN524" s="76"/>
      <c r="CO524" s="76"/>
      <c r="CP524" s="76"/>
      <c r="CQ524" s="76"/>
      <c r="CR524" s="76"/>
      <c r="CS524" s="76"/>
      <c r="CT524" s="76"/>
      <c r="CU524" s="76"/>
      <c r="CV524" s="76"/>
      <c r="CW524" s="76"/>
      <c r="CX524" s="76"/>
      <c r="CY524" s="76"/>
      <c r="CZ524" s="76"/>
      <c r="DA524" s="76"/>
      <c r="DB524" s="76"/>
      <c r="DC524" s="76"/>
      <c r="DD524" s="76"/>
      <c r="DE524" s="76"/>
      <c r="DF524" s="76"/>
      <c r="DG524" s="76"/>
      <c r="DH524" s="76"/>
      <c r="DI524" s="76"/>
    </row>
    <row r="525" spans="1:113" x14ac:dyDescent="0.25">
      <c r="A525" t="str">
        <f t="shared" si="8"/>
        <v>All_7. Institutional/Government_All_All_All_200 kW and above_43672</v>
      </c>
      <c r="B525" t="s">
        <v>177</v>
      </c>
      <c r="C525" t="s">
        <v>259</v>
      </c>
      <c r="D525" t="s">
        <v>19</v>
      </c>
      <c r="E525" t="s">
        <v>65</v>
      </c>
      <c r="F525" t="s">
        <v>19</v>
      </c>
      <c r="G525" t="s">
        <v>19</v>
      </c>
      <c r="H525" t="s">
        <v>19</v>
      </c>
      <c r="I525" t="s">
        <v>61</v>
      </c>
      <c r="J525" s="11">
        <v>43672</v>
      </c>
      <c r="K525">
        <v>15</v>
      </c>
      <c r="L525">
        <v>18</v>
      </c>
      <c r="M525">
        <v>107</v>
      </c>
      <c r="N525">
        <v>1</v>
      </c>
      <c r="O525">
        <v>0</v>
      </c>
      <c r="P525">
        <v>1</v>
      </c>
      <c r="Q525">
        <v>0</v>
      </c>
      <c r="AP525">
        <v>74.130970000000005</v>
      </c>
      <c r="AQ525">
        <v>74.436250000000001</v>
      </c>
      <c r="AR525">
        <v>72.810919999999996</v>
      </c>
      <c r="AS525">
        <v>71.270079999999993</v>
      </c>
      <c r="AT525">
        <v>69.740740000000002</v>
      </c>
      <c r="AU525">
        <v>68.653630000000007</v>
      </c>
      <c r="AV525">
        <v>67.801060000000007</v>
      </c>
      <c r="AW525">
        <v>69.3279</v>
      </c>
      <c r="AX525">
        <v>71.983580000000003</v>
      </c>
      <c r="AY525">
        <v>75.236440000000002</v>
      </c>
      <c r="AZ525">
        <v>79.722139999999996</v>
      </c>
      <c r="BA525">
        <v>83.384060000000005</v>
      </c>
      <c r="BB525">
        <v>86.509360000000001</v>
      </c>
      <c r="BC525">
        <v>88.483630000000005</v>
      </c>
      <c r="BD525">
        <v>90.486360000000005</v>
      </c>
      <c r="BE525">
        <v>91.761809999999997</v>
      </c>
      <c r="BF525">
        <v>92.378429999999994</v>
      </c>
      <c r="BG525">
        <v>91.790220000000005</v>
      </c>
      <c r="BH525">
        <v>89.988590000000002</v>
      </c>
      <c r="BI525">
        <v>87.146559999999994</v>
      </c>
      <c r="BJ525">
        <v>83.217470000000006</v>
      </c>
      <c r="BK525">
        <v>79.371480000000005</v>
      </c>
      <c r="BL525">
        <v>76.703609999999998</v>
      </c>
      <c r="BM525">
        <v>74.657970000000006</v>
      </c>
      <c r="CL525" s="76"/>
      <c r="CM525" s="76"/>
      <c r="CN525" s="76"/>
      <c r="CO525" s="76"/>
      <c r="CP525" s="76"/>
      <c r="CQ525" s="76"/>
      <c r="CR525" s="76"/>
      <c r="CS525" s="76"/>
      <c r="CT525" s="76"/>
      <c r="CU525" s="76"/>
      <c r="CV525" s="76"/>
      <c r="CW525" s="76"/>
      <c r="CX525" s="76"/>
      <c r="CY525" s="76"/>
      <c r="CZ525" s="76"/>
      <c r="DA525" s="76"/>
      <c r="DB525" s="76"/>
      <c r="DC525" s="76"/>
      <c r="DD525" s="76"/>
      <c r="DE525" s="76"/>
      <c r="DF525" s="76"/>
      <c r="DG525" s="76"/>
      <c r="DH525" s="76"/>
      <c r="DI525" s="76"/>
    </row>
    <row r="526" spans="1:113" x14ac:dyDescent="0.25">
      <c r="A526" t="str">
        <f t="shared" si="8"/>
        <v>All_7. Institutional/Government_All_All_All_200 kW and above_43690</v>
      </c>
      <c r="B526" t="s">
        <v>177</v>
      </c>
      <c r="C526" t="s">
        <v>259</v>
      </c>
      <c r="D526" t="s">
        <v>19</v>
      </c>
      <c r="E526" t="s">
        <v>65</v>
      </c>
      <c r="F526" t="s">
        <v>19</v>
      </c>
      <c r="G526" t="s">
        <v>19</v>
      </c>
      <c r="H526" t="s">
        <v>19</v>
      </c>
      <c r="I526" t="s">
        <v>61</v>
      </c>
      <c r="J526" s="11">
        <v>43690</v>
      </c>
      <c r="K526">
        <v>15</v>
      </c>
      <c r="L526">
        <v>18</v>
      </c>
      <c r="M526">
        <v>108</v>
      </c>
      <c r="N526">
        <v>1</v>
      </c>
      <c r="O526">
        <v>0</v>
      </c>
      <c r="P526">
        <v>1</v>
      </c>
      <c r="Q526">
        <v>0</v>
      </c>
      <c r="AP526">
        <v>73.649460000000005</v>
      </c>
      <c r="AQ526">
        <v>71.448310000000006</v>
      </c>
      <c r="AR526">
        <v>70.203029999999998</v>
      </c>
      <c r="AS526">
        <v>68.842219999999998</v>
      </c>
      <c r="AT526">
        <v>67.977590000000006</v>
      </c>
      <c r="AU526">
        <v>66.467349999999996</v>
      </c>
      <c r="AV526">
        <v>65.585530000000006</v>
      </c>
      <c r="AW526">
        <v>66.513649999999998</v>
      </c>
      <c r="AX526">
        <v>70.826070000000001</v>
      </c>
      <c r="AY526">
        <v>75.505430000000004</v>
      </c>
      <c r="AZ526">
        <v>79.793819999999997</v>
      </c>
      <c r="BA526">
        <v>84.31362</v>
      </c>
      <c r="BB526">
        <v>88.035470000000004</v>
      </c>
      <c r="BC526">
        <v>90.966740000000001</v>
      </c>
      <c r="BD526">
        <v>92.530770000000004</v>
      </c>
      <c r="BE526">
        <v>93.813950000000006</v>
      </c>
      <c r="BF526">
        <v>94.323480000000004</v>
      </c>
      <c r="BG526">
        <v>93.892920000000004</v>
      </c>
      <c r="BH526">
        <v>92.523380000000003</v>
      </c>
      <c r="BI526">
        <v>89.808700000000002</v>
      </c>
      <c r="BJ526">
        <v>85.632620000000003</v>
      </c>
      <c r="BK526">
        <v>82.389449999999997</v>
      </c>
      <c r="BL526">
        <v>79.120710000000003</v>
      </c>
      <c r="BM526">
        <v>76.727940000000004</v>
      </c>
      <c r="BR526" s="76"/>
      <c r="CL526" s="76"/>
      <c r="CM526" s="76"/>
      <c r="CN526" s="76"/>
      <c r="CO526" s="76"/>
      <c r="CP526" s="76"/>
      <c r="CQ526" s="76"/>
      <c r="CR526" s="76"/>
      <c r="CS526" s="76"/>
      <c r="CT526" s="76"/>
      <c r="CU526" s="76"/>
      <c r="CV526" s="76"/>
      <c r="CW526" s="76"/>
      <c r="CX526" s="76"/>
      <c r="CY526" s="76"/>
      <c r="CZ526" s="76"/>
      <c r="DA526" s="76"/>
      <c r="DB526" s="76"/>
      <c r="DC526" s="76"/>
      <c r="DD526" s="76"/>
      <c r="DE526" s="76"/>
      <c r="DF526" s="76"/>
      <c r="DG526" s="76"/>
      <c r="DH526" s="76"/>
      <c r="DI526" s="76"/>
    </row>
    <row r="527" spans="1:113" x14ac:dyDescent="0.25">
      <c r="A527" t="str">
        <f t="shared" si="8"/>
        <v>All_7. Institutional/Government_All_All_All_200 kW and above_43691</v>
      </c>
      <c r="B527" t="s">
        <v>177</v>
      </c>
      <c r="C527" t="s">
        <v>259</v>
      </c>
      <c r="D527" t="s">
        <v>19</v>
      </c>
      <c r="E527" t="s">
        <v>65</v>
      </c>
      <c r="F527" t="s">
        <v>19</v>
      </c>
      <c r="G527" t="s">
        <v>19</v>
      </c>
      <c r="H527" t="s">
        <v>19</v>
      </c>
      <c r="I527" t="s">
        <v>61</v>
      </c>
      <c r="J527" s="11">
        <v>43691</v>
      </c>
      <c r="K527">
        <v>15</v>
      </c>
      <c r="L527">
        <v>18</v>
      </c>
      <c r="M527">
        <v>108</v>
      </c>
      <c r="N527">
        <v>1</v>
      </c>
      <c r="O527">
        <v>0</v>
      </c>
      <c r="P527">
        <v>1</v>
      </c>
      <c r="Q527">
        <v>0</v>
      </c>
      <c r="AP527">
        <v>76.369929999999997</v>
      </c>
      <c r="AQ527">
        <v>73.394570000000002</v>
      </c>
      <c r="AR527">
        <v>72.288439999999994</v>
      </c>
      <c r="AS527">
        <v>70.141919999999999</v>
      </c>
      <c r="AT527">
        <v>69.033479999999997</v>
      </c>
      <c r="AU527">
        <v>68.284099999999995</v>
      </c>
      <c r="AV527">
        <v>67.430719999999994</v>
      </c>
      <c r="AW527">
        <v>68.257189999999994</v>
      </c>
      <c r="AX527">
        <v>73.024860000000004</v>
      </c>
      <c r="AY527">
        <v>77.494669999999999</v>
      </c>
      <c r="AZ527">
        <v>82.522480000000002</v>
      </c>
      <c r="BA527">
        <v>87.157560000000004</v>
      </c>
      <c r="BB527">
        <v>91.296639999999996</v>
      </c>
      <c r="BC527">
        <v>94.910200000000003</v>
      </c>
      <c r="BD527">
        <v>97.686700000000002</v>
      </c>
      <c r="BE527">
        <v>98.636790000000005</v>
      </c>
      <c r="BF527">
        <v>98.909090000000006</v>
      </c>
      <c r="BG527">
        <v>98.481319999999997</v>
      </c>
      <c r="BH527">
        <v>97.28349</v>
      </c>
      <c r="BI527">
        <v>94.606610000000003</v>
      </c>
      <c r="BJ527">
        <v>89.49709</v>
      </c>
      <c r="BK527">
        <v>85.351759999999999</v>
      </c>
      <c r="BL527">
        <v>82.108320000000006</v>
      </c>
      <c r="BM527">
        <v>79.57105</v>
      </c>
      <c r="BR527" s="76"/>
      <c r="CL527" s="76"/>
      <c r="CM527" s="76"/>
      <c r="CN527" s="76"/>
      <c r="CO527" s="76"/>
      <c r="CP527" s="76"/>
      <c r="CQ527" s="76"/>
      <c r="CR527" s="76"/>
      <c r="CS527" s="76"/>
      <c r="CT527" s="76"/>
      <c r="CU527" s="76"/>
      <c r="CV527" s="76"/>
      <c r="CW527" s="76"/>
      <c r="CX527" s="76"/>
      <c r="CY527" s="76"/>
      <c r="CZ527" s="76"/>
      <c r="DA527" s="76"/>
      <c r="DB527" s="76"/>
      <c r="DC527" s="76"/>
      <c r="DD527" s="76"/>
      <c r="DE527" s="76"/>
      <c r="DF527" s="76"/>
      <c r="DG527" s="76"/>
      <c r="DH527" s="76"/>
      <c r="DI527" s="76"/>
    </row>
    <row r="528" spans="1:113" x14ac:dyDescent="0.25">
      <c r="A528" t="str">
        <f t="shared" si="8"/>
        <v>All_7. Institutional/Government_All_All_All_200 kW and above_43693</v>
      </c>
      <c r="B528" t="s">
        <v>177</v>
      </c>
      <c r="C528" t="s">
        <v>259</v>
      </c>
      <c r="D528" t="s">
        <v>19</v>
      </c>
      <c r="E528" t="s">
        <v>65</v>
      </c>
      <c r="F528" t="s">
        <v>19</v>
      </c>
      <c r="G528" t="s">
        <v>19</v>
      </c>
      <c r="H528" t="s">
        <v>19</v>
      </c>
      <c r="I528" t="s">
        <v>61</v>
      </c>
      <c r="J528" s="11">
        <v>43693</v>
      </c>
      <c r="K528">
        <v>15</v>
      </c>
      <c r="L528">
        <v>18</v>
      </c>
      <c r="M528">
        <v>108</v>
      </c>
      <c r="N528">
        <v>1</v>
      </c>
      <c r="O528">
        <v>0</v>
      </c>
      <c r="P528">
        <v>1</v>
      </c>
      <c r="Q528">
        <v>0</v>
      </c>
      <c r="AP528">
        <v>76.723370000000003</v>
      </c>
      <c r="AQ528">
        <v>76.814819999999997</v>
      </c>
      <c r="AR528">
        <v>75.063479999999998</v>
      </c>
      <c r="AS528">
        <v>73.229230000000001</v>
      </c>
      <c r="AT528">
        <v>72.081770000000006</v>
      </c>
      <c r="AU528">
        <v>70.896180000000001</v>
      </c>
      <c r="AV528">
        <v>69.690219999999997</v>
      </c>
      <c r="AW528">
        <v>70.155240000000006</v>
      </c>
      <c r="AX528">
        <v>74.203779999999995</v>
      </c>
      <c r="AY528">
        <v>79.866879999999995</v>
      </c>
      <c r="AZ528">
        <v>84.95026</v>
      </c>
      <c r="BA528">
        <v>89.054150000000007</v>
      </c>
      <c r="BB528">
        <v>91.153279999999995</v>
      </c>
      <c r="BC528">
        <v>92.847920000000002</v>
      </c>
      <c r="BD528">
        <v>94.744709999999998</v>
      </c>
      <c r="BE528">
        <v>95.312089999999998</v>
      </c>
      <c r="BF528">
        <v>95.301349999999999</v>
      </c>
      <c r="BG528">
        <v>94.122380000000007</v>
      </c>
      <c r="BH528">
        <v>92.374679999999998</v>
      </c>
      <c r="BI528">
        <v>89.301230000000004</v>
      </c>
      <c r="BJ528">
        <v>84.463610000000003</v>
      </c>
      <c r="BK528">
        <v>80.890950000000004</v>
      </c>
      <c r="BL528">
        <v>78.530869999999993</v>
      </c>
      <c r="BM528">
        <v>76.508769999999998</v>
      </c>
      <c r="CL528" s="76"/>
      <c r="CM528" s="76"/>
      <c r="CN528" s="76"/>
      <c r="CO528" s="76"/>
      <c r="CP528" s="76"/>
      <c r="CQ528" s="76"/>
      <c r="CR528" s="76"/>
      <c r="CS528" s="76"/>
      <c r="CT528" s="76"/>
      <c r="CU528" s="76"/>
      <c r="CV528" s="76"/>
      <c r="CW528" s="76"/>
      <c r="CX528" s="76"/>
      <c r="CY528" s="76"/>
      <c r="CZ528" s="76"/>
      <c r="DA528" s="76"/>
      <c r="DB528" s="76"/>
      <c r="DC528" s="76"/>
      <c r="DD528" s="76"/>
      <c r="DE528" s="76"/>
      <c r="DF528" s="76"/>
      <c r="DG528" s="76"/>
      <c r="DH528" s="76"/>
      <c r="DI528" s="76"/>
    </row>
    <row r="529" spans="1:113" x14ac:dyDescent="0.25">
      <c r="A529" t="str">
        <f t="shared" si="8"/>
        <v>All_7. Institutional/Government_All_All_All_200 kW and above_43703</v>
      </c>
      <c r="B529" t="s">
        <v>177</v>
      </c>
      <c r="C529" t="s">
        <v>259</v>
      </c>
      <c r="D529" t="s">
        <v>19</v>
      </c>
      <c r="E529" t="s">
        <v>65</v>
      </c>
      <c r="F529" t="s">
        <v>19</v>
      </c>
      <c r="G529" t="s">
        <v>19</v>
      </c>
      <c r="H529" t="s">
        <v>19</v>
      </c>
      <c r="I529" t="s">
        <v>61</v>
      </c>
      <c r="J529" s="11">
        <v>43703</v>
      </c>
      <c r="K529">
        <v>15</v>
      </c>
      <c r="L529">
        <v>18</v>
      </c>
      <c r="M529">
        <v>107</v>
      </c>
      <c r="N529">
        <v>1</v>
      </c>
      <c r="O529">
        <v>0</v>
      </c>
      <c r="P529">
        <v>1</v>
      </c>
      <c r="Q529">
        <v>0</v>
      </c>
      <c r="AP529">
        <v>74.843379999999996</v>
      </c>
      <c r="AQ529">
        <v>73.390379999999993</v>
      </c>
      <c r="AR529">
        <v>72.057000000000002</v>
      </c>
      <c r="AS529">
        <v>70.818830000000005</v>
      </c>
      <c r="AT529">
        <v>69.66</v>
      </c>
      <c r="AU529">
        <v>68.614230000000006</v>
      </c>
      <c r="AV529">
        <v>67.971860000000007</v>
      </c>
      <c r="AW529">
        <v>68.406409999999994</v>
      </c>
      <c r="AX529">
        <v>72.749790000000004</v>
      </c>
      <c r="AY529">
        <v>76.605609999999999</v>
      </c>
      <c r="AZ529">
        <v>80.791330000000002</v>
      </c>
      <c r="BA529">
        <v>84.596819999999994</v>
      </c>
      <c r="BB529">
        <v>88.560130000000001</v>
      </c>
      <c r="BC529">
        <v>91.85754</v>
      </c>
      <c r="BD529">
        <v>94.078130000000002</v>
      </c>
      <c r="BE529">
        <v>95.0548</v>
      </c>
      <c r="BF529">
        <v>94.899600000000007</v>
      </c>
      <c r="BG529">
        <v>94.824709999999996</v>
      </c>
      <c r="BH529">
        <v>92.74973</v>
      </c>
      <c r="BI529">
        <v>89.224779999999996</v>
      </c>
      <c r="BJ529">
        <v>84.819320000000005</v>
      </c>
      <c r="BK529">
        <v>81.701890000000006</v>
      </c>
      <c r="BL529">
        <v>79.179220000000001</v>
      </c>
      <c r="BM529">
        <v>76.854029999999995</v>
      </c>
      <c r="CL529" s="76"/>
      <c r="CM529" s="76"/>
      <c r="CN529" s="76"/>
      <c r="CO529" s="76"/>
      <c r="CP529" s="76"/>
      <c r="CQ529" s="76"/>
      <c r="CR529" s="76"/>
      <c r="CS529" s="76"/>
      <c r="CT529" s="76"/>
      <c r="CU529" s="76"/>
      <c r="CV529" s="76"/>
      <c r="CW529" s="76"/>
      <c r="CX529" s="76"/>
      <c r="CY529" s="76"/>
      <c r="CZ529" s="76"/>
      <c r="DA529" s="76"/>
      <c r="DB529" s="76"/>
      <c r="DC529" s="76"/>
      <c r="DD529" s="76"/>
      <c r="DE529" s="76"/>
      <c r="DF529" s="76"/>
      <c r="DG529" s="76"/>
      <c r="DH529" s="76"/>
      <c r="DI529" s="76"/>
    </row>
    <row r="530" spans="1:113" x14ac:dyDescent="0.25">
      <c r="A530" t="str">
        <f t="shared" si="8"/>
        <v>All_7. Institutional/Government_All_All_All_200 kW and above_43704</v>
      </c>
      <c r="B530" t="s">
        <v>177</v>
      </c>
      <c r="C530" t="s">
        <v>259</v>
      </c>
      <c r="D530" t="s">
        <v>19</v>
      </c>
      <c r="E530" t="s">
        <v>65</v>
      </c>
      <c r="F530" t="s">
        <v>19</v>
      </c>
      <c r="G530" t="s">
        <v>19</v>
      </c>
      <c r="H530" t="s">
        <v>19</v>
      </c>
      <c r="I530" t="s">
        <v>61</v>
      </c>
      <c r="J530" s="11">
        <v>43704</v>
      </c>
      <c r="K530">
        <v>15</v>
      </c>
      <c r="L530">
        <v>18</v>
      </c>
      <c r="M530">
        <v>107</v>
      </c>
      <c r="N530">
        <v>1</v>
      </c>
      <c r="O530">
        <v>0</v>
      </c>
      <c r="P530">
        <v>1</v>
      </c>
      <c r="Q530">
        <v>0</v>
      </c>
      <c r="AP530">
        <v>75.314130000000006</v>
      </c>
      <c r="AQ530">
        <v>74.343609999999998</v>
      </c>
      <c r="AR530">
        <v>73.407970000000006</v>
      </c>
      <c r="AS530">
        <v>72.006879999999995</v>
      </c>
      <c r="AT530">
        <v>70.695139999999995</v>
      </c>
      <c r="AU530">
        <v>69.921809999999994</v>
      </c>
      <c r="AV530">
        <v>68.815529999999995</v>
      </c>
      <c r="AW530">
        <v>69.370199999999997</v>
      </c>
      <c r="AX530">
        <v>72.848240000000004</v>
      </c>
      <c r="AY530">
        <v>76.678880000000007</v>
      </c>
      <c r="AZ530">
        <v>81.26191</v>
      </c>
      <c r="BA530">
        <v>85.315899999999999</v>
      </c>
      <c r="BB530">
        <v>88.686089999999993</v>
      </c>
      <c r="BC530">
        <v>91.150700000000001</v>
      </c>
      <c r="BD530">
        <v>92.411490000000001</v>
      </c>
      <c r="BE530">
        <v>93.453220000000002</v>
      </c>
      <c r="BF530">
        <v>93.47072</v>
      </c>
      <c r="BG530">
        <v>92.899879999999996</v>
      </c>
      <c r="BH530">
        <v>91.086789999999993</v>
      </c>
      <c r="BI530">
        <v>87.887140000000002</v>
      </c>
      <c r="BJ530">
        <v>83.701030000000003</v>
      </c>
      <c r="BK530">
        <v>80.868160000000003</v>
      </c>
      <c r="BL530">
        <v>78.65343</v>
      </c>
      <c r="BM530">
        <v>77.020560000000003</v>
      </c>
      <c r="CL530" s="76"/>
      <c r="CM530" s="76"/>
      <c r="CN530" s="76"/>
      <c r="CO530" s="76"/>
      <c r="CP530" s="76"/>
      <c r="CQ530" s="76"/>
      <c r="CR530" s="76"/>
      <c r="CS530" s="76"/>
      <c r="CT530" s="76"/>
      <c r="CU530" s="76"/>
      <c r="CV530" s="76"/>
      <c r="CW530" s="76"/>
      <c r="CX530" s="76"/>
      <c r="CY530" s="76"/>
      <c r="CZ530" s="76"/>
      <c r="DA530" s="76"/>
      <c r="DB530" s="76"/>
      <c r="DC530" s="76"/>
      <c r="DD530" s="76"/>
      <c r="DE530" s="76"/>
      <c r="DF530" s="76"/>
      <c r="DG530" s="76"/>
      <c r="DH530" s="76"/>
      <c r="DI530" s="76"/>
    </row>
    <row r="531" spans="1:113" x14ac:dyDescent="0.25">
      <c r="A531" t="str">
        <f t="shared" si="8"/>
        <v>All_7. Institutional/Government_All_All_All_200 kW and above_43721</v>
      </c>
      <c r="B531" t="s">
        <v>177</v>
      </c>
      <c r="C531" t="s">
        <v>259</v>
      </c>
      <c r="D531" t="s">
        <v>19</v>
      </c>
      <c r="E531" t="s">
        <v>65</v>
      </c>
      <c r="F531" t="s">
        <v>19</v>
      </c>
      <c r="G531" t="s">
        <v>19</v>
      </c>
      <c r="H531" t="s">
        <v>19</v>
      </c>
      <c r="I531" t="s">
        <v>61</v>
      </c>
      <c r="J531" s="11">
        <v>43721</v>
      </c>
      <c r="K531">
        <v>15</v>
      </c>
      <c r="L531">
        <v>18</v>
      </c>
      <c r="M531">
        <v>106</v>
      </c>
      <c r="N531">
        <v>1</v>
      </c>
      <c r="O531">
        <v>0</v>
      </c>
      <c r="P531">
        <v>1</v>
      </c>
      <c r="Q531">
        <v>0</v>
      </c>
      <c r="AP531">
        <v>72.589160000000007</v>
      </c>
      <c r="AQ531">
        <v>70.663749999999993</v>
      </c>
      <c r="AR531">
        <v>68.898030000000006</v>
      </c>
      <c r="AS531">
        <v>67.103359999999995</v>
      </c>
      <c r="AT531">
        <v>66.123739999999998</v>
      </c>
      <c r="AU531">
        <v>64.832629999999995</v>
      </c>
      <c r="AV531">
        <v>64.189089999999993</v>
      </c>
      <c r="AW531">
        <v>64.144679999999994</v>
      </c>
      <c r="AX531">
        <v>68.626509999999996</v>
      </c>
      <c r="AY531">
        <v>74.158289999999994</v>
      </c>
      <c r="AZ531">
        <v>79.244460000000004</v>
      </c>
      <c r="BA531">
        <v>84.216579999999993</v>
      </c>
      <c r="BB531">
        <v>88.25412</v>
      </c>
      <c r="BC531">
        <v>91.541399999999996</v>
      </c>
      <c r="BD531">
        <v>93.977069999999998</v>
      </c>
      <c r="BE531">
        <v>96.252690000000001</v>
      </c>
      <c r="BF531">
        <v>96.966639999999998</v>
      </c>
      <c r="BG531">
        <v>96.205640000000002</v>
      </c>
      <c r="BH531">
        <v>93.675669999999997</v>
      </c>
      <c r="BI531">
        <v>89.753810000000001</v>
      </c>
      <c r="BJ531">
        <v>85.553910000000002</v>
      </c>
      <c r="BK531">
        <v>81.619730000000004</v>
      </c>
      <c r="BL531">
        <v>78.187250000000006</v>
      </c>
      <c r="BM531">
        <v>75.623599999999996</v>
      </c>
      <c r="CL531" s="76"/>
      <c r="CM531" s="76"/>
      <c r="CN531" s="76"/>
      <c r="CO531" s="76"/>
      <c r="CP531" s="76"/>
      <c r="CQ531" s="76"/>
      <c r="CR531" s="76"/>
      <c r="CS531" s="76"/>
      <c r="CT531" s="76"/>
      <c r="CU531" s="76"/>
      <c r="CV531" s="76"/>
      <c r="CW531" s="76"/>
      <c r="CX531" s="76"/>
      <c r="CY531" s="76"/>
      <c r="CZ531" s="76"/>
      <c r="DA531" s="76"/>
      <c r="DB531" s="76"/>
      <c r="DC531" s="76"/>
      <c r="DD531" s="76"/>
      <c r="DE531" s="76"/>
      <c r="DF531" s="76"/>
      <c r="DG531" s="76"/>
      <c r="DH531" s="76"/>
      <c r="DI531" s="76"/>
    </row>
    <row r="532" spans="1:113" x14ac:dyDescent="0.25">
      <c r="A532" t="str">
        <f t="shared" si="8"/>
        <v>All_7. Institutional/Government_All_All_All_200 kW and above_2958465</v>
      </c>
      <c r="B532" t="s">
        <v>204</v>
      </c>
      <c r="C532" t="s">
        <v>259</v>
      </c>
      <c r="D532" t="s">
        <v>19</v>
      </c>
      <c r="E532" t="s">
        <v>65</v>
      </c>
      <c r="F532" t="s">
        <v>19</v>
      </c>
      <c r="G532" t="s">
        <v>19</v>
      </c>
      <c r="H532" t="s">
        <v>19</v>
      </c>
      <c r="I532" t="s">
        <v>61</v>
      </c>
      <c r="J532" s="11">
        <v>2958465</v>
      </c>
      <c r="K532">
        <v>15</v>
      </c>
      <c r="L532">
        <v>18</v>
      </c>
      <c r="M532">
        <v>107.2222</v>
      </c>
      <c r="N532">
        <v>1</v>
      </c>
      <c r="O532">
        <v>0</v>
      </c>
      <c r="P532">
        <v>1</v>
      </c>
      <c r="Q532">
        <v>0</v>
      </c>
      <c r="AP532">
        <v>75.408420000000007</v>
      </c>
      <c r="AQ532">
        <v>73.83869</v>
      </c>
      <c r="AR532">
        <v>72.306799999999996</v>
      </c>
      <c r="AS532">
        <v>70.760540000000006</v>
      </c>
      <c r="AT532">
        <v>69.638339999999999</v>
      </c>
      <c r="AU532">
        <v>68.634159999999994</v>
      </c>
      <c r="AV532">
        <v>67.801720000000003</v>
      </c>
      <c r="AW532">
        <v>68.777670000000001</v>
      </c>
      <c r="AX532">
        <v>72.839950000000002</v>
      </c>
      <c r="AY532">
        <v>77.251450000000006</v>
      </c>
      <c r="AZ532">
        <v>81.790289999999999</v>
      </c>
      <c r="BA532">
        <v>85.918689999999998</v>
      </c>
      <c r="BB532">
        <v>89.453749999999999</v>
      </c>
      <c r="BC532">
        <v>92.327539999999999</v>
      </c>
      <c r="BD532">
        <v>94.440489999999997</v>
      </c>
      <c r="BE532">
        <v>95.593419999999995</v>
      </c>
      <c r="BF532">
        <v>95.957819999999998</v>
      </c>
      <c r="BG532">
        <v>95.424090000000007</v>
      </c>
      <c r="BH532">
        <v>93.732249999999993</v>
      </c>
      <c r="BI532">
        <v>90.805109999999999</v>
      </c>
      <c r="BJ532">
        <v>86.495540000000005</v>
      </c>
      <c r="BK532">
        <v>82.721279999999993</v>
      </c>
      <c r="BL532">
        <v>79.83466</v>
      </c>
      <c r="BM532">
        <v>77.620990000000006</v>
      </c>
      <c r="CL532" s="76"/>
      <c r="CM532" s="76"/>
      <c r="CN532" s="76"/>
      <c r="CO532" s="76"/>
      <c r="CP532" s="76"/>
      <c r="CQ532" s="76"/>
      <c r="CR532" s="76"/>
      <c r="CS532" s="76"/>
      <c r="CT532" s="76"/>
      <c r="CU532" s="76"/>
      <c r="CV532" s="76"/>
      <c r="CW532" s="76"/>
      <c r="CX532" s="76"/>
      <c r="CY532" s="76"/>
      <c r="CZ532" s="76"/>
      <c r="DA532" s="76"/>
      <c r="DB532" s="76"/>
      <c r="DC532" s="76"/>
      <c r="DD532" s="76"/>
      <c r="DE532" s="76"/>
      <c r="DF532" s="76"/>
      <c r="DG532" s="76"/>
      <c r="DH532" s="76"/>
      <c r="DI532" s="76"/>
    </row>
    <row r="533" spans="1:113" x14ac:dyDescent="0.25">
      <c r="A533" t="str">
        <f t="shared" si="8"/>
        <v>All_8. Other or unknown_All_All_All_200 kW and above_43627</v>
      </c>
      <c r="B533" t="s">
        <v>177</v>
      </c>
      <c r="C533" t="s">
        <v>260</v>
      </c>
      <c r="D533" t="s">
        <v>19</v>
      </c>
      <c r="E533" t="s">
        <v>66</v>
      </c>
      <c r="F533" t="s">
        <v>19</v>
      </c>
      <c r="G533" t="s">
        <v>19</v>
      </c>
      <c r="H533" t="s">
        <v>19</v>
      </c>
      <c r="I533" t="s">
        <v>61</v>
      </c>
      <c r="J533" s="11">
        <v>43627</v>
      </c>
      <c r="K533">
        <v>15</v>
      </c>
      <c r="L533">
        <v>18</v>
      </c>
      <c r="M533">
        <v>54</v>
      </c>
      <c r="N533">
        <v>0</v>
      </c>
      <c r="O533">
        <v>0</v>
      </c>
      <c r="P533">
        <v>0</v>
      </c>
      <c r="Q533">
        <v>0</v>
      </c>
      <c r="R533">
        <v>407.86734000000001</v>
      </c>
      <c r="S533">
        <v>394.36344000000003</v>
      </c>
      <c r="T533">
        <v>388.85460999999998</v>
      </c>
      <c r="U533">
        <v>387.74797999999998</v>
      </c>
      <c r="V533">
        <v>396.23199</v>
      </c>
      <c r="W533">
        <v>420.20922999999999</v>
      </c>
      <c r="X533">
        <v>447.44587999999999</v>
      </c>
      <c r="Y533">
        <v>488.50418999999999</v>
      </c>
      <c r="Z533">
        <v>521.13427999999999</v>
      </c>
      <c r="AA533">
        <v>539.83460000000002</v>
      </c>
      <c r="AB533">
        <v>550.39583000000005</v>
      </c>
      <c r="AC533">
        <v>556.27958999999998</v>
      </c>
      <c r="AD533">
        <v>562.76885000000004</v>
      </c>
      <c r="AE533">
        <v>573.59987000000001</v>
      </c>
      <c r="AF533">
        <v>568.72601999999995</v>
      </c>
      <c r="AG533">
        <v>563.59299999999996</v>
      </c>
      <c r="AH533">
        <v>556.54470000000003</v>
      </c>
      <c r="AI533">
        <v>537.09079999999994</v>
      </c>
      <c r="AJ533">
        <v>522.43089999999995</v>
      </c>
      <c r="AK533">
        <v>509.5872</v>
      </c>
      <c r="AL533">
        <v>491.47859999999997</v>
      </c>
      <c r="AM533">
        <v>487.37799999999999</v>
      </c>
      <c r="AN533">
        <v>471.78500000000003</v>
      </c>
      <c r="AO533">
        <v>451.09199999999998</v>
      </c>
      <c r="AP533">
        <v>81.053939999999997</v>
      </c>
      <c r="AQ533">
        <v>78.341030000000003</v>
      </c>
      <c r="AR533">
        <v>76.315280000000001</v>
      </c>
      <c r="AS533">
        <v>75.142859999999999</v>
      </c>
      <c r="AT533">
        <v>73.777209999999997</v>
      </c>
      <c r="AU533">
        <v>73.281319999999994</v>
      </c>
      <c r="AV533">
        <v>72.920789999999997</v>
      </c>
      <c r="AW533">
        <v>74.853740000000002</v>
      </c>
      <c r="AX533">
        <v>79.472939999999994</v>
      </c>
      <c r="AY533">
        <v>84.047110000000004</v>
      </c>
      <c r="AZ533">
        <v>87.566540000000003</v>
      </c>
      <c r="BA533">
        <v>91.02467</v>
      </c>
      <c r="BB533">
        <v>94.472549999999998</v>
      </c>
      <c r="BC533">
        <v>96.910309999999996</v>
      </c>
      <c r="BD533">
        <v>98.938569999999999</v>
      </c>
      <c r="BE533">
        <v>100.218</v>
      </c>
      <c r="BF533">
        <v>101.075</v>
      </c>
      <c r="BG533">
        <v>100.2088</v>
      </c>
      <c r="BH533">
        <v>98.888189999999994</v>
      </c>
      <c r="BI533">
        <v>97.109009999999998</v>
      </c>
      <c r="BJ533">
        <v>94.486239999999995</v>
      </c>
      <c r="BK533">
        <v>90.318939999999998</v>
      </c>
      <c r="BL533">
        <v>86.476460000000003</v>
      </c>
      <c r="BM533">
        <v>84.170479999999998</v>
      </c>
      <c r="BN533">
        <v>-22.675149999999999</v>
      </c>
      <c r="BO533">
        <v>-24.633569999999999</v>
      </c>
      <c r="BP533">
        <v>-23.271049999999999</v>
      </c>
      <c r="BQ533">
        <v>-19.924399999999999</v>
      </c>
      <c r="BR533">
        <v>-17.972570000000001</v>
      </c>
      <c r="BS533">
        <v>-22.992930000000001</v>
      </c>
      <c r="BT533">
        <v>-9.353415</v>
      </c>
      <c r="BU533">
        <v>0.40188699999999999</v>
      </c>
      <c r="BV533">
        <v>-4.5861679999999998</v>
      </c>
      <c r="BW533">
        <v>1.9801150000000001</v>
      </c>
      <c r="BX533">
        <v>3.0565190000000002</v>
      </c>
      <c r="BY533">
        <v>-8.9184459999999994</v>
      </c>
      <c r="BZ533">
        <v>5.796983</v>
      </c>
      <c r="CA533">
        <v>6.5665079999999998</v>
      </c>
      <c r="CB533">
        <v>8.3951279999999997</v>
      </c>
      <c r="CC533">
        <v>2.7765230000000001</v>
      </c>
      <c r="CD533">
        <v>0.31244529999999998</v>
      </c>
      <c r="CE533">
        <v>-2.1500360000000001</v>
      </c>
      <c r="CF533">
        <v>-1.1655679999999999</v>
      </c>
      <c r="CG533">
        <v>-1.0811930000000001</v>
      </c>
      <c r="CH533">
        <v>2.8607399999999998</v>
      </c>
      <c r="CI533">
        <v>-5.1938389999999997</v>
      </c>
      <c r="CJ533">
        <v>1.5622799999999999</v>
      </c>
      <c r="CK533">
        <v>-8.4704139999999999</v>
      </c>
      <c r="CL533" s="76">
        <v>329.7978</v>
      </c>
      <c r="CM533" s="76">
        <v>374.80720000000002</v>
      </c>
      <c r="CN533" s="76">
        <v>585.49540000000002</v>
      </c>
      <c r="CO533" s="76">
        <v>573.07730000000004</v>
      </c>
      <c r="CP533" s="76">
        <v>458.14089999999999</v>
      </c>
      <c r="CQ533" s="76">
        <v>379.49790000000002</v>
      </c>
      <c r="CR533" s="76">
        <v>481.48320000000001</v>
      </c>
      <c r="CS533" s="76">
        <v>856.24030000000005</v>
      </c>
      <c r="CT533" s="76">
        <v>243.04859999999999</v>
      </c>
      <c r="CU533" s="76">
        <v>134.39779999999999</v>
      </c>
      <c r="CV533" s="76">
        <v>14.33797</v>
      </c>
      <c r="CW533" s="76">
        <v>12.16446</v>
      </c>
      <c r="CX533" s="76">
        <v>19.941050000000001</v>
      </c>
      <c r="CY533" s="76">
        <v>76.305400000000006</v>
      </c>
      <c r="CZ533" s="76">
        <v>370.32190000000003</v>
      </c>
      <c r="DA533" s="76">
        <v>1199.5940000000001</v>
      </c>
      <c r="DB533" s="76">
        <v>2688.4470000000001</v>
      </c>
      <c r="DC533" s="76">
        <v>1463.99</v>
      </c>
      <c r="DD533" s="76">
        <v>305.93099999999998</v>
      </c>
      <c r="DE533" s="76">
        <v>410.32600000000002</v>
      </c>
      <c r="DF533" s="76">
        <v>139.6472</v>
      </c>
      <c r="DG533" s="76">
        <v>65.271649999999994</v>
      </c>
      <c r="DH533" s="76">
        <v>362.34089999999998</v>
      </c>
      <c r="DI533" s="76">
        <v>157.07679999999999</v>
      </c>
    </row>
    <row r="534" spans="1:113" x14ac:dyDescent="0.25">
      <c r="A534" t="str">
        <f t="shared" si="8"/>
        <v>All_8. Other or unknown_All_All_All_200 kW and above_43670</v>
      </c>
      <c r="B534" t="s">
        <v>177</v>
      </c>
      <c r="C534" t="s">
        <v>260</v>
      </c>
      <c r="D534" t="s">
        <v>19</v>
      </c>
      <c r="E534" t="s">
        <v>66</v>
      </c>
      <c r="F534" t="s">
        <v>19</v>
      </c>
      <c r="G534" t="s">
        <v>19</v>
      </c>
      <c r="H534" t="s">
        <v>19</v>
      </c>
      <c r="I534" t="s">
        <v>61</v>
      </c>
      <c r="J534" s="11">
        <v>43670</v>
      </c>
      <c r="K534">
        <v>15</v>
      </c>
      <c r="L534">
        <v>18</v>
      </c>
      <c r="M534">
        <v>54</v>
      </c>
      <c r="N534">
        <v>0</v>
      </c>
      <c r="O534">
        <v>0</v>
      </c>
      <c r="P534">
        <v>0</v>
      </c>
      <c r="Q534">
        <v>0</v>
      </c>
      <c r="R534">
        <v>353.45463000000001</v>
      </c>
      <c r="S534">
        <v>342.44778000000002</v>
      </c>
      <c r="T534">
        <v>330.74241000000001</v>
      </c>
      <c r="U534">
        <v>327.99731000000003</v>
      </c>
      <c r="V534">
        <v>346.02417000000003</v>
      </c>
      <c r="W534">
        <v>368.21332999999998</v>
      </c>
      <c r="X534">
        <v>396.21963</v>
      </c>
      <c r="Y534">
        <v>432.23065000000003</v>
      </c>
      <c r="Z534">
        <v>460.79083000000003</v>
      </c>
      <c r="AA534">
        <v>470.32963000000001</v>
      </c>
      <c r="AB534">
        <v>487.66</v>
      </c>
      <c r="AC534">
        <v>498.31601999999998</v>
      </c>
      <c r="AD534">
        <v>503.37047000000001</v>
      </c>
      <c r="AE534">
        <v>509.17351000000002</v>
      </c>
      <c r="AF534">
        <v>498.91732000000002</v>
      </c>
      <c r="AG534">
        <v>485.33069999999998</v>
      </c>
      <c r="AH534">
        <v>482.69380000000001</v>
      </c>
      <c r="AI534">
        <v>465.78550000000001</v>
      </c>
      <c r="AJ534">
        <v>451.08679999999998</v>
      </c>
      <c r="AK534">
        <v>444.74250000000001</v>
      </c>
      <c r="AL534">
        <v>424.21140000000003</v>
      </c>
      <c r="AM534">
        <v>409.17739999999998</v>
      </c>
      <c r="AN534">
        <v>395.80529999999999</v>
      </c>
      <c r="AO534">
        <v>380.14550000000003</v>
      </c>
      <c r="AP534">
        <v>78.528999999999996</v>
      </c>
      <c r="AQ534">
        <v>75.978859999999997</v>
      </c>
      <c r="AR534">
        <v>74.036959999999993</v>
      </c>
      <c r="AS534">
        <v>72.768000000000001</v>
      </c>
      <c r="AT534">
        <v>71.902839999999998</v>
      </c>
      <c r="AU534">
        <v>71.086079999999995</v>
      </c>
      <c r="AV534">
        <v>70.231089999999995</v>
      </c>
      <c r="AW534">
        <v>71.28304</v>
      </c>
      <c r="AX534">
        <v>74.433059999999998</v>
      </c>
      <c r="AY534">
        <v>78.344669999999994</v>
      </c>
      <c r="AZ534">
        <v>82.488200000000006</v>
      </c>
      <c r="BA534">
        <v>85.747439999999997</v>
      </c>
      <c r="BB534">
        <v>89.123170000000002</v>
      </c>
      <c r="BC534">
        <v>92.847890000000007</v>
      </c>
      <c r="BD534">
        <v>95.34151</v>
      </c>
      <c r="BE534">
        <v>96.578670000000002</v>
      </c>
      <c r="BF534">
        <v>97.015590000000003</v>
      </c>
      <c r="BG534">
        <v>97.125479999999996</v>
      </c>
      <c r="BH534">
        <v>96.717920000000007</v>
      </c>
      <c r="BI534">
        <v>95.038439999999994</v>
      </c>
      <c r="BJ534">
        <v>90.907430000000005</v>
      </c>
      <c r="BK534">
        <v>86.829279999999997</v>
      </c>
      <c r="BL534">
        <v>84.201130000000006</v>
      </c>
      <c r="BM534">
        <v>82.006360000000001</v>
      </c>
      <c r="BN534">
        <v>0.17701210000000001</v>
      </c>
      <c r="BO534">
        <v>-1.5710729999999999</v>
      </c>
      <c r="BP534">
        <v>-0.63269419999999998</v>
      </c>
      <c r="BQ534">
        <v>-1.3480840000000001</v>
      </c>
      <c r="BR534">
        <v>-2.3666559999999999</v>
      </c>
      <c r="BS534">
        <v>-2.7544960000000001</v>
      </c>
      <c r="BT534">
        <v>4.5259510000000001</v>
      </c>
      <c r="BU534">
        <v>6.1074960000000003</v>
      </c>
      <c r="BV534">
        <v>7.6732430000000003</v>
      </c>
      <c r="BW534">
        <v>9.5672309999999996</v>
      </c>
      <c r="BX534">
        <v>2.5786030000000002</v>
      </c>
      <c r="BY534">
        <v>-2.2577989999999999</v>
      </c>
      <c r="BZ534">
        <v>-1.1250960000000001</v>
      </c>
      <c r="CA534">
        <v>-2.2952059999999999</v>
      </c>
      <c r="CB534">
        <v>10.41136</v>
      </c>
      <c r="CC534">
        <v>10.40985</v>
      </c>
      <c r="CD534">
        <v>8.6308389999999999</v>
      </c>
      <c r="CE534">
        <v>3.4174519999999999</v>
      </c>
      <c r="CF534">
        <v>4.4124800000000004</v>
      </c>
      <c r="CG534">
        <v>1.4140980000000001</v>
      </c>
      <c r="CH534">
        <v>-0.40660180000000001</v>
      </c>
      <c r="CI534">
        <v>-2.8238989999999999</v>
      </c>
      <c r="CJ534">
        <v>2.8910239999999998</v>
      </c>
      <c r="CK534">
        <v>1.740413</v>
      </c>
      <c r="CL534">
        <v>206.1396</v>
      </c>
      <c r="CM534">
        <v>229.2893</v>
      </c>
      <c r="CN534">
        <v>343.0154</v>
      </c>
      <c r="CO534">
        <v>316.30590000000001</v>
      </c>
      <c r="CP534">
        <v>264.32659999999998</v>
      </c>
      <c r="CQ534">
        <v>226.02699999999999</v>
      </c>
      <c r="CR534">
        <v>315.04390000000001</v>
      </c>
      <c r="CS534">
        <v>531.47130000000004</v>
      </c>
      <c r="CT534">
        <v>155.9237</v>
      </c>
      <c r="CU534">
        <v>80.856219999999993</v>
      </c>
      <c r="CV534">
        <v>10.351839999999999</v>
      </c>
      <c r="CW534">
        <v>3.290327</v>
      </c>
      <c r="CX534">
        <v>9.3479310000000009</v>
      </c>
      <c r="CY534">
        <v>43.015740000000001</v>
      </c>
      <c r="CZ534">
        <v>200.8802</v>
      </c>
      <c r="DA534">
        <v>683.56700000000001</v>
      </c>
      <c r="DB534">
        <v>1525.809</v>
      </c>
      <c r="DC534">
        <v>851.77440000000001</v>
      </c>
      <c r="DD534">
        <v>166.9701</v>
      </c>
      <c r="DE534">
        <v>223.3724</v>
      </c>
      <c r="DF534">
        <v>81.516750000000002</v>
      </c>
      <c r="DG534">
        <v>37.557479999999998</v>
      </c>
      <c r="DH534">
        <v>212.39060000000001</v>
      </c>
      <c r="DI534">
        <v>84.896029999999996</v>
      </c>
    </row>
    <row r="535" spans="1:113" x14ac:dyDescent="0.25">
      <c r="A535" t="str">
        <f t="shared" si="8"/>
        <v>All_8. Other or unknown_All_All_All_200 kW and above_43672</v>
      </c>
      <c r="B535" t="s">
        <v>177</v>
      </c>
      <c r="C535" t="s">
        <v>260</v>
      </c>
      <c r="D535" t="s">
        <v>19</v>
      </c>
      <c r="E535" t="s">
        <v>66</v>
      </c>
      <c r="F535" t="s">
        <v>19</v>
      </c>
      <c r="G535" t="s">
        <v>19</v>
      </c>
      <c r="H535" t="s">
        <v>19</v>
      </c>
      <c r="I535" t="s">
        <v>61</v>
      </c>
      <c r="J535" s="11">
        <v>43672</v>
      </c>
      <c r="K535">
        <v>15</v>
      </c>
      <c r="L535">
        <v>18</v>
      </c>
      <c r="M535">
        <v>54</v>
      </c>
      <c r="N535">
        <v>0</v>
      </c>
      <c r="O535">
        <v>0</v>
      </c>
      <c r="P535">
        <v>0</v>
      </c>
      <c r="Q535">
        <v>0</v>
      </c>
      <c r="R535">
        <v>350.10556000000003</v>
      </c>
      <c r="S535">
        <v>341.15713</v>
      </c>
      <c r="T535">
        <v>331.97</v>
      </c>
      <c r="U535">
        <v>327.16388999999998</v>
      </c>
      <c r="V535">
        <v>337.27796000000001</v>
      </c>
      <c r="W535">
        <v>358.60574000000003</v>
      </c>
      <c r="X535">
        <v>377.75713000000002</v>
      </c>
      <c r="Y535">
        <v>413.71260000000001</v>
      </c>
      <c r="Z535">
        <v>424.53953999999999</v>
      </c>
      <c r="AA535">
        <v>433.83778000000001</v>
      </c>
      <c r="AB535">
        <v>445.36565000000002</v>
      </c>
      <c r="AC535">
        <v>451.71852000000001</v>
      </c>
      <c r="AD535">
        <v>457.22897999999998</v>
      </c>
      <c r="AE535">
        <v>460.18110999999999</v>
      </c>
      <c r="AF535">
        <v>445.91795999999999</v>
      </c>
      <c r="AG535">
        <v>447.54539999999997</v>
      </c>
      <c r="AH535">
        <v>437.3295</v>
      </c>
      <c r="AI535">
        <v>422.70549999999997</v>
      </c>
      <c r="AJ535">
        <v>406.40660000000003</v>
      </c>
      <c r="AK535">
        <v>388.08920000000001</v>
      </c>
      <c r="AL535">
        <v>377.80239999999998</v>
      </c>
      <c r="AM535">
        <v>380.62</v>
      </c>
      <c r="AN535">
        <v>364.6377</v>
      </c>
      <c r="AO535">
        <v>343.73910000000001</v>
      </c>
      <c r="AP535">
        <v>76.873919999999998</v>
      </c>
      <c r="AQ535">
        <v>76.985190000000003</v>
      </c>
      <c r="AR535">
        <v>75.472660000000005</v>
      </c>
      <c r="AS535">
        <v>73.549350000000004</v>
      </c>
      <c r="AT535">
        <v>71.858639999999994</v>
      </c>
      <c r="AU535">
        <v>70.647660000000002</v>
      </c>
      <c r="AV535">
        <v>69.77122</v>
      </c>
      <c r="AW535">
        <v>70.972200000000001</v>
      </c>
      <c r="AX535">
        <v>73.620350000000002</v>
      </c>
      <c r="AY535">
        <v>77.243979999999993</v>
      </c>
      <c r="AZ535">
        <v>81.221729999999994</v>
      </c>
      <c r="BA535">
        <v>84.368030000000005</v>
      </c>
      <c r="BB535">
        <v>87.379239999999996</v>
      </c>
      <c r="BC535">
        <v>90.106080000000006</v>
      </c>
      <c r="BD535">
        <v>92.283619999999999</v>
      </c>
      <c r="BE535">
        <v>93.671440000000004</v>
      </c>
      <c r="BF535">
        <v>94.660799999999995</v>
      </c>
      <c r="BG535">
        <v>94.552629999999994</v>
      </c>
      <c r="BH535">
        <v>92.89273</v>
      </c>
      <c r="BI535">
        <v>90.267399999999995</v>
      </c>
      <c r="BJ535">
        <v>86.153409999999994</v>
      </c>
      <c r="BK535">
        <v>82.468540000000004</v>
      </c>
      <c r="BL535">
        <v>79.845889999999997</v>
      </c>
      <c r="BM535">
        <v>77.705960000000005</v>
      </c>
      <c r="BN535">
        <v>0.84354150000000006</v>
      </c>
      <c r="BO535">
        <v>-3.7399300000000002</v>
      </c>
      <c r="BP535">
        <v>-3.406533</v>
      </c>
      <c r="BQ535">
        <v>-3.2677010000000002</v>
      </c>
      <c r="BR535">
        <v>-2.8623910000000001</v>
      </c>
      <c r="BS535">
        <v>-4.1243069999999999</v>
      </c>
      <c r="BT535">
        <v>2.7318880000000001</v>
      </c>
      <c r="BU535">
        <v>3.6570870000000002</v>
      </c>
      <c r="BV535">
        <v>7.0248179999999998</v>
      </c>
      <c r="BW535">
        <v>9.2531280000000002</v>
      </c>
      <c r="BX535">
        <v>1.3386690000000001</v>
      </c>
      <c r="BY535">
        <v>0.39108910000000002</v>
      </c>
      <c r="BZ535">
        <v>-0.80923999999999996</v>
      </c>
      <c r="CA535">
        <v>1.6641079999999999</v>
      </c>
      <c r="CB535">
        <v>11.03421</v>
      </c>
      <c r="CC535">
        <v>8.6113239999999998</v>
      </c>
      <c r="CD535">
        <v>5.6911490000000002</v>
      </c>
      <c r="CE535">
        <v>1.5803480000000001</v>
      </c>
      <c r="CF535">
        <v>2.1987709999999998</v>
      </c>
      <c r="CG535">
        <v>-0.26649420000000001</v>
      </c>
      <c r="CH535">
        <v>-0.92886360000000001</v>
      </c>
      <c r="CI535">
        <v>-2.2338779999999998</v>
      </c>
      <c r="CJ535">
        <v>4.4294960000000003</v>
      </c>
      <c r="CK535">
        <v>3.6356109999999999</v>
      </c>
      <c r="CL535">
        <v>194.2</v>
      </c>
      <c r="CM535">
        <v>201.58170000000001</v>
      </c>
      <c r="CN535">
        <v>309.87860000000001</v>
      </c>
      <c r="CO535">
        <v>315.65589999999997</v>
      </c>
      <c r="CP535">
        <v>266.64710000000002</v>
      </c>
      <c r="CQ535">
        <v>240.3494</v>
      </c>
      <c r="CR535">
        <v>279.0693</v>
      </c>
      <c r="CS535">
        <v>453.66449999999998</v>
      </c>
      <c r="CT535">
        <v>126.25190000000001</v>
      </c>
      <c r="CU535">
        <v>71.441069999999996</v>
      </c>
      <c r="CV535">
        <v>11.54387</v>
      </c>
      <c r="CW535">
        <v>3.8879950000000001</v>
      </c>
      <c r="CX535">
        <v>9.0136970000000005</v>
      </c>
      <c r="CY535">
        <v>40.999209999999998</v>
      </c>
      <c r="CZ535">
        <v>192.24199999999999</v>
      </c>
      <c r="DA535">
        <v>614.45140000000004</v>
      </c>
      <c r="DB535">
        <v>1411.4780000000001</v>
      </c>
      <c r="DC535">
        <v>764.66959999999995</v>
      </c>
      <c r="DD535">
        <v>156.33690000000001</v>
      </c>
      <c r="DE535">
        <v>217.9025</v>
      </c>
      <c r="DF535">
        <v>73.832210000000003</v>
      </c>
      <c r="DG535">
        <v>36.907069999999997</v>
      </c>
      <c r="DH535">
        <v>201.1489</v>
      </c>
      <c r="DI535">
        <v>79.075969999999998</v>
      </c>
    </row>
    <row r="536" spans="1:113" x14ac:dyDescent="0.25">
      <c r="A536" t="str">
        <f t="shared" si="8"/>
        <v>All_8. Other or unknown_All_All_All_200 kW and above_43690</v>
      </c>
      <c r="B536" t="s">
        <v>177</v>
      </c>
      <c r="C536" t="s">
        <v>260</v>
      </c>
      <c r="D536" t="s">
        <v>19</v>
      </c>
      <c r="E536" t="s">
        <v>66</v>
      </c>
      <c r="F536" t="s">
        <v>19</v>
      </c>
      <c r="G536" t="s">
        <v>19</v>
      </c>
      <c r="H536" t="s">
        <v>19</v>
      </c>
      <c r="I536" t="s">
        <v>61</v>
      </c>
      <c r="J536" s="11">
        <v>43690</v>
      </c>
      <c r="K536">
        <v>15</v>
      </c>
      <c r="L536">
        <v>18</v>
      </c>
      <c r="M536">
        <v>54</v>
      </c>
      <c r="N536">
        <v>0</v>
      </c>
      <c r="O536">
        <v>0</v>
      </c>
      <c r="P536">
        <v>0</v>
      </c>
      <c r="Q536">
        <v>0</v>
      </c>
      <c r="R536">
        <v>379.15204</v>
      </c>
      <c r="S536">
        <v>358.22471999999999</v>
      </c>
      <c r="T536">
        <v>353.33084000000002</v>
      </c>
      <c r="U536">
        <v>346.69490999999999</v>
      </c>
      <c r="V536">
        <v>355.10879999999997</v>
      </c>
      <c r="W536">
        <v>377.01528000000002</v>
      </c>
      <c r="X536">
        <v>400.28694000000002</v>
      </c>
      <c r="Y536">
        <v>440.99786999999998</v>
      </c>
      <c r="Z536">
        <v>472.26916</v>
      </c>
      <c r="AA536">
        <v>480.89778000000001</v>
      </c>
      <c r="AB536">
        <v>502.20814000000001</v>
      </c>
      <c r="AC536">
        <v>510.16212999999999</v>
      </c>
      <c r="AD536">
        <v>528.29008999999996</v>
      </c>
      <c r="AE536">
        <v>519.88454000000002</v>
      </c>
      <c r="AF536">
        <v>503.16583000000003</v>
      </c>
      <c r="AG536">
        <v>505.32310000000001</v>
      </c>
      <c r="AH536">
        <v>488.411</v>
      </c>
      <c r="AI536">
        <v>497.47359999999998</v>
      </c>
      <c r="AJ536">
        <v>466.76299999999998</v>
      </c>
      <c r="AK536">
        <v>453.72590000000002</v>
      </c>
      <c r="AL536">
        <v>441.94110000000001</v>
      </c>
      <c r="AM536">
        <v>429.08019999999999</v>
      </c>
      <c r="AN536">
        <v>417.66750000000002</v>
      </c>
      <c r="AO536">
        <v>404.26909999999998</v>
      </c>
      <c r="AP536">
        <v>75.814400000000006</v>
      </c>
      <c r="AQ536">
        <v>73.457179999999994</v>
      </c>
      <c r="AR536">
        <v>72.166719999999998</v>
      </c>
      <c r="AS536">
        <v>70.917659999999998</v>
      </c>
      <c r="AT536">
        <v>70.262990000000002</v>
      </c>
      <c r="AU536">
        <v>68.784260000000003</v>
      </c>
      <c r="AV536">
        <v>67.686840000000004</v>
      </c>
      <c r="AW536">
        <v>67.789730000000006</v>
      </c>
      <c r="AX536">
        <v>71.840230000000005</v>
      </c>
      <c r="AY536">
        <v>76.692959999999999</v>
      </c>
      <c r="AZ536">
        <v>80.977649999999997</v>
      </c>
      <c r="BA536">
        <v>84.939250000000001</v>
      </c>
      <c r="BB536">
        <v>88.216130000000007</v>
      </c>
      <c r="BC536">
        <v>91.220460000000003</v>
      </c>
      <c r="BD536">
        <v>93.067539999999994</v>
      </c>
      <c r="BE536">
        <v>94.497349999999997</v>
      </c>
      <c r="BF536">
        <v>95.274150000000006</v>
      </c>
      <c r="BG536">
        <v>95.144360000000006</v>
      </c>
      <c r="BH536">
        <v>94.217219999999998</v>
      </c>
      <c r="BI536">
        <v>91.903829999999999</v>
      </c>
      <c r="BJ536">
        <v>88.293049999999994</v>
      </c>
      <c r="BK536">
        <v>84.778369999999995</v>
      </c>
      <c r="BL536">
        <v>81.46499</v>
      </c>
      <c r="BM536">
        <v>79.062169999999995</v>
      </c>
      <c r="BN536">
        <v>3.0793810000000001</v>
      </c>
      <c r="BO536">
        <v>2.5484230000000001</v>
      </c>
      <c r="BP536">
        <v>2.6455900000000001E-2</v>
      </c>
      <c r="BQ536">
        <v>1.591264</v>
      </c>
      <c r="BR536">
        <v>2.6611769999999999</v>
      </c>
      <c r="BS536">
        <v>16.574390000000001</v>
      </c>
      <c r="BT536">
        <v>19.685839999999999</v>
      </c>
      <c r="BU536">
        <v>18.170290000000001</v>
      </c>
      <c r="BV536">
        <v>8.3996379999999995</v>
      </c>
      <c r="BW536">
        <v>6.5669279999999999</v>
      </c>
      <c r="BX536">
        <v>0.35806529999999998</v>
      </c>
      <c r="BY536">
        <v>-3.0944800000000001E-2</v>
      </c>
      <c r="BZ536">
        <v>-0.57364029999999999</v>
      </c>
      <c r="CA536">
        <v>6.0983219999999996</v>
      </c>
      <c r="CB536">
        <v>12.47481</v>
      </c>
      <c r="CC536">
        <v>7.771204</v>
      </c>
      <c r="CD536">
        <v>11.371880000000001</v>
      </c>
      <c r="CE536">
        <v>-2.3574999999999999</v>
      </c>
      <c r="CF536">
        <v>1.9884459999999999</v>
      </c>
      <c r="CG536">
        <v>-0.35809609999999997</v>
      </c>
      <c r="CH536">
        <v>-1.5552600000000001</v>
      </c>
      <c r="CI536">
        <v>1.1511469999999999</v>
      </c>
      <c r="CJ536">
        <v>0.35825820000000003</v>
      </c>
      <c r="CK536">
        <v>-2.733501</v>
      </c>
      <c r="CL536">
        <v>224.2491</v>
      </c>
      <c r="CM536">
        <v>254.34020000000001</v>
      </c>
      <c r="CN536">
        <v>401.59410000000003</v>
      </c>
      <c r="CO536">
        <v>397.7679</v>
      </c>
      <c r="CP536">
        <v>299.1687</v>
      </c>
      <c r="CQ536">
        <v>276.14890000000003</v>
      </c>
      <c r="CR536">
        <v>346.43349999999998</v>
      </c>
      <c r="CS536">
        <v>596.15819999999997</v>
      </c>
      <c r="CT536">
        <v>172.61600000000001</v>
      </c>
      <c r="CU536">
        <v>95.497100000000003</v>
      </c>
      <c r="CV536">
        <v>10.38951</v>
      </c>
      <c r="CW536">
        <v>3.4051749999999998</v>
      </c>
      <c r="CX536">
        <v>9.8672059999999995</v>
      </c>
      <c r="CY536">
        <v>44.707070000000002</v>
      </c>
      <c r="CZ536">
        <v>242.99449999999999</v>
      </c>
      <c r="DA536">
        <v>829.34900000000005</v>
      </c>
      <c r="DB536">
        <v>1836.385</v>
      </c>
      <c r="DC536">
        <v>1031.83</v>
      </c>
      <c r="DD536">
        <v>210.68860000000001</v>
      </c>
      <c r="DE536">
        <v>285.44</v>
      </c>
      <c r="DF536">
        <v>96.597110000000001</v>
      </c>
      <c r="DG536">
        <v>39.815840000000001</v>
      </c>
      <c r="DH536">
        <v>258.56529999999998</v>
      </c>
      <c r="DI536">
        <v>103.4791</v>
      </c>
    </row>
    <row r="537" spans="1:113" x14ac:dyDescent="0.25">
      <c r="A537" t="str">
        <f t="shared" si="8"/>
        <v>All_8. Other or unknown_All_All_All_200 kW and above_43691</v>
      </c>
      <c r="B537" t="s">
        <v>177</v>
      </c>
      <c r="C537" t="s">
        <v>260</v>
      </c>
      <c r="D537" t="s">
        <v>19</v>
      </c>
      <c r="E537" t="s">
        <v>66</v>
      </c>
      <c r="F537" t="s">
        <v>19</v>
      </c>
      <c r="G537" t="s">
        <v>19</v>
      </c>
      <c r="H537" t="s">
        <v>19</v>
      </c>
      <c r="I537" t="s">
        <v>61</v>
      </c>
      <c r="J537" s="11">
        <v>43691</v>
      </c>
      <c r="K537">
        <v>15</v>
      </c>
      <c r="L537">
        <v>18</v>
      </c>
      <c r="M537">
        <v>54</v>
      </c>
      <c r="N537">
        <v>0</v>
      </c>
      <c r="O537">
        <v>0</v>
      </c>
      <c r="P537">
        <v>0</v>
      </c>
      <c r="Q537">
        <v>0</v>
      </c>
      <c r="R537">
        <v>383.34870000000001</v>
      </c>
      <c r="S537">
        <v>369.79129999999998</v>
      </c>
      <c r="T537">
        <v>360.51056</v>
      </c>
      <c r="U537">
        <v>358.47593000000001</v>
      </c>
      <c r="V537">
        <v>369.54083000000003</v>
      </c>
      <c r="W537">
        <v>339.99453999999997</v>
      </c>
      <c r="X537">
        <v>405.625</v>
      </c>
      <c r="Y537">
        <v>453.20963</v>
      </c>
      <c r="Z537">
        <v>483.80205000000001</v>
      </c>
      <c r="AA537">
        <v>501.02962000000002</v>
      </c>
      <c r="AB537">
        <v>517.76000999999997</v>
      </c>
      <c r="AC537">
        <v>525.67880000000002</v>
      </c>
      <c r="AD537">
        <v>539.08749999999998</v>
      </c>
      <c r="AE537">
        <v>539.95619999999997</v>
      </c>
      <c r="AF537">
        <v>533.16389000000004</v>
      </c>
      <c r="AG537">
        <v>527.29750000000001</v>
      </c>
      <c r="AH537">
        <v>512.19770000000005</v>
      </c>
      <c r="AI537">
        <v>506.27339999999998</v>
      </c>
      <c r="AJ537">
        <v>487.63799999999998</v>
      </c>
      <c r="AK537">
        <v>479.90499999999997</v>
      </c>
      <c r="AL537">
        <v>466.11610000000002</v>
      </c>
      <c r="AM537">
        <v>458.2414</v>
      </c>
      <c r="AN537">
        <v>442.60700000000003</v>
      </c>
      <c r="AO537">
        <v>426.86430000000001</v>
      </c>
      <c r="AP537">
        <v>78.948279999999997</v>
      </c>
      <c r="AQ537">
        <v>75.91534</v>
      </c>
      <c r="AR537">
        <v>74.791110000000003</v>
      </c>
      <c r="AS537">
        <v>72.739009999999993</v>
      </c>
      <c r="AT537">
        <v>71.437700000000007</v>
      </c>
      <c r="AU537">
        <v>70.632409999999993</v>
      </c>
      <c r="AV537">
        <v>69.623480000000001</v>
      </c>
      <c r="AW537">
        <v>70.166439999999994</v>
      </c>
      <c r="AX537">
        <v>73.90925</v>
      </c>
      <c r="AY537">
        <v>78.464309999999998</v>
      </c>
      <c r="AZ537">
        <v>82.889790000000005</v>
      </c>
      <c r="BA537">
        <v>87.237729999999999</v>
      </c>
      <c r="BB537">
        <v>91.218069999999997</v>
      </c>
      <c r="BC537">
        <v>94.613839999999996</v>
      </c>
      <c r="BD537">
        <v>97.433499999999995</v>
      </c>
      <c r="BE537">
        <v>99.136430000000004</v>
      </c>
      <c r="BF537">
        <v>99.748159999999999</v>
      </c>
      <c r="BG537">
        <v>99.947109999999995</v>
      </c>
      <c r="BH537">
        <v>98.848010000000002</v>
      </c>
      <c r="BI537">
        <v>96.581699999999998</v>
      </c>
      <c r="BJ537">
        <v>91.973370000000003</v>
      </c>
      <c r="BK537">
        <v>87.990250000000003</v>
      </c>
      <c r="BL537">
        <v>84.554239999999993</v>
      </c>
      <c r="BM537">
        <v>82.125870000000006</v>
      </c>
      <c r="BN537">
        <v>-8.2497500000000001E-2</v>
      </c>
      <c r="BO537">
        <v>-0.16489280000000001</v>
      </c>
      <c r="BP537">
        <v>-2.9409190000000001</v>
      </c>
      <c r="BQ537">
        <v>-0.61494249999999995</v>
      </c>
      <c r="BR537">
        <v>2.1501839999999999</v>
      </c>
      <c r="BS537">
        <v>13.80246</v>
      </c>
      <c r="BT537">
        <v>15.675599999999999</v>
      </c>
      <c r="BU537">
        <v>14.78274</v>
      </c>
      <c r="BV537">
        <v>7.1182920000000003</v>
      </c>
      <c r="BW537">
        <v>6.2529329999999996</v>
      </c>
      <c r="BX537">
        <v>0.73965860000000005</v>
      </c>
      <c r="BY537">
        <v>-0.2295084</v>
      </c>
      <c r="BZ537">
        <v>-1.269312</v>
      </c>
      <c r="CA537">
        <v>5.1577479999999998</v>
      </c>
      <c r="CB537">
        <v>10.59252</v>
      </c>
      <c r="CC537">
        <v>10.109080000000001</v>
      </c>
      <c r="CD537">
        <v>12.86261</v>
      </c>
      <c r="CE537">
        <v>2.0503469999999999</v>
      </c>
      <c r="CF537">
        <v>6.8026609999999996</v>
      </c>
      <c r="CG537">
        <v>2.7655080000000001</v>
      </c>
      <c r="CH537">
        <v>-1.192358</v>
      </c>
      <c r="CI537">
        <v>0.96567820000000004</v>
      </c>
      <c r="CJ537">
        <v>-1.3447600000000001E-2</v>
      </c>
      <c r="CK537">
        <v>-3.7930079999999999</v>
      </c>
      <c r="CL537">
        <v>252.72229999999999</v>
      </c>
      <c r="CM537">
        <v>282.95519999999999</v>
      </c>
      <c r="CN537">
        <v>437.2645</v>
      </c>
      <c r="CO537">
        <v>442.46210000000002</v>
      </c>
      <c r="CP537">
        <v>340.04230000000001</v>
      </c>
      <c r="CQ537">
        <v>285.74239999999998</v>
      </c>
      <c r="CR537">
        <v>367.7561</v>
      </c>
      <c r="CS537">
        <v>654.53309999999999</v>
      </c>
      <c r="CT537">
        <v>181.4939</v>
      </c>
      <c r="CU537">
        <v>96.634590000000003</v>
      </c>
      <c r="CV537">
        <v>11.454359999999999</v>
      </c>
      <c r="CW537">
        <v>3.534373</v>
      </c>
      <c r="CX537">
        <v>11.453519999999999</v>
      </c>
      <c r="CY537">
        <v>43.278329999999997</v>
      </c>
      <c r="CZ537">
        <v>280.73849999999999</v>
      </c>
      <c r="DA537">
        <v>897.4914</v>
      </c>
      <c r="DB537">
        <v>2030.2360000000001</v>
      </c>
      <c r="DC537">
        <v>1118.6469999999999</v>
      </c>
      <c r="DD537">
        <v>226.22120000000001</v>
      </c>
      <c r="DE537">
        <v>305.30090000000001</v>
      </c>
      <c r="DF537">
        <v>107.5166</v>
      </c>
      <c r="DG537">
        <v>42.432899999999997</v>
      </c>
      <c r="DH537">
        <v>271.44990000000001</v>
      </c>
      <c r="DI537">
        <v>114.1309</v>
      </c>
    </row>
    <row r="538" spans="1:113" x14ac:dyDescent="0.25">
      <c r="A538" t="str">
        <f t="shared" si="8"/>
        <v>All_8. Other or unknown_All_All_All_200 kW and above_43693</v>
      </c>
      <c r="B538" t="s">
        <v>177</v>
      </c>
      <c r="C538" t="s">
        <v>260</v>
      </c>
      <c r="D538" t="s">
        <v>19</v>
      </c>
      <c r="E538" t="s">
        <v>66</v>
      </c>
      <c r="F538" t="s">
        <v>19</v>
      </c>
      <c r="G538" t="s">
        <v>19</v>
      </c>
      <c r="H538" t="s">
        <v>19</v>
      </c>
      <c r="I538" t="s">
        <v>61</v>
      </c>
      <c r="J538" s="11">
        <v>43693</v>
      </c>
      <c r="K538">
        <v>15</v>
      </c>
      <c r="L538">
        <v>18</v>
      </c>
      <c r="M538">
        <v>54</v>
      </c>
      <c r="N538">
        <v>0</v>
      </c>
      <c r="O538">
        <v>0</v>
      </c>
      <c r="P538">
        <v>0</v>
      </c>
      <c r="Q538">
        <v>0</v>
      </c>
      <c r="R538">
        <v>383.80545999999998</v>
      </c>
      <c r="S538">
        <v>380.66806000000003</v>
      </c>
      <c r="T538">
        <v>376.14823999999999</v>
      </c>
      <c r="U538">
        <v>367.88722000000001</v>
      </c>
      <c r="V538">
        <v>370.94592999999998</v>
      </c>
      <c r="W538">
        <v>391.32879000000003</v>
      </c>
      <c r="X538">
        <v>411.34397999999999</v>
      </c>
      <c r="Y538">
        <v>445.85061000000002</v>
      </c>
      <c r="Z538">
        <v>472.69540999999998</v>
      </c>
      <c r="AA538">
        <v>490.41971999999998</v>
      </c>
      <c r="AB538">
        <v>508.90814999999998</v>
      </c>
      <c r="AC538">
        <v>510.39870000000002</v>
      </c>
      <c r="AD538">
        <v>503.11417</v>
      </c>
      <c r="AE538">
        <v>494.19740000000002</v>
      </c>
      <c r="AF538">
        <v>495.38963000000001</v>
      </c>
      <c r="AG538">
        <v>488.06</v>
      </c>
      <c r="AH538">
        <v>473.61509999999998</v>
      </c>
      <c r="AI538">
        <v>467.70850000000002</v>
      </c>
      <c r="AJ538">
        <v>448.13810000000001</v>
      </c>
      <c r="AK538">
        <v>437.54450000000003</v>
      </c>
      <c r="AL538">
        <v>412.91770000000002</v>
      </c>
      <c r="AM538">
        <v>404.27109999999999</v>
      </c>
      <c r="AN538">
        <v>402.01670000000001</v>
      </c>
      <c r="AO538">
        <v>369.20850000000002</v>
      </c>
      <c r="AP538">
        <v>79.800809999999998</v>
      </c>
      <c r="AQ538">
        <v>79.666330000000002</v>
      </c>
      <c r="AR538">
        <v>78.32011</v>
      </c>
      <c r="AS538">
        <v>76.268680000000003</v>
      </c>
      <c r="AT538">
        <v>75.089529999999996</v>
      </c>
      <c r="AU538">
        <v>73.678489999999996</v>
      </c>
      <c r="AV538">
        <v>72.50967</v>
      </c>
      <c r="AW538">
        <v>73.028530000000003</v>
      </c>
      <c r="AX538">
        <v>76.361660000000001</v>
      </c>
      <c r="AY538">
        <v>81.780820000000006</v>
      </c>
      <c r="AZ538">
        <v>86.380719999999997</v>
      </c>
      <c r="BA538">
        <v>90.625870000000006</v>
      </c>
      <c r="BB538">
        <v>93.431449999999998</v>
      </c>
      <c r="BC538">
        <v>95.290790000000001</v>
      </c>
      <c r="BD538">
        <v>97.361710000000002</v>
      </c>
      <c r="BE538">
        <v>98.217320000000001</v>
      </c>
      <c r="BF538">
        <v>98.790880000000001</v>
      </c>
      <c r="BG538">
        <v>98.123509999999996</v>
      </c>
      <c r="BH538">
        <v>96.366680000000002</v>
      </c>
      <c r="BI538">
        <v>93.037350000000004</v>
      </c>
      <c r="BJ538">
        <v>88.405799999999999</v>
      </c>
      <c r="BK538">
        <v>84.720219999999998</v>
      </c>
      <c r="BL538">
        <v>82.25291</v>
      </c>
      <c r="BM538">
        <v>80.216030000000003</v>
      </c>
      <c r="BN538">
        <v>-0.58102969999999998</v>
      </c>
      <c r="BO538">
        <v>-4.218127</v>
      </c>
      <c r="BP538">
        <v>-6.0375180000000004</v>
      </c>
      <c r="BQ538">
        <v>-4.3050030000000001</v>
      </c>
      <c r="BR538">
        <v>0.932759</v>
      </c>
      <c r="BS538">
        <v>8.4153549999999999</v>
      </c>
      <c r="BT538">
        <v>9.4551990000000004</v>
      </c>
      <c r="BU538">
        <v>10.356310000000001</v>
      </c>
      <c r="BV538">
        <v>6.1046250000000004</v>
      </c>
      <c r="BW538">
        <v>6.253082</v>
      </c>
      <c r="BX538">
        <v>0.69172869999999997</v>
      </c>
      <c r="BY538">
        <v>1.6360520000000001</v>
      </c>
      <c r="BZ538">
        <v>-1.5875109999999999</v>
      </c>
      <c r="CA538">
        <v>6.8843649999999998</v>
      </c>
      <c r="CB538">
        <v>10.308350000000001</v>
      </c>
      <c r="CC538">
        <v>9.304081</v>
      </c>
      <c r="CD538">
        <v>10.161060000000001</v>
      </c>
      <c r="CE538">
        <v>1.499355</v>
      </c>
      <c r="CF538">
        <v>7.5935649999999999</v>
      </c>
      <c r="CG538">
        <v>2.8830429999999998</v>
      </c>
      <c r="CH538">
        <v>-1.697702</v>
      </c>
      <c r="CI538">
        <v>1.3855900000000001</v>
      </c>
      <c r="CJ538">
        <v>1.158369</v>
      </c>
      <c r="CK538">
        <v>-3.075771</v>
      </c>
      <c r="CL538">
        <v>213.68780000000001</v>
      </c>
      <c r="CM538">
        <v>247.0788</v>
      </c>
      <c r="CN538">
        <v>392.37939999999998</v>
      </c>
      <c r="CO538">
        <v>358.60989999999998</v>
      </c>
      <c r="CP538">
        <v>315.29840000000002</v>
      </c>
      <c r="CQ538">
        <v>275.72620000000001</v>
      </c>
      <c r="CR538">
        <v>362.31700000000001</v>
      </c>
      <c r="CS538">
        <v>619.58550000000002</v>
      </c>
      <c r="CT538">
        <v>168.8015</v>
      </c>
      <c r="CU538">
        <v>89.966880000000003</v>
      </c>
      <c r="CV538">
        <v>9.7537710000000004</v>
      </c>
      <c r="CW538">
        <v>3.2630089999999998</v>
      </c>
      <c r="CX538">
        <v>9.6993899999999993</v>
      </c>
      <c r="CY538">
        <v>37.491790000000002</v>
      </c>
      <c r="CZ538">
        <v>215.9965</v>
      </c>
      <c r="DA538">
        <v>767.80539999999996</v>
      </c>
      <c r="DB538">
        <v>1720.1310000000001</v>
      </c>
      <c r="DC538">
        <v>976.17819999999995</v>
      </c>
      <c r="DD538">
        <v>190.46629999999999</v>
      </c>
      <c r="DE538">
        <v>256.26249999999999</v>
      </c>
      <c r="DF538">
        <v>96.738780000000006</v>
      </c>
      <c r="DG538">
        <v>36.789140000000003</v>
      </c>
      <c r="DH538">
        <v>238.59540000000001</v>
      </c>
      <c r="DI538">
        <v>98.946759999999998</v>
      </c>
    </row>
    <row r="539" spans="1:113" x14ac:dyDescent="0.25">
      <c r="A539" t="str">
        <f t="shared" si="8"/>
        <v>All_8. Other or unknown_All_All_All_200 kW and above_43703</v>
      </c>
      <c r="B539" t="s">
        <v>177</v>
      </c>
      <c r="C539" t="s">
        <v>260</v>
      </c>
      <c r="D539" t="s">
        <v>19</v>
      </c>
      <c r="E539" t="s">
        <v>66</v>
      </c>
      <c r="F539" t="s">
        <v>19</v>
      </c>
      <c r="G539" t="s">
        <v>19</v>
      </c>
      <c r="H539" t="s">
        <v>19</v>
      </c>
      <c r="I539" t="s">
        <v>61</v>
      </c>
      <c r="J539" s="11">
        <v>43703</v>
      </c>
      <c r="K539">
        <v>15</v>
      </c>
      <c r="L539">
        <v>18</v>
      </c>
      <c r="M539">
        <v>53</v>
      </c>
      <c r="N539">
        <v>0</v>
      </c>
      <c r="O539">
        <v>0</v>
      </c>
      <c r="P539">
        <v>0</v>
      </c>
      <c r="Q539">
        <v>0</v>
      </c>
      <c r="R539">
        <v>346.59631999999999</v>
      </c>
      <c r="S539">
        <v>332.96377000000001</v>
      </c>
      <c r="T539">
        <v>322.30716999999999</v>
      </c>
      <c r="U539">
        <v>318.80462999999997</v>
      </c>
      <c r="V539">
        <v>334.97678999999999</v>
      </c>
      <c r="W539">
        <v>356.44792999999999</v>
      </c>
      <c r="X539">
        <v>395.60140999999999</v>
      </c>
      <c r="Y539">
        <v>447.76472000000001</v>
      </c>
      <c r="Z539">
        <v>473.52717000000001</v>
      </c>
      <c r="AA539">
        <v>501.51463000000001</v>
      </c>
      <c r="AB539">
        <v>518.98735999999997</v>
      </c>
      <c r="AC539">
        <v>527.47482000000002</v>
      </c>
      <c r="AD539">
        <v>539.99264000000005</v>
      </c>
      <c r="AE539">
        <v>532.41481999999996</v>
      </c>
      <c r="AF539">
        <v>538.61490000000003</v>
      </c>
      <c r="AG539">
        <v>525.12480000000005</v>
      </c>
      <c r="AH539">
        <v>504.61500000000001</v>
      </c>
      <c r="AI539">
        <v>484.1044</v>
      </c>
      <c r="AJ539">
        <v>471.86709999999999</v>
      </c>
      <c r="AK539">
        <v>449.86660000000001</v>
      </c>
      <c r="AL539">
        <v>434.57839999999999</v>
      </c>
      <c r="AM539">
        <v>416.2432</v>
      </c>
      <c r="AN539">
        <v>417.78949999999998</v>
      </c>
      <c r="AO539">
        <v>398.77760000000001</v>
      </c>
      <c r="AP539">
        <v>77.745810000000006</v>
      </c>
      <c r="AQ539">
        <v>76.571269999999998</v>
      </c>
      <c r="AR539">
        <v>75.181929999999994</v>
      </c>
      <c r="AS539">
        <v>73.89528</v>
      </c>
      <c r="AT539">
        <v>72.439319999999995</v>
      </c>
      <c r="AU539">
        <v>71.303179999999998</v>
      </c>
      <c r="AV539">
        <v>70.677189999999996</v>
      </c>
      <c r="AW539">
        <v>70.713130000000007</v>
      </c>
      <c r="AX539">
        <v>74.396990000000002</v>
      </c>
      <c r="AY539">
        <v>78.127870000000001</v>
      </c>
      <c r="AZ539">
        <v>81.711969999999994</v>
      </c>
      <c r="BA539">
        <v>85.419529999999995</v>
      </c>
      <c r="BB539">
        <v>89.249669999999995</v>
      </c>
      <c r="BC539">
        <v>92.355770000000007</v>
      </c>
      <c r="BD539">
        <v>94.920689999999993</v>
      </c>
      <c r="BE539">
        <v>96.495419999999996</v>
      </c>
      <c r="BF539">
        <v>96.803349999999995</v>
      </c>
      <c r="BG539">
        <v>96.848429999999993</v>
      </c>
      <c r="BH539">
        <v>95.258210000000005</v>
      </c>
      <c r="BI539">
        <v>92.201880000000003</v>
      </c>
      <c r="BJ539">
        <v>87.926810000000003</v>
      </c>
      <c r="BK539">
        <v>84.578209999999999</v>
      </c>
      <c r="BL539">
        <v>82.243160000000003</v>
      </c>
      <c r="BM539">
        <v>79.70232</v>
      </c>
      <c r="BN539">
        <v>2.4250029999999998</v>
      </c>
      <c r="BO539">
        <v>-2.4195000000000002E-3</v>
      </c>
      <c r="BP539">
        <v>-3.5829460000000002</v>
      </c>
      <c r="BQ539">
        <v>-2.2369089999999998</v>
      </c>
      <c r="BR539">
        <v>1.984038</v>
      </c>
      <c r="BS539">
        <v>11.71002</v>
      </c>
      <c r="BT539">
        <v>10.971780000000001</v>
      </c>
      <c r="BU539">
        <v>11.940289999999999</v>
      </c>
      <c r="BV539">
        <v>7.4890080000000001</v>
      </c>
      <c r="BW539">
        <v>7.1745349999999997</v>
      </c>
      <c r="BX539">
        <v>0.99500259999999996</v>
      </c>
      <c r="BY539">
        <v>0.19031219999999999</v>
      </c>
      <c r="BZ539">
        <v>-0.92653300000000005</v>
      </c>
      <c r="CA539">
        <v>7.9602190000000004</v>
      </c>
      <c r="CB539">
        <v>11.66499</v>
      </c>
      <c r="CC539">
        <v>8.3436979999999998</v>
      </c>
      <c r="CD539">
        <v>11.120039999999999</v>
      </c>
      <c r="CE539">
        <v>-0.51775550000000004</v>
      </c>
      <c r="CF539">
        <v>4.5361669999999998</v>
      </c>
      <c r="CG539">
        <v>0.23807710000000001</v>
      </c>
      <c r="CH539">
        <v>-1.8046249999999999</v>
      </c>
      <c r="CI539">
        <v>1.226281</v>
      </c>
      <c r="CJ539">
        <v>1.4068419999999999</v>
      </c>
      <c r="CK539">
        <v>-2.6912229999999999</v>
      </c>
      <c r="CL539">
        <v>197.81819999999999</v>
      </c>
      <c r="CM539">
        <v>223.24860000000001</v>
      </c>
      <c r="CN539">
        <v>327.26080000000002</v>
      </c>
      <c r="CO539">
        <v>329.06319999999999</v>
      </c>
      <c r="CP539">
        <v>282.76190000000003</v>
      </c>
      <c r="CQ539">
        <v>259.93920000000003</v>
      </c>
      <c r="CR539">
        <v>315.62599999999998</v>
      </c>
      <c r="CS539">
        <v>569.57389999999998</v>
      </c>
      <c r="CT539">
        <v>159.41569999999999</v>
      </c>
      <c r="CU539">
        <v>80.947559999999996</v>
      </c>
      <c r="CV539">
        <v>9.7907240000000009</v>
      </c>
      <c r="CW539">
        <v>3.4371</v>
      </c>
      <c r="CX539">
        <v>8.7727889999999995</v>
      </c>
      <c r="CY539">
        <v>35.673139999999997</v>
      </c>
      <c r="CZ539">
        <v>213.6413</v>
      </c>
      <c r="DA539">
        <v>721.76199999999994</v>
      </c>
      <c r="DB539">
        <v>1574.51</v>
      </c>
      <c r="DC539">
        <v>901.9579</v>
      </c>
      <c r="DD539">
        <v>175.21610000000001</v>
      </c>
      <c r="DE539">
        <v>232.8066</v>
      </c>
      <c r="DF539">
        <v>85.888300000000001</v>
      </c>
      <c r="DG539">
        <v>32.757260000000002</v>
      </c>
      <c r="DH539">
        <v>214.566</v>
      </c>
      <c r="DI539">
        <v>90.572100000000006</v>
      </c>
    </row>
    <row r="540" spans="1:113" x14ac:dyDescent="0.25">
      <c r="A540" t="str">
        <f t="shared" si="8"/>
        <v>All_8. Other or unknown_All_All_All_200 kW and above_43704</v>
      </c>
      <c r="B540" t="s">
        <v>177</v>
      </c>
      <c r="C540" t="s">
        <v>260</v>
      </c>
      <c r="D540" t="s">
        <v>19</v>
      </c>
      <c r="E540" t="s">
        <v>66</v>
      </c>
      <c r="F540" t="s">
        <v>19</v>
      </c>
      <c r="G540" t="s">
        <v>19</v>
      </c>
      <c r="H540" t="s">
        <v>19</v>
      </c>
      <c r="I540" t="s">
        <v>61</v>
      </c>
      <c r="J540" s="11">
        <v>43704</v>
      </c>
      <c r="K540">
        <v>15</v>
      </c>
      <c r="L540">
        <v>18</v>
      </c>
      <c r="M540">
        <v>53</v>
      </c>
      <c r="N540">
        <v>0</v>
      </c>
      <c r="O540">
        <v>0</v>
      </c>
      <c r="P540">
        <v>0</v>
      </c>
      <c r="Q540">
        <v>0</v>
      </c>
      <c r="R540">
        <v>392.36716999999999</v>
      </c>
      <c r="S540">
        <v>376.33067</v>
      </c>
      <c r="T540">
        <v>359.94689</v>
      </c>
      <c r="U540">
        <v>351.32368000000002</v>
      </c>
      <c r="V540">
        <v>361.80444</v>
      </c>
      <c r="W540">
        <v>382.09348999999997</v>
      </c>
      <c r="X540">
        <v>413.34415000000001</v>
      </c>
      <c r="Y540">
        <v>462.63029</v>
      </c>
      <c r="Z540">
        <v>495.37141000000003</v>
      </c>
      <c r="AA540">
        <v>513.00198</v>
      </c>
      <c r="AB540">
        <v>515.73924</v>
      </c>
      <c r="AC540">
        <v>532.13706999999999</v>
      </c>
      <c r="AD540">
        <v>537.72179000000006</v>
      </c>
      <c r="AE540">
        <v>553.34178999999995</v>
      </c>
      <c r="AF540">
        <v>522.70132000000001</v>
      </c>
      <c r="AG540">
        <v>517.74130000000002</v>
      </c>
      <c r="AH540">
        <v>512.45569999999998</v>
      </c>
      <c r="AI540">
        <v>487.58240000000001</v>
      </c>
      <c r="AJ540">
        <v>471.44299999999998</v>
      </c>
      <c r="AK540">
        <v>449.71190000000001</v>
      </c>
      <c r="AL540">
        <v>434.96249999999998</v>
      </c>
      <c r="AM540">
        <v>423.45139999999998</v>
      </c>
      <c r="AN540">
        <v>425.87630000000001</v>
      </c>
      <c r="AO540">
        <v>401.46249999999998</v>
      </c>
      <c r="AP540">
        <v>78.277829999999994</v>
      </c>
      <c r="AQ540">
        <v>76.854159999999993</v>
      </c>
      <c r="AR540">
        <v>76.100909999999999</v>
      </c>
      <c r="AS540">
        <v>74.690479999999994</v>
      </c>
      <c r="AT540">
        <v>73.273809999999997</v>
      </c>
      <c r="AU540">
        <v>72.516090000000005</v>
      </c>
      <c r="AV540">
        <v>71.214780000000005</v>
      </c>
      <c r="AW540">
        <v>71.595730000000003</v>
      </c>
      <c r="AX540">
        <v>74.348209999999995</v>
      </c>
      <c r="AY540">
        <v>78.000110000000006</v>
      </c>
      <c r="AZ540">
        <v>82.079419999999999</v>
      </c>
      <c r="BA540">
        <v>85.896990000000002</v>
      </c>
      <c r="BB540">
        <v>89.25121</v>
      </c>
      <c r="BC540">
        <v>91.699740000000006</v>
      </c>
      <c r="BD540">
        <v>93.799549999999996</v>
      </c>
      <c r="BE540">
        <v>95.772649999999999</v>
      </c>
      <c r="BF540">
        <v>96.157409999999999</v>
      </c>
      <c r="BG540">
        <v>95.671300000000002</v>
      </c>
      <c r="BH540">
        <v>94.163799999999995</v>
      </c>
      <c r="BI540">
        <v>91.084050000000005</v>
      </c>
      <c r="BJ540">
        <v>86.971620000000001</v>
      </c>
      <c r="BK540">
        <v>84.250110000000006</v>
      </c>
      <c r="BL540">
        <v>81.954310000000007</v>
      </c>
      <c r="BM540">
        <v>80.137510000000006</v>
      </c>
      <c r="BN540">
        <v>-11.315099999999999</v>
      </c>
      <c r="BO540">
        <v>-8.4673619999999996</v>
      </c>
      <c r="BP540">
        <v>-7.5421389999999997</v>
      </c>
      <c r="BQ540">
        <v>-6.8038959999999999</v>
      </c>
      <c r="BR540">
        <v>-2.1853310000000001</v>
      </c>
      <c r="BS540">
        <v>3.4305289999999999</v>
      </c>
      <c r="BT540">
        <v>10.37623</v>
      </c>
      <c r="BU540">
        <v>9.0088969999999993</v>
      </c>
      <c r="BV540">
        <v>-1.7532650000000001</v>
      </c>
      <c r="BW540">
        <v>-1.145967</v>
      </c>
      <c r="BX540">
        <v>-2.5069300000000001</v>
      </c>
      <c r="BY540">
        <v>1.8603609999999999</v>
      </c>
      <c r="BZ540">
        <v>1.3390299999999999</v>
      </c>
      <c r="CA540">
        <v>-2.0395840000000001</v>
      </c>
      <c r="CB540">
        <v>12.27928</v>
      </c>
      <c r="CC540">
        <v>6.8633220000000001</v>
      </c>
      <c r="CD540">
        <v>5.0357729999999998</v>
      </c>
      <c r="CE540">
        <v>-4.6822340000000002</v>
      </c>
      <c r="CF540">
        <v>-2.0810339999999998</v>
      </c>
      <c r="CG540">
        <v>0.8360204</v>
      </c>
      <c r="CH540">
        <v>-0.58375949999999999</v>
      </c>
      <c r="CI540">
        <v>2.819925</v>
      </c>
      <c r="CJ540">
        <v>-1.2027859999999999</v>
      </c>
      <c r="CK540">
        <v>-9.1531889999999994</v>
      </c>
      <c r="CL540">
        <v>204.5198</v>
      </c>
      <c r="CM540">
        <v>228.09139999999999</v>
      </c>
      <c r="CN540">
        <v>347.22019999999998</v>
      </c>
      <c r="CO540">
        <v>344.03109999999998</v>
      </c>
      <c r="CP540">
        <v>284.8365</v>
      </c>
      <c r="CQ540">
        <v>240.3365</v>
      </c>
      <c r="CR540">
        <v>307.5256</v>
      </c>
      <c r="CS540">
        <v>535.71550000000002</v>
      </c>
      <c r="CT540">
        <v>155.91130000000001</v>
      </c>
      <c r="CU540">
        <v>82.654079999999993</v>
      </c>
      <c r="CV540">
        <v>11.590619999999999</v>
      </c>
      <c r="CW540">
        <v>3.7049970000000001</v>
      </c>
      <c r="CX540">
        <v>9.4436959999999992</v>
      </c>
      <c r="CY540">
        <v>55.758989999999997</v>
      </c>
      <c r="CZ540">
        <v>203.39320000000001</v>
      </c>
      <c r="DA540">
        <v>701.57219999999995</v>
      </c>
      <c r="DB540">
        <v>1590.6890000000001</v>
      </c>
      <c r="DC540">
        <v>879.53520000000003</v>
      </c>
      <c r="DD540">
        <v>183.7379</v>
      </c>
      <c r="DE540">
        <v>242.84520000000001</v>
      </c>
      <c r="DF540">
        <v>84.597139999999996</v>
      </c>
      <c r="DG540">
        <v>34.517870000000002</v>
      </c>
      <c r="DH540">
        <v>212.88929999999999</v>
      </c>
      <c r="DI540">
        <v>91.227059999999994</v>
      </c>
    </row>
    <row r="541" spans="1:113" x14ac:dyDescent="0.25">
      <c r="A541" t="str">
        <f t="shared" si="8"/>
        <v>All_8. Other or unknown_All_All_All_200 kW and above_43721</v>
      </c>
      <c r="B541" t="s">
        <v>177</v>
      </c>
      <c r="C541" t="s">
        <v>260</v>
      </c>
      <c r="D541" t="s">
        <v>19</v>
      </c>
      <c r="E541" t="s">
        <v>66</v>
      </c>
      <c r="F541" t="s">
        <v>19</v>
      </c>
      <c r="G541" t="s">
        <v>19</v>
      </c>
      <c r="H541" t="s">
        <v>19</v>
      </c>
      <c r="I541" t="s">
        <v>61</v>
      </c>
      <c r="J541" s="11">
        <v>43721</v>
      </c>
      <c r="K541">
        <v>15</v>
      </c>
      <c r="L541">
        <v>18</v>
      </c>
      <c r="M541">
        <v>53</v>
      </c>
      <c r="N541">
        <v>0</v>
      </c>
      <c r="O541">
        <v>0</v>
      </c>
      <c r="P541">
        <v>0</v>
      </c>
      <c r="Q541">
        <v>0</v>
      </c>
      <c r="R541">
        <v>412.86754999999999</v>
      </c>
      <c r="S541">
        <v>397.90649999999999</v>
      </c>
      <c r="T541">
        <v>379.56727000000001</v>
      </c>
      <c r="U541">
        <v>364.15528</v>
      </c>
      <c r="V541">
        <v>379.47028</v>
      </c>
      <c r="W541">
        <v>400.44225999999998</v>
      </c>
      <c r="X541">
        <v>425.28849000000002</v>
      </c>
      <c r="Y541">
        <v>457.86396000000002</v>
      </c>
      <c r="Z541">
        <v>484.49727000000001</v>
      </c>
      <c r="AA541">
        <v>499.43509</v>
      </c>
      <c r="AB541">
        <v>510.08235999999999</v>
      </c>
      <c r="AC541">
        <v>549.41669000000002</v>
      </c>
      <c r="AD541">
        <v>529.94019000000003</v>
      </c>
      <c r="AE541">
        <v>528.54821000000004</v>
      </c>
      <c r="AF541">
        <v>521.79810999999995</v>
      </c>
      <c r="AG541">
        <v>525.37249999999995</v>
      </c>
      <c r="AH541">
        <v>501.02870000000001</v>
      </c>
      <c r="AI541">
        <v>496.43150000000003</v>
      </c>
      <c r="AJ541">
        <v>485.26229999999998</v>
      </c>
      <c r="AK541">
        <v>457.8648</v>
      </c>
      <c r="AL541">
        <v>429.94040000000001</v>
      </c>
      <c r="AM541">
        <v>431.79300000000001</v>
      </c>
      <c r="AN541">
        <v>424.20749999999998</v>
      </c>
      <c r="AO541">
        <v>403.20679999999999</v>
      </c>
      <c r="AP541">
        <v>74.460700000000003</v>
      </c>
      <c r="AQ541">
        <v>72.327100000000002</v>
      </c>
      <c r="AR541">
        <v>70.970730000000003</v>
      </c>
      <c r="AS541">
        <v>68.947090000000003</v>
      </c>
      <c r="AT541">
        <v>68.055779999999999</v>
      </c>
      <c r="AU541">
        <v>66.929230000000004</v>
      </c>
      <c r="AV541">
        <v>65.924220000000005</v>
      </c>
      <c r="AW541">
        <v>65.475309999999993</v>
      </c>
      <c r="AX541">
        <v>68.917820000000006</v>
      </c>
      <c r="AY541">
        <v>74.814700000000002</v>
      </c>
      <c r="AZ541">
        <v>79.558809999999994</v>
      </c>
      <c r="BA541">
        <v>84.492170000000002</v>
      </c>
      <c r="BB541">
        <v>88.257000000000005</v>
      </c>
      <c r="BC541">
        <v>91.389049999999997</v>
      </c>
      <c r="BD541">
        <v>93.812110000000004</v>
      </c>
      <c r="BE541">
        <v>95.860339999999994</v>
      </c>
      <c r="BF541">
        <v>96.551320000000004</v>
      </c>
      <c r="BG541">
        <v>96.070769999999996</v>
      </c>
      <c r="BH541">
        <v>94.123900000000006</v>
      </c>
      <c r="BI541">
        <v>90.697689999999994</v>
      </c>
      <c r="BJ541">
        <v>86.332999999999998</v>
      </c>
      <c r="BK541">
        <v>83.046520000000001</v>
      </c>
      <c r="BL541">
        <v>79.886629999999997</v>
      </c>
      <c r="BM541">
        <v>77.52243</v>
      </c>
      <c r="BN541">
        <v>-16.86938</v>
      </c>
      <c r="BO541">
        <v>-17.76932</v>
      </c>
      <c r="BP541">
        <v>-16.535509999999999</v>
      </c>
      <c r="BQ541">
        <v>-13.095510000000001</v>
      </c>
      <c r="BR541">
        <v>-16.31373</v>
      </c>
      <c r="BS541">
        <v>-15.070589999999999</v>
      </c>
      <c r="BT541">
        <v>1.7156</v>
      </c>
      <c r="BU541">
        <v>12.01873</v>
      </c>
      <c r="BV541">
        <v>4.4460899999999998E-2</v>
      </c>
      <c r="BW541">
        <v>1.671724</v>
      </c>
      <c r="BX541">
        <v>1.692132</v>
      </c>
      <c r="BY541">
        <v>-8.8664579999999997</v>
      </c>
      <c r="BZ541">
        <v>7.3958469999999998</v>
      </c>
      <c r="CA541">
        <v>5.7286789999999996</v>
      </c>
      <c r="CB541">
        <v>10.827439999999999</v>
      </c>
      <c r="CC541">
        <v>0.78499430000000003</v>
      </c>
      <c r="CD541">
        <v>-0.343526</v>
      </c>
      <c r="CE541">
        <v>-6.8548920000000004</v>
      </c>
      <c r="CF541">
        <v>-8.2404360000000008</v>
      </c>
      <c r="CG541">
        <v>-6.7173319999999999</v>
      </c>
      <c r="CH541">
        <v>2.4601489999999999</v>
      </c>
      <c r="CI541">
        <v>-4.4465199999999996</v>
      </c>
      <c r="CJ541">
        <v>3.349345</v>
      </c>
      <c r="CK541">
        <v>-7.2231740000000002</v>
      </c>
      <c r="CL541">
        <v>237.96010000000001</v>
      </c>
      <c r="CM541">
        <v>271.62180000000001</v>
      </c>
      <c r="CN541">
        <v>449.67189999999999</v>
      </c>
      <c r="CO541">
        <v>425.66129999999998</v>
      </c>
      <c r="CP541">
        <v>333.7681</v>
      </c>
      <c r="CQ541">
        <v>262.75760000000002</v>
      </c>
      <c r="CR541">
        <v>387.1764</v>
      </c>
      <c r="CS541">
        <v>690.1463</v>
      </c>
      <c r="CT541">
        <v>197.27950000000001</v>
      </c>
      <c r="CU541">
        <v>108.8986</v>
      </c>
      <c r="CV541">
        <v>15.51815</v>
      </c>
      <c r="CW541">
        <v>14.22706</v>
      </c>
      <c r="CX541">
        <v>15.719620000000001</v>
      </c>
      <c r="CY541">
        <v>52.524639999999998</v>
      </c>
      <c r="CZ541">
        <v>279.88479999999998</v>
      </c>
      <c r="DA541">
        <v>932.08190000000002</v>
      </c>
      <c r="DB541">
        <v>2103.3000000000002</v>
      </c>
      <c r="DC541">
        <v>1138.079</v>
      </c>
      <c r="DD541">
        <v>236.4736</v>
      </c>
      <c r="DE541">
        <v>312.92290000000003</v>
      </c>
      <c r="DF541">
        <v>107.9524</v>
      </c>
      <c r="DG541">
        <v>50.006749999999997</v>
      </c>
      <c r="DH541">
        <v>281.29070000000002</v>
      </c>
      <c r="DI541">
        <v>123.9879</v>
      </c>
    </row>
    <row r="542" spans="1:113" x14ac:dyDescent="0.25">
      <c r="A542" t="str">
        <f t="shared" si="8"/>
        <v>All_8. Other or unknown_All_All_All_200 kW and above_2958465</v>
      </c>
      <c r="B542" t="s">
        <v>204</v>
      </c>
      <c r="C542" t="s">
        <v>260</v>
      </c>
      <c r="D542" t="s">
        <v>19</v>
      </c>
      <c r="E542" t="s">
        <v>66</v>
      </c>
      <c r="F542" t="s">
        <v>19</v>
      </c>
      <c r="G542" t="s">
        <v>19</v>
      </c>
      <c r="H542" t="s">
        <v>19</v>
      </c>
      <c r="I542" t="s">
        <v>61</v>
      </c>
      <c r="J542" s="11">
        <v>2958465</v>
      </c>
      <c r="K542">
        <v>15</v>
      </c>
      <c r="L542">
        <v>18</v>
      </c>
      <c r="M542">
        <v>53.666670000000003</v>
      </c>
      <c r="N542">
        <v>0</v>
      </c>
      <c r="O542">
        <v>0</v>
      </c>
      <c r="P542">
        <v>0</v>
      </c>
      <c r="Q542">
        <v>0</v>
      </c>
      <c r="R542">
        <v>378.80883</v>
      </c>
      <c r="S542">
        <v>365.96456000000001</v>
      </c>
      <c r="T542">
        <v>355.94324999999998</v>
      </c>
      <c r="U542">
        <v>350.06058000000002</v>
      </c>
      <c r="V542">
        <v>361.28019</v>
      </c>
      <c r="W542">
        <v>377.13447000000002</v>
      </c>
      <c r="X542">
        <v>408.08084000000002</v>
      </c>
      <c r="Y542">
        <v>449.15325999999999</v>
      </c>
      <c r="Z542">
        <v>476.46474000000001</v>
      </c>
      <c r="AA542">
        <v>492.17865999999998</v>
      </c>
      <c r="AB542">
        <v>506.29183</v>
      </c>
      <c r="AC542">
        <v>517.83937000000003</v>
      </c>
      <c r="AD542">
        <v>522.30670999999995</v>
      </c>
      <c r="AE542">
        <v>523.38666000000001</v>
      </c>
      <c r="AF542">
        <v>514.18263999999999</v>
      </c>
      <c r="AG542">
        <v>509.40519999999998</v>
      </c>
      <c r="AH542">
        <v>496.48450000000003</v>
      </c>
      <c r="AI542">
        <v>484.99020000000002</v>
      </c>
      <c r="AJ542">
        <v>467.84129999999999</v>
      </c>
      <c r="AK542">
        <v>452.33659999999998</v>
      </c>
      <c r="AL542">
        <v>434.89389999999997</v>
      </c>
      <c r="AM542">
        <v>426.71289999999999</v>
      </c>
      <c r="AN542">
        <v>418.01519999999999</v>
      </c>
      <c r="AO542">
        <v>397.61880000000002</v>
      </c>
      <c r="AP542">
        <v>77.944969999999998</v>
      </c>
      <c r="AQ542">
        <v>76.232939999999999</v>
      </c>
      <c r="AR542">
        <v>74.81738</v>
      </c>
      <c r="AS542">
        <v>73.213160000000002</v>
      </c>
      <c r="AT542">
        <v>72.010869999999997</v>
      </c>
      <c r="AU542">
        <v>70.984309999999994</v>
      </c>
      <c r="AV542">
        <v>70.062139999999999</v>
      </c>
      <c r="AW542">
        <v>70.653090000000006</v>
      </c>
      <c r="AX542">
        <v>74.144499999999994</v>
      </c>
      <c r="AY542">
        <v>78.612949999999998</v>
      </c>
      <c r="AZ542">
        <v>82.763869999999997</v>
      </c>
      <c r="BA542">
        <v>86.639080000000007</v>
      </c>
      <c r="BB542">
        <v>90.066500000000005</v>
      </c>
      <c r="BC542">
        <v>92.937100000000001</v>
      </c>
      <c r="BD542">
        <v>95.217640000000003</v>
      </c>
      <c r="BE542">
        <v>96.716399999999993</v>
      </c>
      <c r="BF542">
        <v>97.341849999999994</v>
      </c>
      <c r="BG542">
        <v>97.076930000000004</v>
      </c>
      <c r="BH542">
        <v>95.719629999999995</v>
      </c>
      <c r="BI542">
        <v>93.102369999999993</v>
      </c>
      <c r="BJ542">
        <v>89.050079999999994</v>
      </c>
      <c r="BK542">
        <v>85.442269999999994</v>
      </c>
      <c r="BL542">
        <v>82.542190000000005</v>
      </c>
      <c r="BM542">
        <v>80.294349999999994</v>
      </c>
      <c r="BN542">
        <v>-4.9775239999999998</v>
      </c>
      <c r="BO542">
        <v>-6.4321900000000003</v>
      </c>
      <c r="BP542">
        <v>-7.0893860000000002</v>
      </c>
      <c r="BQ542">
        <v>-5.5448110000000002</v>
      </c>
      <c r="BR542">
        <v>-3.7639770000000001</v>
      </c>
      <c r="BS542">
        <v>1.004996</v>
      </c>
      <c r="BT542">
        <v>7.3070579999999996</v>
      </c>
      <c r="BU542">
        <v>9.5962589999999999</v>
      </c>
      <c r="BV542">
        <v>4.1822169999999996</v>
      </c>
      <c r="BW542">
        <v>5.3028570000000004</v>
      </c>
      <c r="BX542">
        <v>0.9995155</v>
      </c>
      <c r="BY542">
        <v>-1.7999019999999999</v>
      </c>
      <c r="BZ542">
        <v>0.90513480000000002</v>
      </c>
      <c r="CA542">
        <v>3.9699979999999999</v>
      </c>
      <c r="CB542">
        <v>10.8832</v>
      </c>
      <c r="CC542">
        <v>7.2310730000000003</v>
      </c>
      <c r="CD542">
        <v>7.2167089999999998</v>
      </c>
      <c r="CE542">
        <v>-0.87111919999999998</v>
      </c>
      <c r="CF542">
        <v>1.8058350000000001</v>
      </c>
      <c r="CG542">
        <v>-2.0332699999999999E-2</v>
      </c>
      <c r="CH542">
        <v>-0.31858979999999998</v>
      </c>
      <c r="CI542">
        <v>-0.79849590000000004</v>
      </c>
      <c r="CJ542">
        <v>1.551083</v>
      </c>
      <c r="CK542">
        <v>-3.511806</v>
      </c>
      <c r="CL542">
        <v>25.469010000000001</v>
      </c>
      <c r="CM542">
        <v>28.579969999999999</v>
      </c>
      <c r="CN542">
        <v>44.404919999999997</v>
      </c>
      <c r="CO542">
        <v>43.277290000000001</v>
      </c>
      <c r="CP542">
        <v>35.147590000000001</v>
      </c>
      <c r="CQ542">
        <v>30.230409999999999</v>
      </c>
      <c r="CR542">
        <v>39.065469999999998</v>
      </c>
      <c r="CS542">
        <v>68.012460000000004</v>
      </c>
      <c r="CT542">
        <v>19.273409999999998</v>
      </c>
      <c r="CU542">
        <v>10.390779999999999</v>
      </c>
      <c r="CV542">
        <v>1.2921609999999999</v>
      </c>
      <c r="CW542">
        <v>0.62660550000000004</v>
      </c>
      <c r="CX542">
        <v>1.2751209999999999</v>
      </c>
      <c r="CY542">
        <v>5.3056950000000001</v>
      </c>
      <c r="CZ542">
        <v>27.18045</v>
      </c>
      <c r="DA542">
        <v>90.762050000000002</v>
      </c>
      <c r="DB542">
        <v>203.58789999999999</v>
      </c>
      <c r="DC542">
        <v>112.7398</v>
      </c>
      <c r="DD542">
        <v>22.876529999999999</v>
      </c>
      <c r="DE542">
        <v>30.726849999999999</v>
      </c>
      <c r="DF542">
        <v>10.80045</v>
      </c>
      <c r="DG542">
        <v>4.6467260000000001</v>
      </c>
      <c r="DH542">
        <v>27.839300000000001</v>
      </c>
      <c r="DI542">
        <v>11.6517</v>
      </c>
    </row>
    <row r="543" spans="1:113" x14ac:dyDescent="0.25">
      <c r="A543" t="str">
        <f t="shared" si="8"/>
        <v>All_All_All_All_All_200 kW and above_43627</v>
      </c>
      <c r="B543" t="s">
        <v>177</v>
      </c>
      <c r="C543" t="s">
        <v>261</v>
      </c>
      <c r="D543" t="s">
        <v>19</v>
      </c>
      <c r="E543" t="s">
        <v>19</v>
      </c>
      <c r="F543" t="s">
        <v>19</v>
      </c>
      <c r="G543" t="s">
        <v>19</v>
      </c>
      <c r="H543" t="s">
        <v>19</v>
      </c>
      <c r="I543" t="s">
        <v>61</v>
      </c>
      <c r="J543" s="11">
        <v>43627</v>
      </c>
      <c r="K543">
        <v>15</v>
      </c>
      <c r="L543">
        <v>18</v>
      </c>
      <c r="M543">
        <v>1272</v>
      </c>
      <c r="N543">
        <v>0</v>
      </c>
      <c r="O543">
        <v>0</v>
      </c>
      <c r="P543">
        <v>0</v>
      </c>
      <c r="Q543">
        <v>0</v>
      </c>
      <c r="R543">
        <v>267.76985000000002</v>
      </c>
      <c r="S543">
        <v>262.99018000000001</v>
      </c>
      <c r="T543">
        <v>264.36667</v>
      </c>
      <c r="U543">
        <v>268.13869999999997</v>
      </c>
      <c r="V543">
        <v>288.17721999999998</v>
      </c>
      <c r="W543">
        <v>319.16286000000002</v>
      </c>
      <c r="X543">
        <v>362.53133000000003</v>
      </c>
      <c r="Y543">
        <v>390.42205000000001</v>
      </c>
      <c r="Z543">
        <v>412.65550999999999</v>
      </c>
      <c r="AA543">
        <v>422.06788999999998</v>
      </c>
      <c r="AB543">
        <v>429.54068999999998</v>
      </c>
      <c r="AC543">
        <v>428.71406999999999</v>
      </c>
      <c r="AD543">
        <v>421.53840000000002</v>
      </c>
      <c r="AE543">
        <v>423.36284000000001</v>
      </c>
      <c r="AF543">
        <v>406.31466999999998</v>
      </c>
      <c r="AG543">
        <v>396.41680000000002</v>
      </c>
      <c r="AH543">
        <v>385.3417</v>
      </c>
      <c r="AI543">
        <v>369.98</v>
      </c>
      <c r="AJ543">
        <v>335.7894</v>
      </c>
      <c r="AK543">
        <v>328.55439999999999</v>
      </c>
      <c r="AL543">
        <v>323.0575</v>
      </c>
      <c r="AM543">
        <v>306.82920000000001</v>
      </c>
      <c r="AN543">
        <v>290.88810000000001</v>
      </c>
      <c r="AO543">
        <v>277.45979999999997</v>
      </c>
      <c r="AP543">
        <v>80.610399999999998</v>
      </c>
      <c r="AQ543">
        <v>77.772919999999999</v>
      </c>
      <c r="AR543">
        <v>75.844909999999999</v>
      </c>
      <c r="AS543">
        <v>74.702770000000001</v>
      </c>
      <c r="AT543">
        <v>73.064089999999993</v>
      </c>
      <c r="AU543">
        <v>72.446939999999998</v>
      </c>
      <c r="AV543">
        <v>72.025959999999998</v>
      </c>
      <c r="AW543">
        <v>74.279960000000003</v>
      </c>
      <c r="AX543">
        <v>78.764390000000006</v>
      </c>
      <c r="AY543">
        <v>83.263679999999994</v>
      </c>
      <c r="AZ543">
        <v>86.852369999999993</v>
      </c>
      <c r="BA543">
        <v>90.780199999999994</v>
      </c>
      <c r="BB543">
        <v>94.281760000000006</v>
      </c>
      <c r="BC543">
        <v>96.789349999999999</v>
      </c>
      <c r="BD543">
        <v>99.023139999999998</v>
      </c>
      <c r="BE543">
        <v>100.11239999999999</v>
      </c>
      <c r="BF543">
        <v>101.2418</v>
      </c>
      <c r="BG543">
        <v>100.8489</v>
      </c>
      <c r="BH543">
        <v>99.526240000000001</v>
      </c>
      <c r="BI543">
        <v>97.608469999999997</v>
      </c>
      <c r="BJ543">
        <v>94.676130000000001</v>
      </c>
      <c r="BK543">
        <v>89.875649999999993</v>
      </c>
      <c r="BL543">
        <v>86.436430000000001</v>
      </c>
      <c r="BM543">
        <v>84.10575</v>
      </c>
      <c r="BN543">
        <v>-12.08057</v>
      </c>
      <c r="BO543">
        <v>-13.338800000000001</v>
      </c>
      <c r="BP543">
        <v>-14.438969999999999</v>
      </c>
      <c r="BQ543">
        <v>-9.9446460000000005</v>
      </c>
      <c r="BR543">
        <v>-11.18425</v>
      </c>
      <c r="BS543">
        <v>-3.8605489999999998</v>
      </c>
      <c r="BT543">
        <v>-3.7021320000000002</v>
      </c>
      <c r="BU543">
        <v>4.8430660000000003</v>
      </c>
      <c r="BV543">
        <v>5.7072430000000001</v>
      </c>
      <c r="BW543">
        <v>4.7708050000000002</v>
      </c>
      <c r="BX543">
        <v>1.948977</v>
      </c>
      <c r="BY543">
        <v>-0.60512370000000004</v>
      </c>
      <c r="BZ543">
        <v>-1.2395849999999999</v>
      </c>
      <c r="CA543">
        <v>-1.46522</v>
      </c>
      <c r="CB543">
        <v>10.548209999999999</v>
      </c>
      <c r="CC543">
        <v>8.3288069999999994</v>
      </c>
      <c r="CD543">
        <v>6.0781669999999997</v>
      </c>
      <c r="CE543">
        <v>1.969069</v>
      </c>
      <c r="CF543">
        <v>0.64041959999999998</v>
      </c>
      <c r="CG543">
        <v>-0.55405099999999996</v>
      </c>
      <c r="CH543">
        <v>-2.6297950000000001</v>
      </c>
      <c r="CI543">
        <v>-8.7426340000000007</v>
      </c>
      <c r="CJ543">
        <v>-7.0686419999999996</v>
      </c>
      <c r="CK543">
        <v>-7.3787849999999997</v>
      </c>
      <c r="CL543">
        <v>45.636090000000003</v>
      </c>
      <c r="CM543">
        <v>29.756150000000002</v>
      </c>
      <c r="CN543">
        <v>25.509519999999998</v>
      </c>
      <c r="CO543">
        <v>19.303270000000001</v>
      </c>
      <c r="CP543">
        <v>15.496169999999999</v>
      </c>
      <c r="CQ543">
        <v>4.8067019999999996</v>
      </c>
      <c r="CR543">
        <v>8.9627850000000002</v>
      </c>
      <c r="CS543">
        <v>10.48394</v>
      </c>
      <c r="CT543">
        <v>5.2218080000000002</v>
      </c>
      <c r="CU543">
        <v>3.201508</v>
      </c>
      <c r="CV543">
        <v>1.615354</v>
      </c>
      <c r="CW543">
        <v>0.77915080000000003</v>
      </c>
      <c r="CX543">
        <v>1.1546479999999999</v>
      </c>
      <c r="CY543">
        <v>2.2715809999999999</v>
      </c>
      <c r="CZ543">
        <v>20.202629999999999</v>
      </c>
      <c r="DA543">
        <v>19.16967</v>
      </c>
      <c r="DB543">
        <v>19.616230000000002</v>
      </c>
      <c r="DC543">
        <v>78.082920000000001</v>
      </c>
      <c r="DD543">
        <v>350.93529999999998</v>
      </c>
      <c r="DE543">
        <v>397.29790000000003</v>
      </c>
      <c r="DF543">
        <v>326.50450000000001</v>
      </c>
      <c r="DG543">
        <v>57.088839999999998</v>
      </c>
      <c r="DH543">
        <v>30.930389999999999</v>
      </c>
      <c r="DI543">
        <v>26.695789999999999</v>
      </c>
    </row>
    <row r="544" spans="1:113" x14ac:dyDescent="0.25">
      <c r="A544" t="str">
        <f t="shared" si="8"/>
        <v>All_All_All_All_All_200 kW and above_43670</v>
      </c>
      <c r="B544" t="s">
        <v>177</v>
      </c>
      <c r="C544" t="s">
        <v>261</v>
      </c>
      <c r="D544" t="s">
        <v>19</v>
      </c>
      <c r="E544" t="s">
        <v>19</v>
      </c>
      <c r="F544" t="s">
        <v>19</v>
      </c>
      <c r="G544" t="s">
        <v>19</v>
      </c>
      <c r="H544" t="s">
        <v>19</v>
      </c>
      <c r="I544" t="s">
        <v>61</v>
      </c>
      <c r="J544" s="11">
        <v>43670</v>
      </c>
      <c r="K544">
        <v>15</v>
      </c>
      <c r="L544">
        <v>18</v>
      </c>
      <c r="M544">
        <v>1251</v>
      </c>
      <c r="N544">
        <v>0</v>
      </c>
      <c r="O544">
        <v>0</v>
      </c>
      <c r="P544">
        <v>0</v>
      </c>
      <c r="Q544">
        <v>0</v>
      </c>
      <c r="R544">
        <v>264.48628000000002</v>
      </c>
      <c r="S544">
        <v>253.35065</v>
      </c>
      <c r="T544">
        <v>250.31370999999999</v>
      </c>
      <c r="U544">
        <v>252.95286999999999</v>
      </c>
      <c r="V544">
        <v>268.44398000000001</v>
      </c>
      <c r="W544">
        <v>296.7373</v>
      </c>
      <c r="X544">
        <v>326.12934999999999</v>
      </c>
      <c r="Y544">
        <v>360.41914000000003</v>
      </c>
      <c r="Z544">
        <v>375.09408000000002</v>
      </c>
      <c r="AA544">
        <v>385.35694999999998</v>
      </c>
      <c r="AB544">
        <v>401.09230000000002</v>
      </c>
      <c r="AC544">
        <v>403.04953999999998</v>
      </c>
      <c r="AD544">
        <v>397.60471000000001</v>
      </c>
      <c r="AE544">
        <v>395.33190999999999</v>
      </c>
      <c r="AF544">
        <v>379.17674</v>
      </c>
      <c r="AG544">
        <v>370.3578</v>
      </c>
      <c r="AH544">
        <v>360.56889999999999</v>
      </c>
      <c r="AI544">
        <v>343.67419999999998</v>
      </c>
      <c r="AJ544">
        <v>319.54649999999998</v>
      </c>
      <c r="AK544">
        <v>318.8528</v>
      </c>
      <c r="AL544">
        <v>310.27359999999999</v>
      </c>
      <c r="AM544">
        <v>285.82979999999998</v>
      </c>
      <c r="AN544">
        <v>273.39179999999999</v>
      </c>
      <c r="AO544">
        <v>262.01620000000003</v>
      </c>
      <c r="AP544">
        <v>78.610100000000003</v>
      </c>
      <c r="AQ544">
        <v>75.696529999999996</v>
      </c>
      <c r="AR544">
        <v>73.700649999999996</v>
      </c>
      <c r="AS544">
        <v>72.48536</v>
      </c>
      <c r="AT544">
        <v>71.708690000000004</v>
      </c>
      <c r="AU544">
        <v>70.882679999999993</v>
      </c>
      <c r="AV544">
        <v>69.834819999999993</v>
      </c>
      <c r="AW544">
        <v>70.945949999999996</v>
      </c>
      <c r="AX544">
        <v>74.353710000000007</v>
      </c>
      <c r="AY544">
        <v>78.786379999999994</v>
      </c>
      <c r="AZ544">
        <v>83.215459999999993</v>
      </c>
      <c r="BA544">
        <v>86.727779999999996</v>
      </c>
      <c r="BB544">
        <v>89.78913</v>
      </c>
      <c r="BC544">
        <v>93.467590000000001</v>
      </c>
      <c r="BD544">
        <v>96.170630000000003</v>
      </c>
      <c r="BE544">
        <v>97.689539999999994</v>
      </c>
      <c r="BF544">
        <v>98.376419999999996</v>
      </c>
      <c r="BG544">
        <v>98.656779999999998</v>
      </c>
      <c r="BH544">
        <v>98.12715</v>
      </c>
      <c r="BI544">
        <v>96.225440000000006</v>
      </c>
      <c r="BJ544">
        <v>92.15643</v>
      </c>
      <c r="BK544">
        <v>87.648359999999997</v>
      </c>
      <c r="BL544">
        <v>84.629840000000002</v>
      </c>
      <c r="BM544">
        <v>82.349930000000001</v>
      </c>
      <c r="BN544">
        <v>-14.51487</v>
      </c>
      <c r="BO544">
        <v>-7.0783670000000001</v>
      </c>
      <c r="BP544">
        <v>-8.33338</v>
      </c>
      <c r="BQ544">
        <v>-6.7658909999999999</v>
      </c>
      <c r="BR544">
        <v>-6.8293530000000002</v>
      </c>
      <c r="BS544">
        <v>-7.5253839999999999</v>
      </c>
      <c r="BT544">
        <v>-2.2093829999999999</v>
      </c>
      <c r="BU544">
        <v>1.746702</v>
      </c>
      <c r="BV544">
        <v>5.3729360000000002</v>
      </c>
      <c r="BW544">
        <v>5.4241010000000003</v>
      </c>
      <c r="BX544">
        <v>0.60113539999999999</v>
      </c>
      <c r="BY544">
        <v>-0.393341</v>
      </c>
      <c r="BZ544">
        <v>-0.1893156</v>
      </c>
      <c r="CA544">
        <v>4.4215169999999997</v>
      </c>
      <c r="CB544">
        <v>14.504960000000001</v>
      </c>
      <c r="CC544">
        <v>12.90751</v>
      </c>
      <c r="CD544">
        <v>11.9993</v>
      </c>
      <c r="CE544">
        <v>8.1360150000000004</v>
      </c>
      <c r="CF544">
        <v>0.70087169999999999</v>
      </c>
      <c r="CG544">
        <v>-3.353129</v>
      </c>
      <c r="CH544">
        <v>-2.4945780000000002</v>
      </c>
      <c r="CI544">
        <v>-0.77510109999999999</v>
      </c>
      <c r="CJ544">
        <v>-2.593861</v>
      </c>
      <c r="CK544">
        <v>-1.7600359999999999</v>
      </c>
      <c r="CL544">
        <v>35.963920000000002</v>
      </c>
      <c r="CM544">
        <v>6.7245309999999998</v>
      </c>
      <c r="CN544">
        <v>7.8460089999999996</v>
      </c>
      <c r="CO544">
        <v>9.6581869999999999</v>
      </c>
      <c r="CP544">
        <v>14.00173</v>
      </c>
      <c r="CQ544">
        <v>23.442250000000001</v>
      </c>
      <c r="CR544">
        <v>19.324909999999999</v>
      </c>
      <c r="CS544">
        <v>16.23732</v>
      </c>
      <c r="CT544">
        <v>24.226299999999998</v>
      </c>
      <c r="CU544">
        <v>14.105510000000001</v>
      </c>
      <c r="CV544">
        <v>3.6514150000000001</v>
      </c>
      <c r="CW544">
        <v>0.75530600000000003</v>
      </c>
      <c r="CX544">
        <v>3.579453</v>
      </c>
      <c r="CY544">
        <v>3.957398</v>
      </c>
      <c r="CZ544">
        <v>12.280110000000001</v>
      </c>
      <c r="DA544">
        <v>11.069140000000001</v>
      </c>
      <c r="DB544">
        <v>11.37785</v>
      </c>
      <c r="DC544">
        <v>49.22045</v>
      </c>
      <c r="DD544">
        <v>289.35599999999999</v>
      </c>
      <c r="DE544">
        <v>331.81119999999999</v>
      </c>
      <c r="DF544">
        <v>263.75459999999998</v>
      </c>
      <c r="DG544">
        <v>25.194019999999998</v>
      </c>
      <c r="DH544">
        <v>11.08502</v>
      </c>
      <c r="DI544">
        <v>10.4724</v>
      </c>
    </row>
    <row r="545" spans="1:113" x14ac:dyDescent="0.25">
      <c r="A545" t="str">
        <f t="shared" si="8"/>
        <v>All_All_All_All_All_200 kW and above_43672</v>
      </c>
      <c r="B545" t="s">
        <v>177</v>
      </c>
      <c r="C545" t="s">
        <v>261</v>
      </c>
      <c r="D545" t="s">
        <v>19</v>
      </c>
      <c r="E545" t="s">
        <v>19</v>
      </c>
      <c r="F545" t="s">
        <v>19</v>
      </c>
      <c r="G545" t="s">
        <v>19</v>
      </c>
      <c r="H545" t="s">
        <v>19</v>
      </c>
      <c r="I545" t="s">
        <v>61</v>
      </c>
      <c r="J545" s="11">
        <v>43672</v>
      </c>
      <c r="K545">
        <v>15</v>
      </c>
      <c r="L545">
        <v>18</v>
      </c>
      <c r="M545">
        <v>1250</v>
      </c>
      <c r="N545">
        <v>0</v>
      </c>
      <c r="O545">
        <v>0</v>
      </c>
      <c r="P545">
        <v>0</v>
      </c>
      <c r="Q545">
        <v>0</v>
      </c>
      <c r="R545">
        <v>259.82925999999998</v>
      </c>
      <c r="S545">
        <v>247.65332000000001</v>
      </c>
      <c r="T545">
        <v>246.04517999999999</v>
      </c>
      <c r="U545">
        <v>248.93529000000001</v>
      </c>
      <c r="V545">
        <v>265.89229</v>
      </c>
      <c r="W545">
        <v>291.82080000000002</v>
      </c>
      <c r="X545">
        <v>320.7919</v>
      </c>
      <c r="Y545">
        <v>345.37351000000001</v>
      </c>
      <c r="Z545">
        <v>358.42959999999999</v>
      </c>
      <c r="AA545">
        <v>366.93256000000002</v>
      </c>
      <c r="AB545">
        <v>372.83382999999998</v>
      </c>
      <c r="AC545">
        <v>369.83533</v>
      </c>
      <c r="AD545">
        <v>360.59026999999998</v>
      </c>
      <c r="AE545">
        <v>358.54199</v>
      </c>
      <c r="AF545">
        <v>346.23329999999999</v>
      </c>
      <c r="AG545">
        <v>338.85140000000001</v>
      </c>
      <c r="AH545">
        <v>329.35570000000001</v>
      </c>
      <c r="AI545">
        <v>315.7312</v>
      </c>
      <c r="AJ545">
        <v>297.28370000000001</v>
      </c>
      <c r="AK545">
        <v>294.96780000000001</v>
      </c>
      <c r="AL545">
        <v>288.76589999999999</v>
      </c>
      <c r="AM545">
        <v>273.2122</v>
      </c>
      <c r="AN545">
        <v>260.14019999999999</v>
      </c>
      <c r="AO545">
        <v>248.37020000000001</v>
      </c>
      <c r="AP545">
        <v>77.019000000000005</v>
      </c>
      <c r="AQ545">
        <v>77.144130000000004</v>
      </c>
      <c r="AR545">
        <v>75.835430000000002</v>
      </c>
      <c r="AS545">
        <v>73.962810000000005</v>
      </c>
      <c r="AT545">
        <v>72.304339999999996</v>
      </c>
      <c r="AU545">
        <v>70.908240000000006</v>
      </c>
      <c r="AV545">
        <v>69.824389999999994</v>
      </c>
      <c r="AW545">
        <v>71.022919999999999</v>
      </c>
      <c r="AX545">
        <v>73.724689999999995</v>
      </c>
      <c r="AY545">
        <v>77.509349999999998</v>
      </c>
      <c r="AZ545">
        <v>81.90334</v>
      </c>
      <c r="BA545">
        <v>85.498549999999994</v>
      </c>
      <c r="BB545">
        <v>88.669060000000002</v>
      </c>
      <c r="BC545">
        <v>91.289230000000003</v>
      </c>
      <c r="BD545">
        <v>93.597579999999994</v>
      </c>
      <c r="BE545">
        <v>95.17474</v>
      </c>
      <c r="BF545">
        <v>96.068969999999993</v>
      </c>
      <c r="BG545">
        <v>95.793430000000001</v>
      </c>
      <c r="BH545">
        <v>94.336070000000007</v>
      </c>
      <c r="BI545">
        <v>91.595669999999998</v>
      </c>
      <c r="BJ545">
        <v>87.539919999999995</v>
      </c>
      <c r="BK545">
        <v>83.223669999999998</v>
      </c>
      <c r="BL545">
        <v>80.211619999999996</v>
      </c>
      <c r="BM545">
        <v>77.870090000000005</v>
      </c>
      <c r="BN545">
        <v>-14.3956</v>
      </c>
      <c r="BO545">
        <v>-7.5456500000000002</v>
      </c>
      <c r="BP545">
        <v>-8.9766779999999997</v>
      </c>
      <c r="BQ545">
        <v>-7.0807010000000004</v>
      </c>
      <c r="BR545">
        <v>-7.0706860000000002</v>
      </c>
      <c r="BS545">
        <v>-7.7651839999999996</v>
      </c>
      <c r="BT545">
        <v>-2.5686710000000001</v>
      </c>
      <c r="BU545">
        <v>1.455436</v>
      </c>
      <c r="BV545">
        <v>5.2858000000000001</v>
      </c>
      <c r="BW545">
        <v>5.4007420000000002</v>
      </c>
      <c r="BX545">
        <v>0.51492740000000004</v>
      </c>
      <c r="BY545">
        <v>-0.2383374</v>
      </c>
      <c r="BZ545">
        <v>-0.26377260000000002</v>
      </c>
      <c r="CA545">
        <v>4.6235879999999998</v>
      </c>
      <c r="CB545">
        <v>14.64573</v>
      </c>
      <c r="CC545">
        <v>13.17455</v>
      </c>
      <c r="CD545">
        <v>12.2898</v>
      </c>
      <c r="CE545">
        <v>8.2786120000000007</v>
      </c>
      <c r="CF545">
        <v>0.91193150000000001</v>
      </c>
      <c r="CG545">
        <v>-3.1257769999999998</v>
      </c>
      <c r="CH545">
        <v>-2.2475290000000001</v>
      </c>
      <c r="CI545">
        <v>-0.31643919999999998</v>
      </c>
      <c r="CJ545">
        <v>-2.3301699999999999</v>
      </c>
      <c r="CK545">
        <v>-1.305226</v>
      </c>
      <c r="CL545">
        <v>32.966569999999997</v>
      </c>
      <c r="CM545">
        <v>7.7897309999999997</v>
      </c>
      <c r="CN545">
        <v>7.9987259999999996</v>
      </c>
      <c r="CO545">
        <v>8.2294739999999997</v>
      </c>
      <c r="CP545">
        <v>6.7926710000000003</v>
      </c>
      <c r="CQ545">
        <v>4.6665179999999999</v>
      </c>
      <c r="CR545">
        <v>7.5858359999999996</v>
      </c>
      <c r="CS545">
        <v>6.4370640000000003</v>
      </c>
      <c r="CT545">
        <v>5.5020160000000002</v>
      </c>
      <c r="CU545">
        <v>3.4944220000000001</v>
      </c>
      <c r="CV545">
        <v>1.535684</v>
      </c>
      <c r="CW545">
        <v>0.72283280000000005</v>
      </c>
      <c r="CX545">
        <v>1.0902940000000001</v>
      </c>
      <c r="CY545">
        <v>1.546551</v>
      </c>
      <c r="CZ545">
        <v>9.0190769999999993</v>
      </c>
      <c r="DA545">
        <v>8.8229399999999991</v>
      </c>
      <c r="DB545">
        <v>9.4233499999999992</v>
      </c>
      <c r="DC545">
        <v>32.486620000000002</v>
      </c>
      <c r="DD545">
        <v>165.74639999999999</v>
      </c>
      <c r="DE545">
        <v>194.696</v>
      </c>
      <c r="DF545">
        <v>152.40719999999999</v>
      </c>
      <c r="DG545">
        <v>16.742069999999998</v>
      </c>
      <c r="DH545">
        <v>9.2140599999999999</v>
      </c>
      <c r="DI545">
        <v>8.2812540000000006</v>
      </c>
    </row>
    <row r="546" spans="1:113" x14ac:dyDescent="0.25">
      <c r="A546" t="str">
        <f t="shared" si="8"/>
        <v>All_All_All_All_All_200 kW and above_43690</v>
      </c>
      <c r="B546" t="s">
        <v>177</v>
      </c>
      <c r="C546" t="s">
        <v>261</v>
      </c>
      <c r="D546" t="s">
        <v>19</v>
      </c>
      <c r="E546" t="s">
        <v>19</v>
      </c>
      <c r="F546" t="s">
        <v>19</v>
      </c>
      <c r="G546" t="s">
        <v>19</v>
      </c>
      <c r="H546" t="s">
        <v>19</v>
      </c>
      <c r="I546" t="s">
        <v>61</v>
      </c>
      <c r="J546" s="11">
        <v>43690</v>
      </c>
      <c r="K546">
        <v>15</v>
      </c>
      <c r="L546">
        <v>18</v>
      </c>
      <c r="M546">
        <v>1243</v>
      </c>
      <c r="N546">
        <v>0</v>
      </c>
      <c r="O546">
        <v>0</v>
      </c>
      <c r="P546">
        <v>0</v>
      </c>
      <c r="Q546">
        <v>0</v>
      </c>
      <c r="R546">
        <v>250.60457</v>
      </c>
      <c r="S546">
        <v>246.32405</v>
      </c>
      <c r="T546">
        <v>241.59965</v>
      </c>
      <c r="U546">
        <v>246.76593</v>
      </c>
      <c r="V546">
        <v>265.05178000000001</v>
      </c>
      <c r="W546">
        <v>290.69432999999998</v>
      </c>
      <c r="X546">
        <v>328.82382000000001</v>
      </c>
      <c r="Y546">
        <v>362.12691999999998</v>
      </c>
      <c r="Z546">
        <v>387.87743</v>
      </c>
      <c r="AA546">
        <v>397.02787000000001</v>
      </c>
      <c r="AB546">
        <v>405.81493</v>
      </c>
      <c r="AC546">
        <v>406.35854</v>
      </c>
      <c r="AD546">
        <v>395.53715999999997</v>
      </c>
      <c r="AE546">
        <v>393.45585999999997</v>
      </c>
      <c r="AF546">
        <v>383.73921999999999</v>
      </c>
      <c r="AG546">
        <v>373.29770000000002</v>
      </c>
      <c r="AH546">
        <v>361.53039999999999</v>
      </c>
      <c r="AI546">
        <v>344.03829999999999</v>
      </c>
      <c r="AJ546">
        <v>317.69200000000001</v>
      </c>
      <c r="AK546">
        <v>315.26440000000002</v>
      </c>
      <c r="AL546">
        <v>306.67829999999998</v>
      </c>
      <c r="AM546">
        <v>284.89800000000002</v>
      </c>
      <c r="AN546">
        <v>270.79579999999999</v>
      </c>
      <c r="AO546">
        <v>257.82100000000003</v>
      </c>
      <c r="AP546">
        <v>75.898349999999994</v>
      </c>
      <c r="AQ546">
        <v>73.479079999999996</v>
      </c>
      <c r="AR546">
        <v>72.065049999999999</v>
      </c>
      <c r="AS546">
        <v>70.643929999999997</v>
      </c>
      <c r="AT546">
        <v>69.751080000000002</v>
      </c>
      <c r="AU546">
        <v>68.46942</v>
      </c>
      <c r="AV546">
        <v>67.383439999999993</v>
      </c>
      <c r="AW546">
        <v>67.819509999999994</v>
      </c>
      <c r="AX546">
        <v>71.930239999999998</v>
      </c>
      <c r="AY546">
        <v>76.762110000000007</v>
      </c>
      <c r="AZ546">
        <v>81.089190000000002</v>
      </c>
      <c r="BA546">
        <v>85.319670000000002</v>
      </c>
      <c r="BB546">
        <v>88.955579999999998</v>
      </c>
      <c r="BC546">
        <v>91.976079999999996</v>
      </c>
      <c r="BD546">
        <v>93.968199999999996</v>
      </c>
      <c r="BE546">
        <v>95.532769999999999</v>
      </c>
      <c r="BF546">
        <v>96.412430000000001</v>
      </c>
      <c r="BG546">
        <v>96.392560000000003</v>
      </c>
      <c r="BH546">
        <v>95.612780000000001</v>
      </c>
      <c r="BI546">
        <v>93.327730000000003</v>
      </c>
      <c r="BJ546">
        <v>89.442719999999994</v>
      </c>
      <c r="BK546">
        <v>85.675550000000001</v>
      </c>
      <c r="BL546">
        <v>82.037220000000005</v>
      </c>
      <c r="BM546">
        <v>79.298090000000002</v>
      </c>
      <c r="BN546">
        <v>-1.979765</v>
      </c>
      <c r="BO546">
        <v>-2.9975109999999998</v>
      </c>
      <c r="BP546">
        <v>-2.5319660000000002</v>
      </c>
      <c r="BQ546">
        <v>-3.1821280000000001</v>
      </c>
      <c r="BR546">
        <v>-2.1379890000000001</v>
      </c>
      <c r="BS546">
        <v>-1.9369559999999999</v>
      </c>
      <c r="BT546">
        <v>1.6601250000000001</v>
      </c>
      <c r="BU546">
        <v>6.4476680000000002</v>
      </c>
      <c r="BV546">
        <v>2.1117910000000002</v>
      </c>
      <c r="BW546">
        <v>-0.41781600000000002</v>
      </c>
      <c r="BX546">
        <v>-1.030605</v>
      </c>
      <c r="BY546">
        <v>-1.405408</v>
      </c>
      <c r="BZ546">
        <v>2.6750240000000001</v>
      </c>
      <c r="CA546">
        <v>6.3105539999999998</v>
      </c>
      <c r="CB546">
        <v>13.353680000000001</v>
      </c>
      <c r="CC546">
        <v>12.097670000000001</v>
      </c>
      <c r="CD546">
        <v>10.922969999999999</v>
      </c>
      <c r="CE546">
        <v>11.06814</v>
      </c>
      <c r="CF546">
        <v>3.8562910000000001</v>
      </c>
      <c r="CG546">
        <v>-1.4249080000000001</v>
      </c>
      <c r="CH546">
        <v>0.71996459999999995</v>
      </c>
      <c r="CI546">
        <v>0.40562749999999997</v>
      </c>
      <c r="CJ546">
        <v>-0.2804663</v>
      </c>
      <c r="CK546">
        <v>0.27617900000000001</v>
      </c>
      <c r="CL546">
        <v>13.633190000000001</v>
      </c>
      <c r="CM546">
        <v>6.2409189999999999</v>
      </c>
      <c r="CN546">
        <v>6.5823130000000001</v>
      </c>
      <c r="CO546">
        <v>8.9972209999999997</v>
      </c>
      <c r="CP546">
        <v>10.86795</v>
      </c>
      <c r="CQ546">
        <v>16.768640000000001</v>
      </c>
      <c r="CR546">
        <v>13.349080000000001</v>
      </c>
      <c r="CS546">
        <v>15.06278</v>
      </c>
      <c r="CT546">
        <v>16.823930000000001</v>
      </c>
      <c r="CU546">
        <v>7.8880100000000004</v>
      </c>
      <c r="CV546">
        <v>2.460718</v>
      </c>
      <c r="CW546">
        <v>0.49585990000000002</v>
      </c>
      <c r="CX546">
        <v>1.669872</v>
      </c>
      <c r="CY546">
        <v>1.8933500000000001</v>
      </c>
      <c r="CZ546">
        <v>9.5844179999999994</v>
      </c>
      <c r="DA546">
        <v>9.5066710000000008</v>
      </c>
      <c r="DB546">
        <v>10.10031</v>
      </c>
      <c r="DC546">
        <v>38.510649999999998</v>
      </c>
      <c r="DD546">
        <v>241.58500000000001</v>
      </c>
      <c r="DE546">
        <v>289.10039999999998</v>
      </c>
      <c r="DF546">
        <v>218.78909999999999</v>
      </c>
      <c r="DG546">
        <v>22.351130000000001</v>
      </c>
      <c r="DH546">
        <v>10.25126</v>
      </c>
      <c r="DI546">
        <v>9.0122260000000001</v>
      </c>
    </row>
    <row r="547" spans="1:113" x14ac:dyDescent="0.25">
      <c r="A547" t="str">
        <f t="shared" si="8"/>
        <v>All_All_All_All_All_200 kW and above_43691</v>
      </c>
      <c r="B547" t="s">
        <v>177</v>
      </c>
      <c r="C547" t="s">
        <v>261</v>
      </c>
      <c r="D547" t="s">
        <v>19</v>
      </c>
      <c r="E547" t="s">
        <v>19</v>
      </c>
      <c r="F547" t="s">
        <v>19</v>
      </c>
      <c r="G547" t="s">
        <v>19</v>
      </c>
      <c r="H547" t="s">
        <v>19</v>
      </c>
      <c r="I547" t="s">
        <v>61</v>
      </c>
      <c r="J547" s="11">
        <v>43691</v>
      </c>
      <c r="K547">
        <v>15</v>
      </c>
      <c r="L547">
        <v>18</v>
      </c>
      <c r="M547">
        <v>1243</v>
      </c>
      <c r="N547">
        <v>0</v>
      </c>
      <c r="O547">
        <v>0</v>
      </c>
      <c r="P547">
        <v>0</v>
      </c>
      <c r="Q547">
        <v>0</v>
      </c>
      <c r="R547">
        <v>250.48437999999999</v>
      </c>
      <c r="S547">
        <v>247.22603000000001</v>
      </c>
      <c r="T547">
        <v>239.55059</v>
      </c>
      <c r="U547">
        <v>243.54943</v>
      </c>
      <c r="V547">
        <v>261.42344000000003</v>
      </c>
      <c r="W547">
        <v>291.51357000000002</v>
      </c>
      <c r="X547">
        <v>331.15965</v>
      </c>
      <c r="Y547">
        <v>361.38556999999997</v>
      </c>
      <c r="Z547">
        <v>397.51555999999999</v>
      </c>
      <c r="AA547">
        <v>407.59451999999999</v>
      </c>
      <c r="AB547">
        <v>415.90096999999997</v>
      </c>
      <c r="AC547">
        <v>412.02627999999999</v>
      </c>
      <c r="AD547">
        <v>405.11072000000001</v>
      </c>
      <c r="AE547">
        <v>406.65296000000001</v>
      </c>
      <c r="AF547">
        <v>394.404</v>
      </c>
      <c r="AG547">
        <v>381.14089999999999</v>
      </c>
      <c r="AH547">
        <v>371.09219999999999</v>
      </c>
      <c r="AI547">
        <v>342.40140000000002</v>
      </c>
      <c r="AJ547">
        <v>324.5487</v>
      </c>
      <c r="AK547">
        <v>330.85770000000002</v>
      </c>
      <c r="AL547">
        <v>318.93610000000001</v>
      </c>
      <c r="AM547">
        <v>289.3578</v>
      </c>
      <c r="AN547">
        <v>275.83460000000002</v>
      </c>
      <c r="AO547">
        <v>264.49340000000001</v>
      </c>
      <c r="AP547">
        <v>78.938140000000004</v>
      </c>
      <c r="AQ547">
        <v>75.722309999999993</v>
      </c>
      <c r="AR547">
        <v>74.501679999999993</v>
      </c>
      <c r="AS547">
        <v>72.364890000000003</v>
      </c>
      <c r="AT547">
        <v>71.002799999999993</v>
      </c>
      <c r="AU547">
        <v>70.184460000000001</v>
      </c>
      <c r="AV547">
        <v>69.249859999999998</v>
      </c>
      <c r="AW547">
        <v>69.745320000000007</v>
      </c>
      <c r="AX547">
        <v>73.903450000000007</v>
      </c>
      <c r="AY547">
        <v>78.6096</v>
      </c>
      <c r="AZ547">
        <v>83.492810000000006</v>
      </c>
      <c r="BA547">
        <v>88.132750000000001</v>
      </c>
      <c r="BB547">
        <v>92.159099999999995</v>
      </c>
      <c r="BC547">
        <v>95.593100000000007</v>
      </c>
      <c r="BD547">
        <v>98.121729999999999</v>
      </c>
      <c r="BE547">
        <v>99.631990000000002</v>
      </c>
      <c r="BF547">
        <v>100.3077</v>
      </c>
      <c r="BG547">
        <v>100.4978</v>
      </c>
      <c r="BH547">
        <v>99.714449999999999</v>
      </c>
      <c r="BI547">
        <v>97.445970000000003</v>
      </c>
      <c r="BJ547">
        <v>92.754419999999996</v>
      </c>
      <c r="BK547">
        <v>88.375820000000004</v>
      </c>
      <c r="BL547">
        <v>84.920829999999995</v>
      </c>
      <c r="BM547">
        <v>82.259460000000004</v>
      </c>
      <c r="BN547">
        <v>-2.5136099999999999</v>
      </c>
      <c r="BO547">
        <v>-3.4692639999999999</v>
      </c>
      <c r="BP547">
        <v>-3.1217769999999998</v>
      </c>
      <c r="BQ547">
        <v>-3.4546890000000001</v>
      </c>
      <c r="BR547">
        <v>-2.2784230000000001</v>
      </c>
      <c r="BS547">
        <v>-2.415197</v>
      </c>
      <c r="BT547">
        <v>0.91818049999999996</v>
      </c>
      <c r="BU547">
        <v>6.1007819999999997</v>
      </c>
      <c r="BV547">
        <v>1.9648099999999999</v>
      </c>
      <c r="BW547">
        <v>-0.458426</v>
      </c>
      <c r="BX547">
        <v>-0.94284789999999996</v>
      </c>
      <c r="BY547">
        <v>-1.3737839999999999</v>
      </c>
      <c r="BZ547">
        <v>2.4438650000000002</v>
      </c>
      <c r="CA547">
        <v>6.0699810000000003</v>
      </c>
      <c r="CB547">
        <v>13.201650000000001</v>
      </c>
      <c r="CC547">
        <v>12.233370000000001</v>
      </c>
      <c r="CD547">
        <v>11.02641</v>
      </c>
      <c r="CE547">
        <v>10.92276</v>
      </c>
      <c r="CF547">
        <v>3.6546699999999999</v>
      </c>
      <c r="CG547">
        <v>-1.4532659999999999</v>
      </c>
      <c r="CH547">
        <v>0.6646417</v>
      </c>
      <c r="CI547">
        <v>0.33969650000000001</v>
      </c>
      <c r="CJ547">
        <v>-0.55507340000000005</v>
      </c>
      <c r="CK547">
        <v>-7.4397699999999997E-2</v>
      </c>
      <c r="CL547">
        <v>14.29992</v>
      </c>
      <c r="CM547">
        <v>6.4734999999999996</v>
      </c>
      <c r="CN547">
        <v>7.0608570000000004</v>
      </c>
      <c r="CO547">
        <v>9.8574009999999994</v>
      </c>
      <c r="CP547">
        <v>11.68632</v>
      </c>
      <c r="CQ547">
        <v>15.208500000000001</v>
      </c>
      <c r="CR547">
        <v>12.58145</v>
      </c>
      <c r="CS547">
        <v>15.816700000000001</v>
      </c>
      <c r="CT547">
        <v>15.091390000000001</v>
      </c>
      <c r="CU547">
        <v>6.4809479999999997</v>
      </c>
      <c r="CV547">
        <v>2.1548850000000002</v>
      </c>
      <c r="CW547">
        <v>0.45136809999999999</v>
      </c>
      <c r="CX547">
        <v>1.522548</v>
      </c>
      <c r="CY547">
        <v>1.793587</v>
      </c>
      <c r="CZ547">
        <v>12.55763</v>
      </c>
      <c r="DA547">
        <v>11.47921</v>
      </c>
      <c r="DB547">
        <v>12.37349</v>
      </c>
      <c r="DC547">
        <v>44.153869999999998</v>
      </c>
      <c r="DD547">
        <v>262.35809999999998</v>
      </c>
      <c r="DE547">
        <v>315.92910000000001</v>
      </c>
      <c r="DF547">
        <v>242.21770000000001</v>
      </c>
      <c r="DG547">
        <v>25.252359999999999</v>
      </c>
      <c r="DH547">
        <v>10.63551</v>
      </c>
      <c r="DI547">
        <v>8.896922</v>
      </c>
    </row>
    <row r="548" spans="1:113" x14ac:dyDescent="0.25">
      <c r="A548" t="str">
        <f t="shared" si="8"/>
        <v>All_All_All_All_All_200 kW and above_43693</v>
      </c>
      <c r="B548" t="s">
        <v>177</v>
      </c>
      <c r="C548" t="s">
        <v>261</v>
      </c>
      <c r="D548" t="s">
        <v>19</v>
      </c>
      <c r="E548" t="s">
        <v>19</v>
      </c>
      <c r="F548" t="s">
        <v>19</v>
      </c>
      <c r="G548" t="s">
        <v>19</v>
      </c>
      <c r="H548" t="s">
        <v>19</v>
      </c>
      <c r="I548" t="s">
        <v>61</v>
      </c>
      <c r="J548" s="11">
        <v>43693</v>
      </c>
      <c r="K548">
        <v>15</v>
      </c>
      <c r="L548">
        <v>18</v>
      </c>
      <c r="M548">
        <v>1243</v>
      </c>
      <c r="N548">
        <v>0</v>
      </c>
      <c r="O548">
        <v>0</v>
      </c>
      <c r="P548">
        <v>0</v>
      </c>
      <c r="Q548">
        <v>0</v>
      </c>
      <c r="R548">
        <v>256.83118000000002</v>
      </c>
      <c r="S548">
        <v>251.97435999999999</v>
      </c>
      <c r="T548">
        <v>248.56107</v>
      </c>
      <c r="U548">
        <v>253.34263000000001</v>
      </c>
      <c r="V548">
        <v>268.46055000000001</v>
      </c>
      <c r="W548">
        <v>298.45983999999999</v>
      </c>
      <c r="X548">
        <v>334.60169000000002</v>
      </c>
      <c r="Y548">
        <v>370.92180000000002</v>
      </c>
      <c r="Z548">
        <v>394.44725</v>
      </c>
      <c r="AA548">
        <v>414.53694999999999</v>
      </c>
      <c r="AB548">
        <v>419.98097000000001</v>
      </c>
      <c r="AC548">
        <v>415.49166000000002</v>
      </c>
      <c r="AD548">
        <v>401.27224000000001</v>
      </c>
      <c r="AE548">
        <v>401.65312</v>
      </c>
      <c r="AF548">
        <v>388.84401000000003</v>
      </c>
      <c r="AG548">
        <v>373.7294</v>
      </c>
      <c r="AH548">
        <v>358.54469999999998</v>
      </c>
      <c r="AI548">
        <v>338.54539999999997</v>
      </c>
      <c r="AJ548">
        <v>315.07499999999999</v>
      </c>
      <c r="AK548">
        <v>309.37819999999999</v>
      </c>
      <c r="AL548">
        <v>292.84800000000001</v>
      </c>
      <c r="AM548">
        <v>275.45</v>
      </c>
      <c r="AN548">
        <v>261.71539999999999</v>
      </c>
      <c r="AO548">
        <v>248.96119999999999</v>
      </c>
      <c r="AP548">
        <v>79.640140000000002</v>
      </c>
      <c r="AQ548">
        <v>79.617379999999997</v>
      </c>
      <c r="AR548">
        <v>77.715549999999993</v>
      </c>
      <c r="AS548">
        <v>76.082130000000006</v>
      </c>
      <c r="AT548">
        <v>74.855230000000006</v>
      </c>
      <c r="AU548">
        <v>73.473990000000001</v>
      </c>
      <c r="AV548">
        <v>72.304730000000006</v>
      </c>
      <c r="AW548">
        <v>72.519189999999995</v>
      </c>
      <c r="AX548">
        <v>76.231039999999993</v>
      </c>
      <c r="AY548">
        <v>81.765010000000004</v>
      </c>
      <c r="AZ548">
        <v>86.480720000000005</v>
      </c>
      <c r="BA548">
        <v>90.700580000000002</v>
      </c>
      <c r="BB548">
        <v>93.641040000000004</v>
      </c>
      <c r="BC548">
        <v>95.988129999999998</v>
      </c>
      <c r="BD548">
        <v>98.47645</v>
      </c>
      <c r="BE548">
        <v>99.544820000000001</v>
      </c>
      <c r="BF548">
        <v>100.107</v>
      </c>
      <c r="BG548">
        <v>99.472070000000002</v>
      </c>
      <c r="BH548">
        <v>97.888469999999998</v>
      </c>
      <c r="BI548">
        <v>94.468220000000002</v>
      </c>
      <c r="BJ548">
        <v>89.245320000000007</v>
      </c>
      <c r="BK548">
        <v>85.264970000000005</v>
      </c>
      <c r="BL548">
        <v>82.138959999999997</v>
      </c>
      <c r="BM548">
        <v>79.850570000000005</v>
      </c>
      <c r="BN548">
        <v>-2.6258729999999999</v>
      </c>
      <c r="BO548">
        <v>-4.287979</v>
      </c>
      <c r="BP548">
        <v>-3.7423190000000002</v>
      </c>
      <c r="BQ548">
        <v>-3.9635850000000001</v>
      </c>
      <c r="BR548">
        <v>-2.9317139999999999</v>
      </c>
      <c r="BS548">
        <v>-3.4166280000000002</v>
      </c>
      <c r="BT548">
        <v>-6.4190000000000002E-3</v>
      </c>
      <c r="BU548">
        <v>5.7331620000000001</v>
      </c>
      <c r="BV548">
        <v>1.8074429999999999</v>
      </c>
      <c r="BW548">
        <v>-0.55194410000000005</v>
      </c>
      <c r="BX548">
        <v>-0.95930899999999997</v>
      </c>
      <c r="BY548">
        <v>-1.237927</v>
      </c>
      <c r="BZ548">
        <v>2.3587750000000001</v>
      </c>
      <c r="CA548">
        <v>6.2081119999999999</v>
      </c>
      <c r="CB548">
        <v>13.437799999999999</v>
      </c>
      <c r="CC548">
        <v>12.641769999999999</v>
      </c>
      <c r="CD548">
        <v>11.45153</v>
      </c>
      <c r="CE548">
        <v>11.201750000000001</v>
      </c>
      <c r="CF548">
        <v>3.9793280000000002</v>
      </c>
      <c r="CG548">
        <v>-0.98360369999999997</v>
      </c>
      <c r="CH548">
        <v>0.98017160000000003</v>
      </c>
      <c r="CI548">
        <v>0.76476750000000004</v>
      </c>
      <c r="CJ548">
        <v>-0.34732370000000001</v>
      </c>
      <c r="CK548">
        <v>0.1275829</v>
      </c>
      <c r="CL548">
        <v>15.82968</v>
      </c>
      <c r="CM548">
        <v>7.5000220000000004</v>
      </c>
      <c r="CN548">
        <v>7.3922369999999997</v>
      </c>
      <c r="CO548">
        <v>9.4339639999999996</v>
      </c>
      <c r="CP548">
        <v>9.9141449999999995</v>
      </c>
      <c r="CQ548">
        <v>11.049149999999999</v>
      </c>
      <c r="CR548">
        <v>11.006690000000001</v>
      </c>
      <c r="CS548">
        <v>13.62853</v>
      </c>
      <c r="CT548">
        <v>11.18628</v>
      </c>
      <c r="CU548">
        <v>4.2981400000000001</v>
      </c>
      <c r="CV548">
        <v>1.7801659999999999</v>
      </c>
      <c r="CW548">
        <v>0.58320799999999995</v>
      </c>
      <c r="CX548">
        <v>1.2795510000000001</v>
      </c>
      <c r="CY548">
        <v>2.2283309999999998</v>
      </c>
      <c r="CZ548">
        <v>10.37171</v>
      </c>
      <c r="DA548">
        <v>10.77497</v>
      </c>
      <c r="DB548">
        <v>10.51126</v>
      </c>
      <c r="DC548">
        <v>42.368299999999998</v>
      </c>
      <c r="DD548">
        <v>261.08280000000002</v>
      </c>
      <c r="DE548">
        <v>313.17660000000001</v>
      </c>
      <c r="DF548">
        <v>233.4888</v>
      </c>
      <c r="DG548">
        <v>23.509229999999999</v>
      </c>
      <c r="DH548">
        <v>10.728730000000001</v>
      </c>
      <c r="DI548">
        <v>8.5139479999999992</v>
      </c>
    </row>
    <row r="549" spans="1:113" x14ac:dyDescent="0.25">
      <c r="A549" t="str">
        <f t="shared" si="8"/>
        <v>All_All_All_All_All_200 kW and above_43703</v>
      </c>
      <c r="B549" t="s">
        <v>177</v>
      </c>
      <c r="C549" t="s">
        <v>261</v>
      </c>
      <c r="D549" t="s">
        <v>19</v>
      </c>
      <c r="E549" t="s">
        <v>19</v>
      </c>
      <c r="F549" t="s">
        <v>19</v>
      </c>
      <c r="G549" t="s">
        <v>19</v>
      </c>
      <c r="H549" t="s">
        <v>19</v>
      </c>
      <c r="I549" t="s">
        <v>61</v>
      </c>
      <c r="J549" s="11">
        <v>43703</v>
      </c>
      <c r="K549">
        <v>15</v>
      </c>
      <c r="L549">
        <v>18</v>
      </c>
      <c r="M549">
        <v>1240</v>
      </c>
      <c r="N549">
        <v>0</v>
      </c>
      <c r="O549">
        <v>0</v>
      </c>
      <c r="P549">
        <v>0</v>
      </c>
      <c r="Q549">
        <v>0</v>
      </c>
      <c r="R549">
        <v>219.55887000000001</v>
      </c>
      <c r="S549">
        <v>217.27166</v>
      </c>
      <c r="T549">
        <v>220.14847</v>
      </c>
      <c r="U549">
        <v>230.35821999999999</v>
      </c>
      <c r="V549">
        <v>252.67085</v>
      </c>
      <c r="W549">
        <v>287.45731000000001</v>
      </c>
      <c r="X549">
        <v>326.27474000000001</v>
      </c>
      <c r="Y549">
        <v>364.63312000000002</v>
      </c>
      <c r="Z549">
        <v>388.21602000000001</v>
      </c>
      <c r="AA549">
        <v>401.05214999999998</v>
      </c>
      <c r="AB549">
        <v>412.29836999999998</v>
      </c>
      <c r="AC549">
        <v>417.10169999999999</v>
      </c>
      <c r="AD549">
        <v>406.02411000000001</v>
      </c>
      <c r="AE549">
        <v>406.79728999999998</v>
      </c>
      <c r="AF549">
        <v>393.92052999999999</v>
      </c>
      <c r="AG549">
        <v>381.19450000000001</v>
      </c>
      <c r="AH549">
        <v>364.27609999999999</v>
      </c>
      <c r="AI549">
        <v>343.6148</v>
      </c>
      <c r="AJ549">
        <v>319.37779999999998</v>
      </c>
      <c r="AK549">
        <v>312.79689999999999</v>
      </c>
      <c r="AL549">
        <v>302.23880000000003</v>
      </c>
      <c r="AM549">
        <v>284.43770000000001</v>
      </c>
      <c r="AN549">
        <v>271.36950000000002</v>
      </c>
      <c r="AO549">
        <v>262.1592</v>
      </c>
      <c r="AP549">
        <v>77.732579999999999</v>
      </c>
      <c r="AQ549">
        <v>76.24915</v>
      </c>
      <c r="AR549">
        <v>75.117310000000003</v>
      </c>
      <c r="AS549">
        <v>73.764849999999996</v>
      </c>
      <c r="AT549">
        <v>72.379800000000003</v>
      </c>
      <c r="AU549">
        <v>71.229349999999997</v>
      </c>
      <c r="AV549">
        <v>70.467230000000001</v>
      </c>
      <c r="AW549">
        <v>70.623419999999996</v>
      </c>
      <c r="AX549">
        <v>74.488519999999994</v>
      </c>
      <c r="AY549">
        <v>78.377030000000005</v>
      </c>
      <c r="AZ549">
        <v>82.525109999999998</v>
      </c>
      <c r="BA549">
        <v>86.315619999999996</v>
      </c>
      <c r="BB549">
        <v>90.111760000000004</v>
      </c>
      <c r="BC549">
        <v>93.315669999999997</v>
      </c>
      <c r="BD549">
        <v>95.701639999999998</v>
      </c>
      <c r="BE549">
        <v>97.259100000000004</v>
      </c>
      <c r="BF549">
        <v>97.738100000000003</v>
      </c>
      <c r="BG549">
        <v>97.919619999999995</v>
      </c>
      <c r="BH549">
        <v>96.522440000000003</v>
      </c>
      <c r="BI549">
        <v>93.252080000000007</v>
      </c>
      <c r="BJ549">
        <v>88.719399999999993</v>
      </c>
      <c r="BK549">
        <v>85.172179999999997</v>
      </c>
      <c r="BL549">
        <v>82.482069999999993</v>
      </c>
      <c r="BM549">
        <v>79.980770000000007</v>
      </c>
      <c r="BN549">
        <v>-2.2087330000000001</v>
      </c>
      <c r="BO549">
        <v>-3.4911050000000001</v>
      </c>
      <c r="BP549">
        <v>-3.0914890000000002</v>
      </c>
      <c r="BQ549">
        <v>-3.5071110000000001</v>
      </c>
      <c r="BR549">
        <v>-2.5058349999999998</v>
      </c>
      <c r="BS549">
        <v>-2.8217650000000001</v>
      </c>
      <c r="BT549">
        <v>0.2201362</v>
      </c>
      <c r="BU549">
        <v>5.85419</v>
      </c>
      <c r="BV549">
        <v>1.8717680000000001</v>
      </c>
      <c r="BW549">
        <v>-0.51511379999999996</v>
      </c>
      <c r="BX549">
        <v>-1.0253460000000001</v>
      </c>
      <c r="BY549">
        <v>-1.371281</v>
      </c>
      <c r="BZ549">
        <v>2.6386310000000002</v>
      </c>
      <c r="CA549">
        <v>6.4713279999999997</v>
      </c>
      <c r="CB549">
        <v>13.63668</v>
      </c>
      <c r="CC549">
        <v>12.58217</v>
      </c>
      <c r="CD549">
        <v>11.41597</v>
      </c>
      <c r="CE549">
        <v>11.461130000000001</v>
      </c>
      <c r="CF549">
        <v>4.2005840000000001</v>
      </c>
      <c r="CG549">
        <v>-1.080811</v>
      </c>
      <c r="CH549">
        <v>1.0027159999999999</v>
      </c>
      <c r="CI549">
        <v>0.81765330000000003</v>
      </c>
      <c r="CJ549">
        <v>-0.2391211</v>
      </c>
      <c r="CK549">
        <v>0.222748</v>
      </c>
      <c r="CL549">
        <v>16.20693</v>
      </c>
      <c r="CM549">
        <v>8.2267109999999999</v>
      </c>
      <c r="CN549">
        <v>7.658989</v>
      </c>
      <c r="CO549">
        <v>10.277850000000001</v>
      </c>
      <c r="CP549">
        <v>12.115550000000001</v>
      </c>
      <c r="CQ549">
        <v>11.105420000000001</v>
      </c>
      <c r="CR549">
        <v>9.4213869999999993</v>
      </c>
      <c r="CS549">
        <v>13.23235</v>
      </c>
      <c r="CT549">
        <v>11.18003</v>
      </c>
      <c r="CU549">
        <v>5.3263769999999999</v>
      </c>
      <c r="CV549">
        <v>1.9242520000000001</v>
      </c>
      <c r="CW549">
        <v>0.47230709999999998</v>
      </c>
      <c r="CX549">
        <v>1.421538</v>
      </c>
      <c r="CY549">
        <v>1.8012090000000001</v>
      </c>
      <c r="CZ549">
        <v>10.632210000000001</v>
      </c>
      <c r="DA549">
        <v>10.387829999999999</v>
      </c>
      <c r="DB549">
        <v>10.240550000000001</v>
      </c>
      <c r="DC549">
        <v>39.522410000000001</v>
      </c>
      <c r="DD549">
        <v>237.59020000000001</v>
      </c>
      <c r="DE549">
        <v>279.90969999999999</v>
      </c>
      <c r="DF549">
        <v>211.71350000000001</v>
      </c>
      <c r="DG549">
        <v>21.39873</v>
      </c>
      <c r="DH549">
        <v>9.5957679999999996</v>
      </c>
      <c r="DI549">
        <v>7.7256869999999997</v>
      </c>
    </row>
    <row r="550" spans="1:113" x14ac:dyDescent="0.25">
      <c r="A550" t="str">
        <f t="shared" si="8"/>
        <v>All_All_All_All_All_200 kW and above_43704</v>
      </c>
      <c r="B550" t="s">
        <v>177</v>
      </c>
      <c r="C550" t="s">
        <v>261</v>
      </c>
      <c r="D550" t="s">
        <v>19</v>
      </c>
      <c r="E550" t="s">
        <v>19</v>
      </c>
      <c r="F550" t="s">
        <v>19</v>
      </c>
      <c r="G550" t="s">
        <v>19</v>
      </c>
      <c r="H550" t="s">
        <v>19</v>
      </c>
      <c r="I550" t="s">
        <v>61</v>
      </c>
      <c r="J550" s="11">
        <v>43704</v>
      </c>
      <c r="K550">
        <v>15</v>
      </c>
      <c r="L550">
        <v>18</v>
      </c>
      <c r="M550">
        <v>1239</v>
      </c>
      <c r="N550">
        <v>0</v>
      </c>
      <c r="O550">
        <v>0</v>
      </c>
      <c r="P550">
        <v>0</v>
      </c>
      <c r="Q550">
        <v>0</v>
      </c>
      <c r="R550">
        <v>253.53631999999999</v>
      </c>
      <c r="S550">
        <v>247.97086999999999</v>
      </c>
      <c r="T550">
        <v>244.19143</v>
      </c>
      <c r="U550">
        <v>249.52895000000001</v>
      </c>
      <c r="V550">
        <v>267.40568000000002</v>
      </c>
      <c r="W550">
        <v>295.36790999999999</v>
      </c>
      <c r="X550">
        <v>330.74148000000002</v>
      </c>
      <c r="Y550">
        <v>360.86464000000001</v>
      </c>
      <c r="Z550">
        <v>383.55351000000002</v>
      </c>
      <c r="AA550">
        <v>397.09861999999998</v>
      </c>
      <c r="AB550">
        <v>401.83319999999998</v>
      </c>
      <c r="AC550">
        <v>403.13843000000003</v>
      </c>
      <c r="AD550">
        <v>391.16822000000002</v>
      </c>
      <c r="AE550">
        <v>391.69727</v>
      </c>
      <c r="AF550">
        <v>382.86340999999999</v>
      </c>
      <c r="AG550">
        <v>369.63560000000001</v>
      </c>
      <c r="AH550">
        <v>357.9033</v>
      </c>
      <c r="AI550">
        <v>337.95460000000003</v>
      </c>
      <c r="AJ550">
        <v>315.15100000000001</v>
      </c>
      <c r="AK550">
        <v>315.01440000000002</v>
      </c>
      <c r="AL550">
        <v>301.70940000000002</v>
      </c>
      <c r="AM550">
        <v>282.04730000000001</v>
      </c>
      <c r="AN550">
        <v>268.4479</v>
      </c>
      <c r="AO550">
        <v>257.786</v>
      </c>
      <c r="AP550">
        <v>78.258279999999999</v>
      </c>
      <c r="AQ550">
        <v>76.847409999999996</v>
      </c>
      <c r="AR550">
        <v>75.966610000000003</v>
      </c>
      <c r="AS550">
        <v>74.688580000000002</v>
      </c>
      <c r="AT550">
        <v>73.231160000000003</v>
      </c>
      <c r="AU550">
        <v>72.425929999999994</v>
      </c>
      <c r="AV550">
        <v>70.936279999999996</v>
      </c>
      <c r="AW550">
        <v>71.398700000000005</v>
      </c>
      <c r="AX550">
        <v>74.548320000000004</v>
      </c>
      <c r="AY550">
        <v>78.32714</v>
      </c>
      <c r="AZ550">
        <v>82.928560000000004</v>
      </c>
      <c r="BA550">
        <v>86.831569999999999</v>
      </c>
      <c r="BB550">
        <v>90.415629999999993</v>
      </c>
      <c r="BC550">
        <v>93.117069999999998</v>
      </c>
      <c r="BD550">
        <v>95.206599999999995</v>
      </c>
      <c r="BE550">
        <v>96.891229999999993</v>
      </c>
      <c r="BF550">
        <v>97.411199999999994</v>
      </c>
      <c r="BG550">
        <v>96.938000000000002</v>
      </c>
      <c r="BH550">
        <v>95.230649999999997</v>
      </c>
      <c r="BI550">
        <v>92.056190000000001</v>
      </c>
      <c r="BJ550">
        <v>87.819280000000006</v>
      </c>
      <c r="BK550">
        <v>84.579030000000003</v>
      </c>
      <c r="BL550">
        <v>82.150220000000004</v>
      </c>
      <c r="BM550">
        <v>80.203410000000005</v>
      </c>
      <c r="BN550">
        <v>-1.0133300000000001</v>
      </c>
      <c r="BO550">
        <v>-1.710791</v>
      </c>
      <c r="BP550">
        <v>-1.7954479999999999</v>
      </c>
      <c r="BQ550">
        <v>-3.898571</v>
      </c>
      <c r="BR550">
        <v>-3.8968379999999998</v>
      </c>
      <c r="BS550">
        <v>-3.3848729999999998</v>
      </c>
      <c r="BT550">
        <v>1.6708259999999999</v>
      </c>
      <c r="BU550">
        <v>5.8783180000000002</v>
      </c>
      <c r="BV550">
        <v>1.4394499999999999</v>
      </c>
      <c r="BW550">
        <v>-2.3222749999999999</v>
      </c>
      <c r="BX550">
        <v>-3.017544</v>
      </c>
      <c r="BY550">
        <v>-1.6436809999999999</v>
      </c>
      <c r="BZ550">
        <v>4.9192239999999998</v>
      </c>
      <c r="CA550">
        <v>6.4247699999999996</v>
      </c>
      <c r="CB550">
        <v>11.68154</v>
      </c>
      <c r="CC550">
        <v>11.28736</v>
      </c>
      <c r="CD550">
        <v>10.622339999999999</v>
      </c>
      <c r="CE550">
        <v>16.740220000000001</v>
      </c>
      <c r="CF550">
        <v>9.4499650000000006</v>
      </c>
      <c r="CG550">
        <v>1.4618850000000001</v>
      </c>
      <c r="CH550">
        <v>6.0081600000000002</v>
      </c>
      <c r="CI550">
        <v>3.2152219999999998</v>
      </c>
      <c r="CJ550">
        <v>2.28227</v>
      </c>
      <c r="CK550">
        <v>3.6070899999999999</v>
      </c>
      <c r="CL550">
        <v>15.15015</v>
      </c>
      <c r="CM550">
        <v>8.2840229999999995</v>
      </c>
      <c r="CN550">
        <v>7.503368</v>
      </c>
      <c r="CO550">
        <v>8.6725589999999997</v>
      </c>
      <c r="CP550">
        <v>7.4895750000000003</v>
      </c>
      <c r="CQ550">
        <v>7.938561</v>
      </c>
      <c r="CR550">
        <v>8.2386339999999993</v>
      </c>
      <c r="CS550">
        <v>10.617330000000001</v>
      </c>
      <c r="CT550">
        <v>7.7589199999999998</v>
      </c>
      <c r="CU550">
        <v>4.2383379999999997</v>
      </c>
      <c r="CV550">
        <v>3.1632669999999998</v>
      </c>
      <c r="CW550">
        <v>0.54556199999999999</v>
      </c>
      <c r="CX550">
        <v>3.0984950000000002</v>
      </c>
      <c r="CY550">
        <v>5.3854170000000003</v>
      </c>
      <c r="CZ550">
        <v>9.7195800000000006</v>
      </c>
      <c r="DA550">
        <v>10.053430000000001</v>
      </c>
      <c r="DB550">
        <v>11.34802</v>
      </c>
      <c r="DC550">
        <v>40.713990000000003</v>
      </c>
      <c r="DD550">
        <v>193.1514</v>
      </c>
      <c r="DE550">
        <v>234.64859999999999</v>
      </c>
      <c r="DF550">
        <v>175.0027</v>
      </c>
      <c r="DG550">
        <v>19.360659999999999</v>
      </c>
      <c r="DH550">
        <v>10.609669999999999</v>
      </c>
      <c r="DI550">
        <v>10.13626</v>
      </c>
    </row>
    <row r="551" spans="1:113" x14ac:dyDescent="0.25">
      <c r="A551" t="str">
        <f t="shared" si="8"/>
        <v>All_All_All_All_All_200 kW and above_43721</v>
      </c>
      <c r="B551" t="s">
        <v>177</v>
      </c>
      <c r="C551" t="s">
        <v>261</v>
      </c>
      <c r="D551" t="s">
        <v>19</v>
      </c>
      <c r="E551" t="s">
        <v>19</v>
      </c>
      <c r="F551" t="s">
        <v>19</v>
      </c>
      <c r="G551" t="s">
        <v>19</v>
      </c>
      <c r="H551" t="s">
        <v>19</v>
      </c>
      <c r="I551" t="s">
        <v>61</v>
      </c>
      <c r="J551" s="11">
        <v>43721</v>
      </c>
      <c r="K551">
        <v>15</v>
      </c>
      <c r="L551">
        <v>18</v>
      </c>
      <c r="M551">
        <v>1233</v>
      </c>
      <c r="N551">
        <v>0</v>
      </c>
      <c r="O551">
        <v>0</v>
      </c>
      <c r="P551">
        <v>0</v>
      </c>
      <c r="Q551">
        <v>0</v>
      </c>
      <c r="R551">
        <v>255.44109</v>
      </c>
      <c r="S551">
        <v>250.77936</v>
      </c>
      <c r="T551">
        <v>245.40391</v>
      </c>
      <c r="U551">
        <v>247.84162000000001</v>
      </c>
      <c r="V551">
        <v>277.16352999999998</v>
      </c>
      <c r="W551">
        <v>302.45451000000003</v>
      </c>
      <c r="X551">
        <v>346.30784</v>
      </c>
      <c r="Y551">
        <v>377.95121999999998</v>
      </c>
      <c r="Z551">
        <v>395.57555000000002</v>
      </c>
      <c r="AA551">
        <v>408.17032</v>
      </c>
      <c r="AB551">
        <v>419.15122000000002</v>
      </c>
      <c r="AC551">
        <v>420.84012999999999</v>
      </c>
      <c r="AD551">
        <v>414.62684000000002</v>
      </c>
      <c r="AE551">
        <v>418.86550999999997</v>
      </c>
      <c r="AF551">
        <v>409.45472000000001</v>
      </c>
      <c r="AG551">
        <v>398.38499999999999</v>
      </c>
      <c r="AH551">
        <v>385.72500000000002</v>
      </c>
      <c r="AI551">
        <v>365.70030000000003</v>
      </c>
      <c r="AJ551">
        <v>330.01209999999998</v>
      </c>
      <c r="AK551">
        <v>322.44510000000002</v>
      </c>
      <c r="AL551">
        <v>308.36219999999997</v>
      </c>
      <c r="AM551">
        <v>285.9049</v>
      </c>
      <c r="AN551">
        <v>266.66930000000002</v>
      </c>
      <c r="AO551">
        <v>255.0515</v>
      </c>
      <c r="AP551">
        <v>73.85727</v>
      </c>
      <c r="AQ551">
        <v>71.639399999999995</v>
      </c>
      <c r="AR551">
        <v>69.933490000000006</v>
      </c>
      <c r="AS551">
        <v>68.007530000000003</v>
      </c>
      <c r="AT551">
        <v>66.972920000000002</v>
      </c>
      <c r="AU551">
        <v>65.699669999999998</v>
      </c>
      <c r="AV551">
        <v>64.940969999999993</v>
      </c>
      <c r="AW551">
        <v>64.805980000000005</v>
      </c>
      <c r="AX551">
        <v>68.191310000000001</v>
      </c>
      <c r="AY551">
        <v>73.878399999999999</v>
      </c>
      <c r="AZ551">
        <v>79.187479999999994</v>
      </c>
      <c r="BA551">
        <v>84.290580000000006</v>
      </c>
      <c r="BB551">
        <v>88.296989999999994</v>
      </c>
      <c r="BC551">
        <v>91.629419999999996</v>
      </c>
      <c r="BD551">
        <v>94.085970000000003</v>
      </c>
      <c r="BE551">
        <v>96.061760000000007</v>
      </c>
      <c r="BF551">
        <v>96.854860000000002</v>
      </c>
      <c r="BG551">
        <v>96.508200000000002</v>
      </c>
      <c r="BH551">
        <v>94.729159999999993</v>
      </c>
      <c r="BI551">
        <v>91.195080000000004</v>
      </c>
      <c r="BJ551">
        <v>86.435839999999999</v>
      </c>
      <c r="BK551">
        <v>82.690510000000003</v>
      </c>
      <c r="BL551">
        <v>79.704729999999998</v>
      </c>
      <c r="BM551">
        <v>77.134739999999994</v>
      </c>
      <c r="BN551">
        <v>-10.499639999999999</v>
      </c>
      <c r="BO551">
        <v>-11.309369999999999</v>
      </c>
      <c r="BP551">
        <v>-12.30049</v>
      </c>
      <c r="BQ551">
        <v>-8.3626050000000003</v>
      </c>
      <c r="BR551">
        <v>-10.20735</v>
      </c>
      <c r="BS551">
        <v>-2.3861409999999998</v>
      </c>
      <c r="BT551">
        <v>-1.6819440000000001</v>
      </c>
      <c r="BU551">
        <v>6.2343979999999997</v>
      </c>
      <c r="BV551">
        <v>6.3652230000000003</v>
      </c>
      <c r="BW551">
        <v>4.5111980000000003</v>
      </c>
      <c r="BX551">
        <v>1.1347389999999999</v>
      </c>
      <c r="BY551">
        <v>-0.83562230000000004</v>
      </c>
      <c r="BZ551">
        <v>-4.91534E-2</v>
      </c>
      <c r="CA551">
        <v>-0.50949929999999999</v>
      </c>
      <c r="CB551">
        <v>11.36741</v>
      </c>
      <c r="CC551">
        <v>8.7085380000000008</v>
      </c>
      <c r="CD551">
        <v>6.6110819999999997</v>
      </c>
      <c r="CE551">
        <v>4.4987190000000004</v>
      </c>
      <c r="CF551">
        <v>2.7925960000000001</v>
      </c>
      <c r="CG551">
        <v>0.46743230000000002</v>
      </c>
      <c r="CH551">
        <v>-1.183209</v>
      </c>
      <c r="CI551">
        <v>-7.5793419999999996</v>
      </c>
      <c r="CJ551">
        <v>-5.5977119999999996</v>
      </c>
      <c r="CK551">
        <v>-5.6686240000000003</v>
      </c>
      <c r="CL551">
        <v>33.932209999999998</v>
      </c>
      <c r="CM551">
        <v>19.853660000000001</v>
      </c>
      <c r="CN551">
        <v>17.936990000000002</v>
      </c>
      <c r="CO551">
        <v>15.91483</v>
      </c>
      <c r="CP551">
        <v>14.54044</v>
      </c>
      <c r="CQ551">
        <v>7.2908840000000001</v>
      </c>
      <c r="CR551">
        <v>9.4612420000000004</v>
      </c>
      <c r="CS551">
        <v>11.933719999999999</v>
      </c>
      <c r="CT551">
        <v>7.5409550000000003</v>
      </c>
      <c r="CU551">
        <v>2.9356</v>
      </c>
      <c r="CV551">
        <v>1.870808</v>
      </c>
      <c r="CW551">
        <v>0.7261031</v>
      </c>
      <c r="CX551">
        <v>1.1429750000000001</v>
      </c>
      <c r="CY551">
        <v>2.185638</v>
      </c>
      <c r="CZ551">
        <v>14.45097</v>
      </c>
      <c r="DA551">
        <v>14.64353</v>
      </c>
      <c r="DB551">
        <v>15.853339999999999</v>
      </c>
      <c r="DC551">
        <v>51.896279999999997</v>
      </c>
      <c r="DD551">
        <v>290.82819999999998</v>
      </c>
      <c r="DE551">
        <v>342.30119999999999</v>
      </c>
      <c r="DF551">
        <v>264.46469999999999</v>
      </c>
      <c r="DG551">
        <v>39.948210000000003</v>
      </c>
      <c r="DH551">
        <v>18.101749999999999</v>
      </c>
      <c r="DI551">
        <v>13.09534</v>
      </c>
    </row>
    <row r="552" spans="1:113" x14ac:dyDescent="0.25">
      <c r="A552" t="str">
        <f t="shared" si="8"/>
        <v>All_All_All_All_All_200 kW and above_2958465</v>
      </c>
      <c r="B552" t="s">
        <v>204</v>
      </c>
      <c r="C552" t="s">
        <v>261</v>
      </c>
      <c r="D552" t="s">
        <v>19</v>
      </c>
      <c r="E552" t="s">
        <v>19</v>
      </c>
      <c r="F552" t="s">
        <v>19</v>
      </c>
      <c r="G552" t="s">
        <v>19</v>
      </c>
      <c r="H552" t="s">
        <v>19</v>
      </c>
      <c r="I552" t="s">
        <v>61</v>
      </c>
      <c r="J552" s="11">
        <v>2958465</v>
      </c>
      <c r="K552">
        <v>15</v>
      </c>
      <c r="L552">
        <v>18</v>
      </c>
      <c r="M552">
        <v>1246</v>
      </c>
      <c r="N552">
        <v>0</v>
      </c>
      <c r="O552">
        <v>0</v>
      </c>
      <c r="P552">
        <v>0</v>
      </c>
      <c r="Q552">
        <v>0</v>
      </c>
      <c r="R552">
        <v>253.22812999999999</v>
      </c>
      <c r="S552">
        <v>247.33212</v>
      </c>
      <c r="T552">
        <v>244.52690999999999</v>
      </c>
      <c r="U552">
        <v>249.10396</v>
      </c>
      <c r="V552">
        <v>268.34541000000002</v>
      </c>
      <c r="W552">
        <v>297.12626</v>
      </c>
      <c r="X552">
        <v>334.20312999999999</v>
      </c>
      <c r="Y552">
        <v>366.0487</v>
      </c>
      <c r="Z552">
        <v>388.18212</v>
      </c>
      <c r="AA552">
        <v>400.00146999999998</v>
      </c>
      <c r="AB552">
        <v>408.73448000000002</v>
      </c>
      <c r="AC552">
        <v>408.51902999999999</v>
      </c>
      <c r="AD552">
        <v>399.29437000000001</v>
      </c>
      <c r="AE552">
        <v>399.61192</v>
      </c>
      <c r="AF552">
        <v>387.21472999999997</v>
      </c>
      <c r="AG552">
        <v>375.89670000000001</v>
      </c>
      <c r="AH552">
        <v>363.82960000000003</v>
      </c>
      <c r="AI552">
        <v>344.6574</v>
      </c>
      <c r="AJ552">
        <v>319.40699999999998</v>
      </c>
      <c r="AK552">
        <v>316.47480000000002</v>
      </c>
      <c r="AL552">
        <v>305.91160000000002</v>
      </c>
      <c r="AM552">
        <v>285.37889999999999</v>
      </c>
      <c r="AN552">
        <v>271.07900000000001</v>
      </c>
      <c r="AO552">
        <v>259.392</v>
      </c>
      <c r="AP552">
        <v>77.840479999999999</v>
      </c>
      <c r="AQ552">
        <v>76.018699999999995</v>
      </c>
      <c r="AR552">
        <v>74.520070000000004</v>
      </c>
      <c r="AS552">
        <v>72.966989999999996</v>
      </c>
      <c r="AT552">
        <v>71.696680000000001</v>
      </c>
      <c r="AU552">
        <v>70.635639999999995</v>
      </c>
      <c r="AV552">
        <v>69.663079999999994</v>
      </c>
      <c r="AW552">
        <v>70.351219999999998</v>
      </c>
      <c r="AX552">
        <v>74.015079999999998</v>
      </c>
      <c r="AY552">
        <v>78.586519999999993</v>
      </c>
      <c r="AZ552">
        <v>83.075000000000003</v>
      </c>
      <c r="BA552">
        <v>87.17747</v>
      </c>
      <c r="BB552">
        <v>90.702219999999997</v>
      </c>
      <c r="BC552">
        <v>93.685069999999996</v>
      </c>
      <c r="BD552">
        <v>96.039100000000005</v>
      </c>
      <c r="BE552">
        <v>97.544269999999997</v>
      </c>
      <c r="BF552">
        <v>98.279839999999993</v>
      </c>
      <c r="BG552">
        <v>98.114149999999995</v>
      </c>
      <c r="BH552">
        <v>96.854159999999993</v>
      </c>
      <c r="BI552">
        <v>94.130539999999996</v>
      </c>
      <c r="BJ552">
        <v>89.865489999999994</v>
      </c>
      <c r="BK552">
        <v>85.833969999999994</v>
      </c>
      <c r="BL552">
        <v>82.745769999999993</v>
      </c>
      <c r="BM552">
        <v>80.339200000000005</v>
      </c>
      <c r="BN552">
        <v>-6.8939459999999997</v>
      </c>
      <c r="BO552">
        <v>-6.154388</v>
      </c>
      <c r="BP552">
        <v>-6.502237</v>
      </c>
      <c r="BQ552">
        <v>-5.5850840000000002</v>
      </c>
      <c r="BR552">
        <v>-5.4630859999999997</v>
      </c>
      <c r="BS552">
        <v>-3.9524620000000001</v>
      </c>
      <c r="BT552">
        <v>-0.64363729999999997</v>
      </c>
      <c r="BU552">
        <v>4.9151319999999998</v>
      </c>
      <c r="BV552">
        <v>3.5540449999999999</v>
      </c>
      <c r="BW552">
        <v>1.7724249999999999</v>
      </c>
      <c r="BX552">
        <v>-0.30155850000000001</v>
      </c>
      <c r="BY552">
        <v>-1.0094719999999999</v>
      </c>
      <c r="BZ552">
        <v>1.4675990000000001</v>
      </c>
      <c r="CA552">
        <v>4.2722720000000001</v>
      </c>
      <c r="CB552">
        <v>12.92853</v>
      </c>
      <c r="CC552">
        <v>11.5473</v>
      </c>
      <c r="CD552">
        <v>10.263109999999999</v>
      </c>
      <c r="CE552">
        <v>9.3445140000000002</v>
      </c>
      <c r="CF552">
        <v>3.3417379999999999</v>
      </c>
      <c r="CG552">
        <v>-1.119985</v>
      </c>
      <c r="CH552">
        <v>7.9612299999999997E-2</v>
      </c>
      <c r="CI552">
        <v>-1.3337399999999999</v>
      </c>
      <c r="CJ552">
        <v>-1.8717680000000001</v>
      </c>
      <c r="CK552">
        <v>-1.342409</v>
      </c>
      <c r="CL552">
        <v>2.7753580000000002</v>
      </c>
      <c r="CM552">
        <v>1.25342</v>
      </c>
      <c r="CN552">
        <v>1.1857789999999999</v>
      </c>
      <c r="CO552">
        <v>1.2423090000000001</v>
      </c>
      <c r="CP552">
        <v>1.2722960000000001</v>
      </c>
      <c r="CQ552">
        <v>1.261036</v>
      </c>
      <c r="CR552">
        <v>1.23404</v>
      </c>
      <c r="CS552">
        <v>1.399456</v>
      </c>
      <c r="CT552">
        <v>1.289183</v>
      </c>
      <c r="CU552">
        <v>0.64185650000000005</v>
      </c>
      <c r="CV552">
        <v>0.2486467</v>
      </c>
      <c r="CW552">
        <v>6.84221E-2</v>
      </c>
      <c r="CX552">
        <v>0.1969167</v>
      </c>
      <c r="CY552">
        <v>0.28455750000000002</v>
      </c>
      <c r="CZ552">
        <v>1.34765</v>
      </c>
      <c r="DA552">
        <v>1.311016</v>
      </c>
      <c r="DB552">
        <v>1.371734</v>
      </c>
      <c r="DC552">
        <v>5.1646720000000004</v>
      </c>
      <c r="DD552">
        <v>28.353850000000001</v>
      </c>
      <c r="DE552">
        <v>33.366720000000001</v>
      </c>
      <c r="DF552">
        <v>25.831939999999999</v>
      </c>
      <c r="DG552">
        <v>3.1107300000000002</v>
      </c>
      <c r="DH552">
        <v>1.504518</v>
      </c>
      <c r="DI552">
        <v>1.2778560000000001</v>
      </c>
    </row>
    <row r="553" spans="1:113" x14ac:dyDescent="0.25">
      <c r="A553" t="str">
        <f t="shared" si="8"/>
        <v>All_All_No_All_All_200 kW and above_43627</v>
      </c>
      <c r="B553" t="s">
        <v>177</v>
      </c>
      <c r="C553" t="s">
        <v>262</v>
      </c>
      <c r="D553" t="s">
        <v>19</v>
      </c>
      <c r="E553" t="s">
        <v>19</v>
      </c>
      <c r="F553" t="s">
        <v>308</v>
      </c>
      <c r="G553" t="s">
        <v>19</v>
      </c>
      <c r="H553" t="s">
        <v>19</v>
      </c>
      <c r="I553" t="s">
        <v>61</v>
      </c>
      <c r="J553" s="11">
        <v>43627</v>
      </c>
      <c r="K553">
        <v>15</v>
      </c>
      <c r="L553">
        <v>18</v>
      </c>
      <c r="M553">
        <v>1246</v>
      </c>
      <c r="N553">
        <v>0</v>
      </c>
      <c r="O553">
        <v>0</v>
      </c>
      <c r="P553">
        <v>0</v>
      </c>
      <c r="Q553">
        <v>0</v>
      </c>
      <c r="R553">
        <v>271.67671000000001</v>
      </c>
      <c r="S553">
        <v>266.82449000000003</v>
      </c>
      <c r="T553">
        <v>268.24489</v>
      </c>
      <c r="U553">
        <v>272.14656000000002</v>
      </c>
      <c r="V553">
        <v>292.48549000000003</v>
      </c>
      <c r="W553">
        <v>323.87576999999999</v>
      </c>
      <c r="X553">
        <v>368.08211999999997</v>
      </c>
      <c r="Y553">
        <v>396.46656000000002</v>
      </c>
      <c r="Z553">
        <v>418.99315999999999</v>
      </c>
      <c r="AA553">
        <v>428.52537000000001</v>
      </c>
      <c r="AB553">
        <v>436.06965000000002</v>
      </c>
      <c r="AC553">
        <v>435.32119999999998</v>
      </c>
      <c r="AD553">
        <v>428.34589999999997</v>
      </c>
      <c r="AE553">
        <v>430.20123000000001</v>
      </c>
      <c r="AF553">
        <v>413.40258999999998</v>
      </c>
      <c r="AG553">
        <v>403.42809999999997</v>
      </c>
      <c r="AH553">
        <v>392.10550000000001</v>
      </c>
      <c r="AI553">
        <v>376.5643</v>
      </c>
      <c r="AJ553">
        <v>341.33150000000001</v>
      </c>
      <c r="AK553">
        <v>333.64449999999999</v>
      </c>
      <c r="AL553">
        <v>327.79</v>
      </c>
      <c r="AM553">
        <v>311.25200000000001</v>
      </c>
      <c r="AN553">
        <v>295.12110000000001</v>
      </c>
      <c r="AO553">
        <v>281.50189999999998</v>
      </c>
      <c r="AP553">
        <v>80.388009999999994</v>
      </c>
      <c r="AQ553">
        <v>77.488349999999997</v>
      </c>
      <c r="AR553">
        <v>75.528120000000001</v>
      </c>
      <c r="AS553">
        <v>74.44023</v>
      </c>
      <c r="AT553">
        <v>72.826980000000006</v>
      </c>
      <c r="AU553">
        <v>72.232590000000002</v>
      </c>
      <c r="AV553">
        <v>71.808170000000004</v>
      </c>
      <c r="AW553">
        <v>74.128690000000006</v>
      </c>
      <c r="AX553">
        <v>78.640240000000006</v>
      </c>
      <c r="AY553">
        <v>83.254040000000003</v>
      </c>
      <c r="AZ553">
        <v>86.912930000000003</v>
      </c>
      <c r="BA553">
        <v>90.830579999999998</v>
      </c>
      <c r="BB553">
        <v>94.328379999999996</v>
      </c>
      <c r="BC553">
        <v>96.812370000000001</v>
      </c>
      <c r="BD553">
        <v>99.00412</v>
      </c>
      <c r="BE553">
        <v>100.0818</v>
      </c>
      <c r="BF553">
        <v>101.2276</v>
      </c>
      <c r="BG553">
        <v>100.79170000000001</v>
      </c>
      <c r="BH553">
        <v>99.465739999999997</v>
      </c>
      <c r="BI553">
        <v>97.46293</v>
      </c>
      <c r="BJ553">
        <v>94.478260000000006</v>
      </c>
      <c r="BK553">
        <v>89.693910000000002</v>
      </c>
      <c r="BL553">
        <v>86.184920000000005</v>
      </c>
      <c r="BM553">
        <v>83.806579999999997</v>
      </c>
      <c r="BN553">
        <v>-12.1745</v>
      </c>
      <c r="BO553">
        <v>-13.473599999999999</v>
      </c>
      <c r="BP553">
        <v>-14.60502</v>
      </c>
      <c r="BQ553">
        <v>-10.08649</v>
      </c>
      <c r="BR553">
        <v>-11.319649999999999</v>
      </c>
      <c r="BS553">
        <v>-3.884687</v>
      </c>
      <c r="BT553">
        <v>-3.6953269999999998</v>
      </c>
      <c r="BU553">
        <v>4.8690239999999996</v>
      </c>
      <c r="BV553">
        <v>5.7374010000000002</v>
      </c>
      <c r="BW553">
        <v>4.8057259999999999</v>
      </c>
      <c r="BX553">
        <v>1.9678850000000001</v>
      </c>
      <c r="BY553">
        <v>-0.61844880000000002</v>
      </c>
      <c r="BZ553">
        <v>-1.245463</v>
      </c>
      <c r="CA553">
        <v>-1.5051680000000001</v>
      </c>
      <c r="CB553">
        <v>10.57784</v>
      </c>
      <c r="CC553">
        <v>8.3303729999999998</v>
      </c>
      <c r="CD553">
        <v>6.0644619999999998</v>
      </c>
      <c r="CE553">
        <v>1.921522</v>
      </c>
      <c r="CF553">
        <v>0.55000249999999995</v>
      </c>
      <c r="CG553">
        <v>-0.59427719999999995</v>
      </c>
      <c r="CH553">
        <v>-2.6965819999999998</v>
      </c>
      <c r="CI553">
        <v>-8.8703629999999993</v>
      </c>
      <c r="CJ553">
        <v>-7.1548639999999999</v>
      </c>
      <c r="CK553">
        <v>-7.5044180000000003</v>
      </c>
      <c r="CL553">
        <v>47.457769999999996</v>
      </c>
      <c r="CM553">
        <v>30.908180000000002</v>
      </c>
      <c r="CN553">
        <v>26.51548</v>
      </c>
      <c r="CO553">
        <v>20.064540000000001</v>
      </c>
      <c r="CP553">
        <v>16.123760000000001</v>
      </c>
      <c r="CQ553">
        <v>4.9966030000000003</v>
      </c>
      <c r="CR553">
        <v>9.3371180000000003</v>
      </c>
      <c r="CS553">
        <v>10.919090000000001</v>
      </c>
      <c r="CT553">
        <v>5.4311299999999996</v>
      </c>
      <c r="CU553">
        <v>3.3188439999999999</v>
      </c>
      <c r="CV553">
        <v>1.6548050000000001</v>
      </c>
      <c r="CW553">
        <v>0.80476380000000003</v>
      </c>
      <c r="CX553">
        <v>1.1831370000000001</v>
      </c>
      <c r="CY553">
        <v>2.3257050000000001</v>
      </c>
      <c r="CZ553">
        <v>20.994679999999999</v>
      </c>
      <c r="DA553">
        <v>19.9131</v>
      </c>
      <c r="DB553">
        <v>20.362169999999999</v>
      </c>
      <c r="DC553">
        <v>81.295299999999997</v>
      </c>
      <c r="DD553">
        <v>365.61880000000002</v>
      </c>
      <c r="DE553">
        <v>413.91930000000002</v>
      </c>
      <c r="DF553">
        <v>340.14659999999998</v>
      </c>
      <c r="DG553">
        <v>59.398310000000002</v>
      </c>
      <c r="DH553">
        <v>32.157350000000001</v>
      </c>
      <c r="DI553">
        <v>27.750589999999999</v>
      </c>
    </row>
    <row r="554" spans="1:113" x14ac:dyDescent="0.25">
      <c r="A554" t="str">
        <f t="shared" si="8"/>
        <v>All_All_No_All_All_200 kW and above_43670</v>
      </c>
      <c r="B554" t="s">
        <v>177</v>
      </c>
      <c r="C554" t="s">
        <v>262</v>
      </c>
      <c r="D554" t="s">
        <v>19</v>
      </c>
      <c r="E554" t="s">
        <v>19</v>
      </c>
      <c r="F554" t="s">
        <v>308</v>
      </c>
      <c r="G554" t="s">
        <v>19</v>
      </c>
      <c r="H554" t="s">
        <v>19</v>
      </c>
      <c r="I554" t="s">
        <v>61</v>
      </c>
      <c r="J554" s="11">
        <v>43670</v>
      </c>
      <c r="K554">
        <v>15</v>
      </c>
      <c r="L554">
        <v>18</v>
      </c>
      <c r="M554">
        <v>1225</v>
      </c>
      <c r="N554">
        <v>0</v>
      </c>
      <c r="O554">
        <v>0</v>
      </c>
      <c r="P554">
        <v>0</v>
      </c>
      <c r="Q554">
        <v>0</v>
      </c>
      <c r="R554">
        <v>267.10613999999998</v>
      </c>
      <c r="S554">
        <v>255.66485</v>
      </c>
      <c r="T554">
        <v>252.57246000000001</v>
      </c>
      <c r="U554">
        <v>255.25055</v>
      </c>
      <c r="V554">
        <v>271.00297999999998</v>
      </c>
      <c r="W554">
        <v>299.80459000000002</v>
      </c>
      <c r="X554">
        <v>329.44958000000003</v>
      </c>
      <c r="Y554">
        <v>364.37013999999999</v>
      </c>
      <c r="Z554">
        <v>379.22005000000001</v>
      </c>
      <c r="AA554">
        <v>389.70164999999997</v>
      </c>
      <c r="AB554">
        <v>405.61788000000001</v>
      </c>
      <c r="AC554">
        <v>407.74453</v>
      </c>
      <c r="AD554">
        <v>403.14729</v>
      </c>
      <c r="AE554">
        <v>400.85162000000003</v>
      </c>
      <c r="AF554">
        <v>385.70443999999998</v>
      </c>
      <c r="AG554">
        <v>376.91520000000003</v>
      </c>
      <c r="AH554">
        <v>366.81779999999998</v>
      </c>
      <c r="AI554">
        <v>349.65350000000001</v>
      </c>
      <c r="AJ554">
        <v>324.09930000000003</v>
      </c>
      <c r="AK554">
        <v>322.86810000000003</v>
      </c>
      <c r="AL554">
        <v>313.60750000000002</v>
      </c>
      <c r="AM554">
        <v>288.56079999999997</v>
      </c>
      <c r="AN554">
        <v>276.08300000000003</v>
      </c>
      <c r="AO554">
        <v>264.47359999999998</v>
      </c>
      <c r="AP554">
        <v>78.226839999999996</v>
      </c>
      <c r="AQ554">
        <v>75.363209999999995</v>
      </c>
      <c r="AR554">
        <v>73.400379999999998</v>
      </c>
      <c r="AS554">
        <v>72.162080000000003</v>
      </c>
      <c r="AT554">
        <v>71.386150000000001</v>
      </c>
      <c r="AU554">
        <v>70.536829999999995</v>
      </c>
      <c r="AV554">
        <v>69.51294</v>
      </c>
      <c r="AW554">
        <v>70.696240000000003</v>
      </c>
      <c r="AX554">
        <v>74.145769999999999</v>
      </c>
      <c r="AY554">
        <v>78.621759999999995</v>
      </c>
      <c r="AZ554">
        <v>83.074420000000003</v>
      </c>
      <c r="BA554">
        <v>86.632469999999998</v>
      </c>
      <c r="BB554">
        <v>89.750969999999995</v>
      </c>
      <c r="BC554">
        <v>93.425610000000006</v>
      </c>
      <c r="BD554">
        <v>96.108189999999993</v>
      </c>
      <c r="BE554">
        <v>97.596710000000002</v>
      </c>
      <c r="BF554">
        <v>98.242649999999998</v>
      </c>
      <c r="BG554">
        <v>98.517399999999995</v>
      </c>
      <c r="BH554">
        <v>97.994249999999994</v>
      </c>
      <c r="BI554">
        <v>96.090770000000006</v>
      </c>
      <c r="BJ554">
        <v>91.952290000000005</v>
      </c>
      <c r="BK554">
        <v>87.384309999999999</v>
      </c>
      <c r="BL554">
        <v>84.310760000000002</v>
      </c>
      <c r="BM554">
        <v>81.943939999999998</v>
      </c>
      <c r="BN554">
        <v>-14.644489999999999</v>
      </c>
      <c r="BO554">
        <v>-7.0675619999999997</v>
      </c>
      <c r="BP554">
        <v>-8.3149689999999996</v>
      </c>
      <c r="BQ554">
        <v>-6.7775590000000001</v>
      </c>
      <c r="BR554">
        <v>-6.8299159999999999</v>
      </c>
      <c r="BS554">
        <v>-7.5692380000000004</v>
      </c>
      <c r="BT554">
        <v>-2.2107749999999999</v>
      </c>
      <c r="BU554">
        <v>1.702666</v>
      </c>
      <c r="BV554">
        <v>5.3449119999999999</v>
      </c>
      <c r="BW554">
        <v>5.4350290000000001</v>
      </c>
      <c r="BX554">
        <v>0.59051279999999995</v>
      </c>
      <c r="BY554">
        <v>-0.3673575</v>
      </c>
      <c r="BZ554">
        <v>-0.20578360000000001</v>
      </c>
      <c r="CA554">
        <v>4.4346170000000003</v>
      </c>
      <c r="CB554">
        <v>14.63815</v>
      </c>
      <c r="CC554">
        <v>12.98358</v>
      </c>
      <c r="CD554">
        <v>12.04941</v>
      </c>
      <c r="CE554">
        <v>8.1024740000000008</v>
      </c>
      <c r="CF554">
        <v>0.6283185</v>
      </c>
      <c r="CG554">
        <v>-3.4442499999999998</v>
      </c>
      <c r="CH554">
        <v>-2.5795370000000002</v>
      </c>
      <c r="CI554">
        <v>-0.83432260000000003</v>
      </c>
      <c r="CJ554">
        <v>-2.6536819999999999</v>
      </c>
      <c r="CK554">
        <v>-1.7838160000000001</v>
      </c>
      <c r="CL554">
        <v>37.4861</v>
      </c>
      <c r="CM554">
        <v>6.9961000000000002</v>
      </c>
      <c r="CN554">
        <v>8.1684929999999998</v>
      </c>
      <c r="CO554">
        <v>10.0632</v>
      </c>
      <c r="CP554">
        <v>14.59529</v>
      </c>
      <c r="CQ554">
        <v>24.44275</v>
      </c>
      <c r="CR554">
        <v>20.151789999999998</v>
      </c>
      <c r="CS554">
        <v>16.930409999999998</v>
      </c>
      <c r="CT554">
        <v>25.26108</v>
      </c>
      <c r="CU554">
        <v>14.706289999999999</v>
      </c>
      <c r="CV554">
        <v>3.8046470000000001</v>
      </c>
      <c r="CW554">
        <v>0.78702099999999997</v>
      </c>
      <c r="CX554">
        <v>3.729365</v>
      </c>
      <c r="CY554">
        <v>4.1187370000000003</v>
      </c>
      <c r="CZ554">
        <v>12.79387</v>
      </c>
      <c r="DA554">
        <v>11.531599999999999</v>
      </c>
      <c r="DB554">
        <v>11.85101</v>
      </c>
      <c r="DC554">
        <v>51.312049999999999</v>
      </c>
      <c r="DD554">
        <v>301.72969999999998</v>
      </c>
      <c r="DE554">
        <v>346.0061</v>
      </c>
      <c r="DF554">
        <v>275.03089999999997</v>
      </c>
      <c r="DG554">
        <v>26.25253</v>
      </c>
      <c r="DH554">
        <v>11.54243</v>
      </c>
      <c r="DI554">
        <v>10.90005</v>
      </c>
    </row>
    <row r="555" spans="1:113" x14ac:dyDescent="0.25">
      <c r="A555" t="str">
        <f t="shared" si="8"/>
        <v>All_All_No_All_All_200 kW and above_43672</v>
      </c>
      <c r="B555" t="s">
        <v>177</v>
      </c>
      <c r="C555" t="s">
        <v>262</v>
      </c>
      <c r="D555" t="s">
        <v>19</v>
      </c>
      <c r="E555" t="s">
        <v>19</v>
      </c>
      <c r="F555" t="s">
        <v>308</v>
      </c>
      <c r="G555" t="s">
        <v>19</v>
      </c>
      <c r="H555" t="s">
        <v>19</v>
      </c>
      <c r="I555" t="s">
        <v>61</v>
      </c>
      <c r="J555" s="11">
        <v>43672</v>
      </c>
      <c r="K555">
        <v>15</v>
      </c>
      <c r="L555">
        <v>18</v>
      </c>
      <c r="M555">
        <v>1224</v>
      </c>
      <c r="N555">
        <v>0</v>
      </c>
      <c r="O555">
        <v>0</v>
      </c>
      <c r="P555">
        <v>0</v>
      </c>
      <c r="Q555">
        <v>0</v>
      </c>
      <c r="R555">
        <v>261.70073000000002</v>
      </c>
      <c r="S555">
        <v>249.31021999999999</v>
      </c>
      <c r="T555">
        <v>247.73883000000001</v>
      </c>
      <c r="U555">
        <v>250.71464</v>
      </c>
      <c r="V555">
        <v>267.94177999999999</v>
      </c>
      <c r="W555">
        <v>294.33019999999999</v>
      </c>
      <c r="X555">
        <v>323.80650000000003</v>
      </c>
      <c r="Y555">
        <v>348.65742</v>
      </c>
      <c r="Z555">
        <v>361.98887000000002</v>
      </c>
      <c r="AA555">
        <v>370.47165999999999</v>
      </c>
      <c r="AB555">
        <v>376.26414</v>
      </c>
      <c r="AC555">
        <v>373.15802000000002</v>
      </c>
      <c r="AD555">
        <v>364.49669</v>
      </c>
      <c r="AE555">
        <v>362.89249999999998</v>
      </c>
      <c r="AF555">
        <v>351.76888000000002</v>
      </c>
      <c r="AG555">
        <v>344.36559999999997</v>
      </c>
      <c r="AH555">
        <v>334.65730000000002</v>
      </c>
      <c r="AI555">
        <v>320.81110000000001</v>
      </c>
      <c r="AJ555">
        <v>300.87079999999997</v>
      </c>
      <c r="AK555">
        <v>298.11939999999998</v>
      </c>
      <c r="AL555">
        <v>291.5009</v>
      </c>
      <c r="AM555">
        <v>275.69159999999999</v>
      </c>
      <c r="AN555">
        <v>262.47789999999998</v>
      </c>
      <c r="AO555">
        <v>250.53129999999999</v>
      </c>
      <c r="AP555">
        <v>76.646879999999996</v>
      </c>
      <c r="AQ555">
        <v>76.755740000000003</v>
      </c>
      <c r="AR555">
        <v>75.424610000000001</v>
      </c>
      <c r="AS555">
        <v>73.524609999999996</v>
      </c>
      <c r="AT555">
        <v>71.842920000000007</v>
      </c>
      <c r="AU555">
        <v>70.483710000000002</v>
      </c>
      <c r="AV555">
        <v>69.425550000000001</v>
      </c>
      <c r="AW555">
        <v>70.64564</v>
      </c>
      <c r="AX555">
        <v>73.379589999999993</v>
      </c>
      <c r="AY555">
        <v>77.198520000000002</v>
      </c>
      <c r="AZ555">
        <v>81.569980000000001</v>
      </c>
      <c r="BA555">
        <v>85.193569999999994</v>
      </c>
      <c r="BB555">
        <v>88.412639999999996</v>
      </c>
      <c r="BC555">
        <v>91.057220000000001</v>
      </c>
      <c r="BD555">
        <v>93.392520000000005</v>
      </c>
      <c r="BE555">
        <v>94.957310000000007</v>
      </c>
      <c r="BF555">
        <v>95.832279999999997</v>
      </c>
      <c r="BG555">
        <v>95.556290000000004</v>
      </c>
      <c r="BH555">
        <v>94.088099999999997</v>
      </c>
      <c r="BI555">
        <v>91.330569999999994</v>
      </c>
      <c r="BJ555">
        <v>87.163480000000007</v>
      </c>
      <c r="BK555">
        <v>82.766189999999995</v>
      </c>
      <c r="BL555">
        <v>79.748239999999996</v>
      </c>
      <c r="BM555">
        <v>77.420540000000003</v>
      </c>
      <c r="BN555">
        <v>-14.525499999999999</v>
      </c>
      <c r="BO555">
        <v>-7.5430789999999996</v>
      </c>
      <c r="BP555">
        <v>-8.9765979999999992</v>
      </c>
      <c r="BQ555">
        <v>-7.1063049999999999</v>
      </c>
      <c r="BR555">
        <v>-7.0798120000000004</v>
      </c>
      <c r="BS555">
        <v>-7.817418</v>
      </c>
      <c r="BT555">
        <v>-2.5804550000000002</v>
      </c>
      <c r="BU555">
        <v>1.404496</v>
      </c>
      <c r="BV555">
        <v>5.2597170000000002</v>
      </c>
      <c r="BW555">
        <v>5.4174939999999996</v>
      </c>
      <c r="BX555">
        <v>0.50668780000000002</v>
      </c>
      <c r="BY555">
        <v>-0.2106365</v>
      </c>
      <c r="BZ555">
        <v>-0.28542590000000001</v>
      </c>
      <c r="CA555">
        <v>4.6305540000000001</v>
      </c>
      <c r="CB555">
        <v>14.762</v>
      </c>
      <c r="CC555">
        <v>13.230689999999999</v>
      </c>
      <c r="CD555">
        <v>12.31488</v>
      </c>
      <c r="CE555">
        <v>8.2324000000000002</v>
      </c>
      <c r="CF555">
        <v>0.8385975</v>
      </c>
      <c r="CG555">
        <v>-3.2137359999999999</v>
      </c>
      <c r="CH555">
        <v>-2.3261229999999999</v>
      </c>
      <c r="CI555">
        <v>-0.36717230000000001</v>
      </c>
      <c r="CJ555">
        <v>-2.387019</v>
      </c>
      <c r="CK555">
        <v>-1.3236330000000001</v>
      </c>
      <c r="CL555">
        <v>34.365670000000001</v>
      </c>
      <c r="CM555">
        <v>8.1114149999999992</v>
      </c>
      <c r="CN555">
        <v>8.3309090000000001</v>
      </c>
      <c r="CO555">
        <v>8.5757560000000002</v>
      </c>
      <c r="CP555">
        <v>7.0798719999999999</v>
      </c>
      <c r="CQ555">
        <v>4.8636699999999999</v>
      </c>
      <c r="CR555">
        <v>7.9098139999999999</v>
      </c>
      <c r="CS555">
        <v>6.7105709999999998</v>
      </c>
      <c r="CT555">
        <v>5.7352569999999998</v>
      </c>
      <c r="CU555">
        <v>3.6413899999999999</v>
      </c>
      <c r="CV555">
        <v>1.5985389999999999</v>
      </c>
      <c r="CW555">
        <v>0.75307049999999998</v>
      </c>
      <c r="CX555">
        <v>1.133724</v>
      </c>
      <c r="CY555">
        <v>1.6072059999999999</v>
      </c>
      <c r="CZ555">
        <v>9.3969769999999997</v>
      </c>
      <c r="DA555">
        <v>9.1917960000000001</v>
      </c>
      <c r="DB555">
        <v>9.8166320000000002</v>
      </c>
      <c r="DC555">
        <v>33.864379999999997</v>
      </c>
      <c r="DD555">
        <v>172.8278</v>
      </c>
      <c r="DE555">
        <v>203.0171</v>
      </c>
      <c r="DF555">
        <v>158.91229999999999</v>
      </c>
      <c r="DG555">
        <v>17.43967</v>
      </c>
      <c r="DH555">
        <v>9.5906210000000005</v>
      </c>
      <c r="DI555">
        <v>8.602112</v>
      </c>
    </row>
    <row r="556" spans="1:113" x14ac:dyDescent="0.25">
      <c r="A556" t="str">
        <f t="shared" si="8"/>
        <v>All_All_No_All_All_200 kW and above_43690</v>
      </c>
      <c r="B556" t="s">
        <v>177</v>
      </c>
      <c r="C556" t="s">
        <v>262</v>
      </c>
      <c r="D556" t="s">
        <v>19</v>
      </c>
      <c r="E556" t="s">
        <v>19</v>
      </c>
      <c r="F556" t="s">
        <v>308</v>
      </c>
      <c r="G556" t="s">
        <v>19</v>
      </c>
      <c r="H556" t="s">
        <v>19</v>
      </c>
      <c r="I556" t="s">
        <v>61</v>
      </c>
      <c r="J556" s="11">
        <v>43690</v>
      </c>
      <c r="K556">
        <v>15</v>
      </c>
      <c r="L556">
        <v>18</v>
      </c>
      <c r="M556">
        <v>1217</v>
      </c>
      <c r="N556">
        <v>0</v>
      </c>
      <c r="O556">
        <v>0</v>
      </c>
      <c r="P556">
        <v>0</v>
      </c>
      <c r="Q556">
        <v>0</v>
      </c>
      <c r="R556">
        <v>252.80609000000001</v>
      </c>
      <c r="S556">
        <v>248.38023999999999</v>
      </c>
      <c r="T556">
        <v>243.51830000000001</v>
      </c>
      <c r="U556">
        <v>248.85405</v>
      </c>
      <c r="V556">
        <v>267.44215000000003</v>
      </c>
      <c r="W556">
        <v>293.58945999999997</v>
      </c>
      <c r="X556">
        <v>332.45414</v>
      </c>
      <c r="Y556">
        <v>366.04214000000002</v>
      </c>
      <c r="Z556">
        <v>392.22385000000003</v>
      </c>
      <c r="AA556">
        <v>401.51916</v>
      </c>
      <c r="AB556">
        <v>410.38612000000001</v>
      </c>
      <c r="AC556">
        <v>411.11923999999999</v>
      </c>
      <c r="AD556">
        <v>401.44781</v>
      </c>
      <c r="AE556">
        <v>399.49941000000001</v>
      </c>
      <c r="AF556">
        <v>389.84237999999999</v>
      </c>
      <c r="AG556">
        <v>378.84019999999998</v>
      </c>
      <c r="AH556">
        <v>366.8639</v>
      </c>
      <c r="AI556">
        <v>349.12889999999999</v>
      </c>
      <c r="AJ556">
        <v>321.6764</v>
      </c>
      <c r="AK556">
        <v>318.9273</v>
      </c>
      <c r="AL556">
        <v>310.20699999999999</v>
      </c>
      <c r="AM556">
        <v>288.0487</v>
      </c>
      <c r="AN556">
        <v>273.8159</v>
      </c>
      <c r="AO556">
        <v>260.5942</v>
      </c>
      <c r="AP556">
        <v>75.560990000000004</v>
      </c>
      <c r="AQ556">
        <v>73.167540000000002</v>
      </c>
      <c r="AR556">
        <v>71.770409999999998</v>
      </c>
      <c r="AS556">
        <v>70.394369999999995</v>
      </c>
      <c r="AT556">
        <v>69.505709999999993</v>
      </c>
      <c r="AU556">
        <v>68.233739999999997</v>
      </c>
      <c r="AV556">
        <v>67.178759999999997</v>
      </c>
      <c r="AW556">
        <v>67.629300000000001</v>
      </c>
      <c r="AX556">
        <v>71.783699999999996</v>
      </c>
      <c r="AY556">
        <v>76.662679999999995</v>
      </c>
      <c r="AZ556">
        <v>81.062029999999993</v>
      </c>
      <c r="BA556">
        <v>85.298410000000004</v>
      </c>
      <c r="BB556">
        <v>88.942310000000006</v>
      </c>
      <c r="BC556">
        <v>91.945179999999993</v>
      </c>
      <c r="BD556">
        <v>93.942120000000003</v>
      </c>
      <c r="BE556">
        <v>95.478999999999999</v>
      </c>
      <c r="BF556">
        <v>96.333259999999996</v>
      </c>
      <c r="BG556">
        <v>96.316509999999994</v>
      </c>
      <c r="BH556">
        <v>95.516810000000007</v>
      </c>
      <c r="BI556">
        <v>93.201679999999996</v>
      </c>
      <c r="BJ556">
        <v>89.215389999999999</v>
      </c>
      <c r="BK556">
        <v>85.356909999999999</v>
      </c>
      <c r="BL556">
        <v>81.668300000000002</v>
      </c>
      <c r="BM556">
        <v>78.928020000000004</v>
      </c>
      <c r="BN556">
        <v>-1.9526110000000001</v>
      </c>
      <c r="BO556">
        <v>-3.0134249999999998</v>
      </c>
      <c r="BP556">
        <v>-2.5834839999999999</v>
      </c>
      <c r="BQ556">
        <v>-3.2366809999999999</v>
      </c>
      <c r="BR556">
        <v>-2.152463</v>
      </c>
      <c r="BS556">
        <v>-1.961476</v>
      </c>
      <c r="BT556">
        <v>1.673303</v>
      </c>
      <c r="BU556">
        <v>6.5292139999999996</v>
      </c>
      <c r="BV556">
        <v>2.1550129999999998</v>
      </c>
      <c r="BW556">
        <v>-0.43215369999999997</v>
      </c>
      <c r="BX556">
        <v>-1.0498179999999999</v>
      </c>
      <c r="BY556">
        <v>-1.4011880000000001</v>
      </c>
      <c r="BZ556">
        <v>2.6919849999999999</v>
      </c>
      <c r="CA556">
        <v>6.3761060000000001</v>
      </c>
      <c r="CB556">
        <v>13.45105</v>
      </c>
      <c r="CC556">
        <v>12.14307</v>
      </c>
      <c r="CD556">
        <v>10.939220000000001</v>
      </c>
      <c r="CE556">
        <v>11.07146</v>
      </c>
      <c r="CF556">
        <v>3.8063340000000001</v>
      </c>
      <c r="CG556">
        <v>-1.45566</v>
      </c>
      <c r="CH556">
        <v>0.70743889999999998</v>
      </c>
      <c r="CI556">
        <v>0.41682770000000002</v>
      </c>
      <c r="CJ556">
        <v>-0.24327009999999999</v>
      </c>
      <c r="CK556">
        <v>0.33202999999999999</v>
      </c>
      <c r="CL556">
        <v>14.191610000000001</v>
      </c>
      <c r="CM556">
        <v>6.4808409999999999</v>
      </c>
      <c r="CN556">
        <v>6.8463139999999996</v>
      </c>
      <c r="CO556">
        <v>9.3727669999999996</v>
      </c>
      <c r="CP556">
        <v>11.329459999999999</v>
      </c>
      <c r="CQ556">
        <v>17.48884</v>
      </c>
      <c r="CR556">
        <v>13.92371</v>
      </c>
      <c r="CS556">
        <v>15.710599999999999</v>
      </c>
      <c r="CT556">
        <v>17.54635</v>
      </c>
      <c r="CU556">
        <v>8.2234999999999996</v>
      </c>
      <c r="CV556">
        <v>2.5633270000000001</v>
      </c>
      <c r="CW556">
        <v>0.51671750000000005</v>
      </c>
      <c r="CX556">
        <v>1.7375640000000001</v>
      </c>
      <c r="CY556">
        <v>1.965306</v>
      </c>
      <c r="CZ556">
        <v>9.9823409999999999</v>
      </c>
      <c r="DA556">
        <v>9.9012220000000006</v>
      </c>
      <c r="DB556">
        <v>10.5151</v>
      </c>
      <c r="DC556">
        <v>40.14537</v>
      </c>
      <c r="DD556">
        <v>251.9708</v>
      </c>
      <c r="DE556">
        <v>301.53620000000001</v>
      </c>
      <c r="DF556">
        <v>228.18860000000001</v>
      </c>
      <c r="DG556">
        <v>23.289870000000001</v>
      </c>
      <c r="DH556">
        <v>10.67154</v>
      </c>
      <c r="DI556">
        <v>9.379213</v>
      </c>
    </row>
    <row r="557" spans="1:113" x14ac:dyDescent="0.25">
      <c r="A557" t="str">
        <f t="shared" si="8"/>
        <v>All_All_No_All_All_200 kW and above_43691</v>
      </c>
      <c r="B557" t="s">
        <v>177</v>
      </c>
      <c r="C557" t="s">
        <v>262</v>
      </c>
      <c r="D557" t="s">
        <v>19</v>
      </c>
      <c r="E557" t="s">
        <v>19</v>
      </c>
      <c r="F557" t="s">
        <v>308</v>
      </c>
      <c r="G557" t="s">
        <v>19</v>
      </c>
      <c r="H557" t="s">
        <v>19</v>
      </c>
      <c r="I557" t="s">
        <v>61</v>
      </c>
      <c r="J557" s="11">
        <v>43691</v>
      </c>
      <c r="K557">
        <v>15</v>
      </c>
      <c r="L557">
        <v>18</v>
      </c>
      <c r="M557">
        <v>1217</v>
      </c>
      <c r="N557">
        <v>0</v>
      </c>
      <c r="O557">
        <v>0</v>
      </c>
      <c r="P557">
        <v>0</v>
      </c>
      <c r="Q557">
        <v>0</v>
      </c>
      <c r="R557">
        <v>253.14680000000001</v>
      </c>
      <c r="S557">
        <v>249.82071999999999</v>
      </c>
      <c r="T557">
        <v>242.01004</v>
      </c>
      <c r="U557">
        <v>246.09495000000001</v>
      </c>
      <c r="V557">
        <v>264.23820000000001</v>
      </c>
      <c r="W557">
        <v>294.94956000000002</v>
      </c>
      <c r="X557">
        <v>335.20314999999999</v>
      </c>
      <c r="Y557">
        <v>365.95650000000001</v>
      </c>
      <c r="Z557">
        <v>402.87374999999997</v>
      </c>
      <c r="AA557">
        <v>413.08625000000001</v>
      </c>
      <c r="AB557">
        <v>421.42676</v>
      </c>
      <c r="AC557">
        <v>417.51904000000002</v>
      </c>
      <c r="AD557">
        <v>411.67935</v>
      </c>
      <c r="AE557">
        <v>413.25686999999999</v>
      </c>
      <c r="AF557">
        <v>400.98066999999998</v>
      </c>
      <c r="AG557">
        <v>387.4101</v>
      </c>
      <c r="AH557">
        <v>376.89780000000002</v>
      </c>
      <c r="AI557">
        <v>347.72890000000001</v>
      </c>
      <c r="AJ557">
        <v>329.0478</v>
      </c>
      <c r="AK557">
        <v>335.20949999999999</v>
      </c>
      <c r="AL557">
        <v>322.76510000000002</v>
      </c>
      <c r="AM557">
        <v>292.57139999999998</v>
      </c>
      <c r="AN557">
        <v>278.90929999999997</v>
      </c>
      <c r="AO557">
        <v>267.39049999999997</v>
      </c>
      <c r="AP557">
        <v>78.609110000000001</v>
      </c>
      <c r="AQ557">
        <v>75.422319999999999</v>
      </c>
      <c r="AR557">
        <v>74.186940000000007</v>
      </c>
      <c r="AS557">
        <v>72.070880000000002</v>
      </c>
      <c r="AT557">
        <v>70.730549999999994</v>
      </c>
      <c r="AU557">
        <v>69.919349999999994</v>
      </c>
      <c r="AV557">
        <v>68.967160000000007</v>
      </c>
      <c r="AW557">
        <v>69.500079999999997</v>
      </c>
      <c r="AX557">
        <v>73.687240000000003</v>
      </c>
      <c r="AY557">
        <v>78.493610000000004</v>
      </c>
      <c r="AZ557">
        <v>83.420010000000005</v>
      </c>
      <c r="BA557">
        <v>88.087069999999997</v>
      </c>
      <c r="BB557">
        <v>92.116039999999998</v>
      </c>
      <c r="BC557">
        <v>95.539739999999995</v>
      </c>
      <c r="BD557">
        <v>98.022329999999997</v>
      </c>
      <c r="BE557">
        <v>99.562290000000004</v>
      </c>
      <c r="BF557">
        <v>100.2191</v>
      </c>
      <c r="BG557">
        <v>100.3914</v>
      </c>
      <c r="BH557">
        <v>99.583669999999998</v>
      </c>
      <c r="BI557">
        <v>97.272319999999993</v>
      </c>
      <c r="BJ557">
        <v>92.486040000000003</v>
      </c>
      <c r="BK557">
        <v>88.064959999999999</v>
      </c>
      <c r="BL557">
        <v>84.571200000000005</v>
      </c>
      <c r="BM557">
        <v>81.924840000000003</v>
      </c>
      <c r="BN557">
        <v>-2.4978609999999999</v>
      </c>
      <c r="BO557">
        <v>-3.4952570000000001</v>
      </c>
      <c r="BP557">
        <v>-3.1858970000000002</v>
      </c>
      <c r="BQ557">
        <v>-3.5150640000000002</v>
      </c>
      <c r="BR557">
        <v>-2.2958980000000002</v>
      </c>
      <c r="BS557">
        <v>-2.4499330000000001</v>
      </c>
      <c r="BT557">
        <v>0.91550730000000002</v>
      </c>
      <c r="BU557">
        <v>6.1749169999999998</v>
      </c>
      <c r="BV557">
        <v>2.0048910000000002</v>
      </c>
      <c r="BW557">
        <v>-0.47363119999999997</v>
      </c>
      <c r="BX557">
        <v>-0.96046290000000001</v>
      </c>
      <c r="BY557">
        <v>-1.36907</v>
      </c>
      <c r="BZ557">
        <v>2.4568560000000002</v>
      </c>
      <c r="CA557">
        <v>6.1312939999999996</v>
      </c>
      <c r="CB557">
        <v>13.300190000000001</v>
      </c>
      <c r="CC557">
        <v>12.301130000000001</v>
      </c>
      <c r="CD557">
        <v>11.07291</v>
      </c>
      <c r="CE557">
        <v>10.940670000000001</v>
      </c>
      <c r="CF557">
        <v>3.6183969999999999</v>
      </c>
      <c r="CG557">
        <v>-1.4633290000000001</v>
      </c>
      <c r="CH557">
        <v>0.66070130000000005</v>
      </c>
      <c r="CI557">
        <v>0.3500684</v>
      </c>
      <c r="CJ557">
        <v>-0.52374379999999998</v>
      </c>
      <c r="CK557">
        <v>-2.6036400000000001E-2</v>
      </c>
      <c r="CL557">
        <v>14.86365</v>
      </c>
      <c r="CM557">
        <v>6.7012710000000002</v>
      </c>
      <c r="CN557">
        <v>7.3294050000000004</v>
      </c>
      <c r="CO557">
        <v>10.25925</v>
      </c>
      <c r="CP557">
        <v>12.17548</v>
      </c>
      <c r="CQ557">
        <v>15.857150000000001</v>
      </c>
      <c r="CR557">
        <v>13.122490000000001</v>
      </c>
      <c r="CS557">
        <v>16.495650000000001</v>
      </c>
      <c r="CT557">
        <v>15.73531</v>
      </c>
      <c r="CU557">
        <v>6.7512610000000004</v>
      </c>
      <c r="CV557">
        <v>2.2384750000000002</v>
      </c>
      <c r="CW557" s="76">
        <v>0.46940949999999998</v>
      </c>
      <c r="CX557" s="76">
        <v>1.5796220000000001</v>
      </c>
      <c r="CY557">
        <v>1.849969</v>
      </c>
      <c r="CZ557">
        <v>13.06976</v>
      </c>
      <c r="DA557">
        <v>11.946709999999999</v>
      </c>
      <c r="DB557">
        <v>12.86975</v>
      </c>
      <c r="DC557">
        <v>46.017069999999997</v>
      </c>
      <c r="DD557">
        <v>273.62279999999998</v>
      </c>
      <c r="DE557">
        <v>329.49889999999999</v>
      </c>
      <c r="DF557">
        <v>252.60169999999999</v>
      </c>
      <c r="DG557">
        <v>26.290749999999999</v>
      </c>
      <c r="DH557">
        <v>11.049860000000001</v>
      </c>
      <c r="DI557">
        <v>9.2370780000000003</v>
      </c>
    </row>
    <row r="558" spans="1:113" x14ac:dyDescent="0.25">
      <c r="A558" t="str">
        <f t="shared" si="8"/>
        <v>All_All_No_All_All_200 kW and above_43693</v>
      </c>
      <c r="B558" t="s">
        <v>177</v>
      </c>
      <c r="C558" t="s">
        <v>262</v>
      </c>
      <c r="D558" t="s">
        <v>19</v>
      </c>
      <c r="E558" t="s">
        <v>19</v>
      </c>
      <c r="F558" t="s">
        <v>308</v>
      </c>
      <c r="G558" t="s">
        <v>19</v>
      </c>
      <c r="H558" t="s">
        <v>19</v>
      </c>
      <c r="I558" t="s">
        <v>61</v>
      </c>
      <c r="J558" s="11">
        <v>43693</v>
      </c>
      <c r="K558">
        <v>15</v>
      </c>
      <c r="L558">
        <v>18</v>
      </c>
      <c r="M558">
        <v>1217</v>
      </c>
      <c r="N558">
        <v>0</v>
      </c>
      <c r="O558">
        <v>0</v>
      </c>
      <c r="P558">
        <v>0</v>
      </c>
      <c r="Q558">
        <v>0</v>
      </c>
      <c r="R558">
        <v>260.26697999999999</v>
      </c>
      <c r="S558">
        <v>255.40857</v>
      </c>
      <c r="T558">
        <v>251.92545999999999</v>
      </c>
      <c r="U558">
        <v>256.82848999999999</v>
      </c>
      <c r="V558">
        <v>272.14357999999999</v>
      </c>
      <c r="W558">
        <v>302.68865</v>
      </c>
      <c r="X558">
        <v>339.11950999999999</v>
      </c>
      <c r="Y558">
        <v>375.73005000000001</v>
      </c>
      <c r="Z558">
        <v>399.59559999999999</v>
      </c>
      <c r="AA558">
        <v>420.06313999999998</v>
      </c>
      <c r="AB558">
        <v>425.23115000000001</v>
      </c>
      <c r="AC558">
        <v>420.67243000000002</v>
      </c>
      <c r="AD558">
        <v>406.81844999999998</v>
      </c>
      <c r="AE558">
        <v>407.23138999999998</v>
      </c>
      <c r="AF558">
        <v>395.1798</v>
      </c>
      <c r="AG558">
        <v>379.70530000000002</v>
      </c>
      <c r="AH558">
        <v>364.2389</v>
      </c>
      <c r="AI558">
        <v>343.93259999999998</v>
      </c>
      <c r="AJ558">
        <v>319.44130000000001</v>
      </c>
      <c r="AK558">
        <v>313.31319999999999</v>
      </c>
      <c r="AL558">
        <v>296.20170000000002</v>
      </c>
      <c r="AM558">
        <v>278.54379999999998</v>
      </c>
      <c r="AN558">
        <v>264.63740000000001</v>
      </c>
      <c r="AO558">
        <v>251.70150000000001</v>
      </c>
      <c r="AP558">
        <v>79.333619999999996</v>
      </c>
      <c r="AQ558">
        <v>79.371639999999999</v>
      </c>
      <c r="AR558">
        <v>77.496840000000006</v>
      </c>
      <c r="AS558">
        <v>75.828149999999994</v>
      </c>
      <c r="AT558">
        <v>74.619929999999997</v>
      </c>
      <c r="AU558">
        <v>73.210560000000001</v>
      </c>
      <c r="AV558">
        <v>72.112589999999997</v>
      </c>
      <c r="AW558">
        <v>72.425709999999995</v>
      </c>
      <c r="AX558">
        <v>76.185199999999995</v>
      </c>
      <c r="AY558">
        <v>81.716639999999998</v>
      </c>
      <c r="AZ558">
        <v>86.475160000000002</v>
      </c>
      <c r="BA558">
        <v>90.724580000000003</v>
      </c>
      <c r="BB558">
        <v>93.622290000000007</v>
      </c>
      <c r="BC558">
        <v>95.894530000000003</v>
      </c>
      <c r="BD558">
        <v>98.357569999999996</v>
      </c>
      <c r="BE558">
        <v>99.40343</v>
      </c>
      <c r="BF558">
        <v>99.956500000000005</v>
      </c>
      <c r="BG558">
        <v>99.309439999999995</v>
      </c>
      <c r="BH558">
        <v>97.680350000000004</v>
      </c>
      <c r="BI558">
        <v>94.17483</v>
      </c>
      <c r="BJ558">
        <v>88.855109999999996</v>
      </c>
      <c r="BK558">
        <v>84.842820000000003</v>
      </c>
      <c r="BL558">
        <v>81.768259999999998</v>
      </c>
      <c r="BM558">
        <v>79.541719999999998</v>
      </c>
      <c r="BN558">
        <v>-2.617963</v>
      </c>
      <c r="BO558">
        <v>-4.3280770000000004</v>
      </c>
      <c r="BP558">
        <v>-3.8291119999999998</v>
      </c>
      <c r="BQ558">
        <v>-4.0493949999999996</v>
      </c>
      <c r="BR558">
        <v>-2.970056</v>
      </c>
      <c r="BS558">
        <v>-3.479298</v>
      </c>
      <c r="BT558">
        <v>-3.4395099999999998E-2</v>
      </c>
      <c r="BU558">
        <v>5.7980729999999996</v>
      </c>
      <c r="BV558">
        <v>1.851837</v>
      </c>
      <c r="BW558">
        <v>-0.55645290000000003</v>
      </c>
      <c r="BX558">
        <v>-0.96878160000000002</v>
      </c>
      <c r="BY558">
        <v>-1.233552</v>
      </c>
      <c r="BZ558">
        <v>2.3639610000000002</v>
      </c>
      <c r="CA558">
        <v>6.2539199999999999</v>
      </c>
      <c r="CB558">
        <v>13.5047</v>
      </c>
      <c r="CC558">
        <v>12.6737</v>
      </c>
      <c r="CD558">
        <v>11.44679</v>
      </c>
      <c r="CE558">
        <v>11.19069</v>
      </c>
      <c r="CF558">
        <v>3.9268610000000002</v>
      </c>
      <c r="CG558">
        <v>-1.0044299999999999</v>
      </c>
      <c r="CH558">
        <v>0.97559200000000001</v>
      </c>
      <c r="CI558">
        <v>0.78121419999999997</v>
      </c>
      <c r="CJ558">
        <v>-0.31674580000000002</v>
      </c>
      <c r="CK558">
        <v>0.1716734</v>
      </c>
      <c r="CL558">
        <v>16.48884</v>
      </c>
      <c r="CM558">
        <v>7.8000670000000003</v>
      </c>
      <c r="CN558">
        <v>7.689508</v>
      </c>
      <c r="CO558">
        <v>9.8285470000000004</v>
      </c>
      <c r="CP558">
        <v>10.33821</v>
      </c>
      <c r="CQ558">
        <v>11.52383</v>
      </c>
      <c r="CR558">
        <v>11.47997</v>
      </c>
      <c r="CS558">
        <v>14.21449</v>
      </c>
      <c r="CT558">
        <v>11.667009999999999</v>
      </c>
      <c r="CU558">
        <v>4.4791540000000003</v>
      </c>
      <c r="CV558">
        <v>1.8388009999999999</v>
      </c>
      <c r="CW558" s="76">
        <v>0.60369799999999996</v>
      </c>
      <c r="CX558" s="76">
        <v>1.3261339999999999</v>
      </c>
      <c r="CY558">
        <v>2.3150430000000002</v>
      </c>
      <c r="CZ558">
        <v>10.803789999999999</v>
      </c>
      <c r="DA558">
        <v>11.225149999999999</v>
      </c>
      <c r="DB558">
        <v>10.9504</v>
      </c>
      <c r="DC558">
        <v>44.175910000000002</v>
      </c>
      <c r="DD558">
        <v>272.31740000000002</v>
      </c>
      <c r="DE558">
        <v>326.6567</v>
      </c>
      <c r="DF558">
        <v>243.52340000000001</v>
      </c>
      <c r="DG558">
        <v>24.492280000000001</v>
      </c>
      <c r="DH558">
        <v>11.16272</v>
      </c>
      <c r="DI558">
        <v>8.8537909999999993</v>
      </c>
    </row>
    <row r="559" spans="1:113" x14ac:dyDescent="0.25">
      <c r="A559" t="str">
        <f t="shared" si="8"/>
        <v>All_All_No_All_All_200 kW and above_43703</v>
      </c>
      <c r="B559" t="s">
        <v>177</v>
      </c>
      <c r="C559" t="s">
        <v>262</v>
      </c>
      <c r="D559" t="s">
        <v>19</v>
      </c>
      <c r="E559" t="s">
        <v>19</v>
      </c>
      <c r="F559" t="s">
        <v>308</v>
      </c>
      <c r="G559" t="s">
        <v>19</v>
      </c>
      <c r="H559" t="s">
        <v>19</v>
      </c>
      <c r="I559" t="s">
        <v>61</v>
      </c>
      <c r="J559" s="11">
        <v>43703</v>
      </c>
      <c r="K559">
        <v>15</v>
      </c>
      <c r="L559">
        <v>18</v>
      </c>
      <c r="M559">
        <v>1214</v>
      </c>
      <c r="N559">
        <v>0</v>
      </c>
      <c r="O559">
        <v>0</v>
      </c>
      <c r="P559">
        <v>0</v>
      </c>
      <c r="Q559">
        <v>0</v>
      </c>
      <c r="R559">
        <v>222.87911</v>
      </c>
      <c r="S559">
        <v>220.57598999999999</v>
      </c>
      <c r="T559">
        <v>223.50354999999999</v>
      </c>
      <c r="U559">
        <v>233.911</v>
      </c>
      <c r="V559">
        <v>256.59813000000003</v>
      </c>
      <c r="W559">
        <v>292.22019999999998</v>
      </c>
      <c r="X559">
        <v>331.42442</v>
      </c>
      <c r="Y559">
        <v>369.70031</v>
      </c>
      <c r="Z559">
        <v>393.40161999999998</v>
      </c>
      <c r="AA559">
        <v>406.46075000000002</v>
      </c>
      <c r="AB559">
        <v>417.81774999999999</v>
      </c>
      <c r="AC559">
        <v>422.78742999999997</v>
      </c>
      <c r="AD559">
        <v>412.41996999999998</v>
      </c>
      <c r="AE559">
        <v>413.28203000000002</v>
      </c>
      <c r="AF559">
        <v>400.80180000000001</v>
      </c>
      <c r="AG559">
        <v>387.79180000000002</v>
      </c>
      <c r="AH559">
        <v>370.53550000000001</v>
      </c>
      <c r="AI559">
        <v>349.49970000000002</v>
      </c>
      <c r="AJ559">
        <v>323.7022</v>
      </c>
      <c r="AK559">
        <v>316.42649999999998</v>
      </c>
      <c r="AL559">
        <v>305.51389999999998</v>
      </c>
      <c r="AM559">
        <v>287.42180000000002</v>
      </c>
      <c r="AN559">
        <v>274.26159999999999</v>
      </c>
      <c r="AO559">
        <v>264.83659999999998</v>
      </c>
      <c r="AP559">
        <v>77.442869999999999</v>
      </c>
      <c r="AQ559">
        <v>76.05086</v>
      </c>
      <c r="AR559">
        <v>74.854740000000007</v>
      </c>
      <c r="AS559">
        <v>73.480879999999999</v>
      </c>
      <c r="AT559">
        <v>72.092269999999999</v>
      </c>
      <c r="AU559">
        <v>70.938389999999998</v>
      </c>
      <c r="AV559">
        <v>70.15822</v>
      </c>
      <c r="AW559">
        <v>70.352969999999999</v>
      </c>
      <c r="AX559">
        <v>74.259039999999999</v>
      </c>
      <c r="AY559">
        <v>78.195089999999993</v>
      </c>
      <c r="AZ559">
        <v>82.401079999999993</v>
      </c>
      <c r="BA559">
        <v>86.250969999999995</v>
      </c>
      <c r="BB559">
        <v>90.097239999999999</v>
      </c>
      <c r="BC559">
        <v>93.300539999999998</v>
      </c>
      <c r="BD559">
        <v>95.691109999999995</v>
      </c>
      <c r="BE559">
        <v>97.258439999999993</v>
      </c>
      <c r="BF559">
        <v>97.68253</v>
      </c>
      <c r="BG559">
        <v>97.879260000000002</v>
      </c>
      <c r="BH559">
        <v>96.433139999999995</v>
      </c>
      <c r="BI559">
        <v>93.062129999999996</v>
      </c>
      <c r="BJ559">
        <v>88.419470000000004</v>
      </c>
      <c r="BK559">
        <v>84.785929999999993</v>
      </c>
      <c r="BL559">
        <v>82.093440000000001</v>
      </c>
      <c r="BM559">
        <v>79.611770000000007</v>
      </c>
      <c r="BN559">
        <v>-2.1891430000000001</v>
      </c>
      <c r="BO559">
        <v>-3.515933</v>
      </c>
      <c r="BP559">
        <v>-3.159837</v>
      </c>
      <c r="BQ559">
        <v>-3.576057</v>
      </c>
      <c r="BR559">
        <v>-2.5316869999999998</v>
      </c>
      <c r="BS559">
        <v>-2.8685719999999999</v>
      </c>
      <c r="BT559">
        <v>0.19972470000000001</v>
      </c>
      <c r="BU559">
        <v>5.9225409999999998</v>
      </c>
      <c r="BV559">
        <v>1.9138029999999999</v>
      </c>
      <c r="BW559">
        <v>-0.52520770000000006</v>
      </c>
      <c r="BX559">
        <v>-1.0402370000000001</v>
      </c>
      <c r="BY559">
        <v>-1.367807</v>
      </c>
      <c r="BZ559">
        <v>2.6520290000000002</v>
      </c>
      <c r="CA559">
        <v>6.5314389999999998</v>
      </c>
      <c r="CB559">
        <v>13.724780000000001</v>
      </c>
      <c r="CC559">
        <v>12.627969999999999</v>
      </c>
      <c r="CD559">
        <v>11.43174</v>
      </c>
      <c r="CE559">
        <v>11.46458</v>
      </c>
      <c r="CF559">
        <v>4.1532980000000004</v>
      </c>
      <c r="CG559">
        <v>-1.10402</v>
      </c>
      <c r="CH559">
        <v>0.9974113</v>
      </c>
      <c r="CI559">
        <v>0.83648940000000005</v>
      </c>
      <c r="CJ559">
        <v>-0.2035488</v>
      </c>
      <c r="CK559">
        <v>0.27328910000000001</v>
      </c>
      <c r="CL559">
        <v>16.84712</v>
      </c>
      <c r="CM559">
        <v>8.5240259999999992</v>
      </c>
      <c r="CN559">
        <v>7.9424190000000001</v>
      </c>
      <c r="CO559">
        <v>10.689120000000001</v>
      </c>
      <c r="CP559">
        <v>12.624599999999999</v>
      </c>
      <c r="CQ559">
        <v>11.57704</v>
      </c>
      <c r="CR559">
        <v>9.8262879999999999</v>
      </c>
      <c r="CS559">
        <v>13.800269999999999</v>
      </c>
      <c r="CT559">
        <v>11.65644</v>
      </c>
      <c r="CU559">
        <v>5.5474160000000001</v>
      </c>
      <c r="CV559">
        <v>1.9894689999999999</v>
      </c>
      <c r="CW559" s="76">
        <v>0.48913509999999999</v>
      </c>
      <c r="CX559" s="76">
        <v>1.471611</v>
      </c>
      <c r="CY559">
        <v>1.8612</v>
      </c>
      <c r="CZ559">
        <v>11.06579</v>
      </c>
      <c r="DA559">
        <v>10.810169999999999</v>
      </c>
      <c r="DB559">
        <v>10.648569999999999</v>
      </c>
      <c r="DC559">
        <v>41.192700000000002</v>
      </c>
      <c r="DD559">
        <v>247.81800000000001</v>
      </c>
      <c r="DE559">
        <v>291.96339999999998</v>
      </c>
      <c r="DF559">
        <v>220.80930000000001</v>
      </c>
      <c r="DG559">
        <v>22.2744</v>
      </c>
      <c r="DH559">
        <v>9.9665330000000001</v>
      </c>
      <c r="DI559">
        <v>8.0189609999999991</v>
      </c>
    </row>
    <row r="560" spans="1:113" x14ac:dyDescent="0.25">
      <c r="A560" t="str">
        <f t="shared" si="8"/>
        <v>All_All_No_All_All_200 kW and above_43704</v>
      </c>
      <c r="B560" t="s">
        <v>177</v>
      </c>
      <c r="C560" t="s">
        <v>262</v>
      </c>
      <c r="D560" t="s">
        <v>19</v>
      </c>
      <c r="E560" t="s">
        <v>19</v>
      </c>
      <c r="F560" t="s">
        <v>308</v>
      </c>
      <c r="G560" t="s">
        <v>19</v>
      </c>
      <c r="H560" t="s">
        <v>19</v>
      </c>
      <c r="I560" t="s">
        <v>61</v>
      </c>
      <c r="J560" s="11">
        <v>43704</v>
      </c>
      <c r="K560">
        <v>15</v>
      </c>
      <c r="L560">
        <v>18</v>
      </c>
      <c r="M560">
        <v>1213</v>
      </c>
      <c r="N560">
        <v>0</v>
      </c>
      <c r="O560">
        <v>0</v>
      </c>
      <c r="P560">
        <v>0</v>
      </c>
      <c r="Q560">
        <v>0</v>
      </c>
      <c r="R560">
        <v>256.06864000000002</v>
      </c>
      <c r="S560">
        <v>250.40038999999999</v>
      </c>
      <c r="T560">
        <v>246.56074000000001</v>
      </c>
      <c r="U560">
        <v>252.03975</v>
      </c>
      <c r="V560">
        <v>270.17559999999997</v>
      </c>
      <c r="W560">
        <v>298.69734999999997</v>
      </c>
      <c r="X560">
        <v>335.00603999999998</v>
      </c>
      <c r="Y560">
        <v>365.61745000000002</v>
      </c>
      <c r="Z560">
        <v>388.61973999999998</v>
      </c>
      <c r="AA560">
        <v>402.38826</v>
      </c>
      <c r="AB560">
        <v>407.10219000000001</v>
      </c>
      <c r="AC560">
        <v>408.48563000000001</v>
      </c>
      <c r="AD560">
        <v>397.35556000000003</v>
      </c>
      <c r="AE560">
        <v>397.83578</v>
      </c>
      <c r="AF560">
        <v>389.45681999999999</v>
      </c>
      <c r="AG560">
        <v>375.85169999999999</v>
      </c>
      <c r="AH560">
        <v>363.87729999999999</v>
      </c>
      <c r="AI560">
        <v>343.6062</v>
      </c>
      <c r="AJ560">
        <v>318.93099999999998</v>
      </c>
      <c r="AK560">
        <v>318.37900000000002</v>
      </c>
      <c r="AL560">
        <v>304.78680000000003</v>
      </c>
      <c r="AM560">
        <v>284.71910000000003</v>
      </c>
      <c r="AN560">
        <v>270.98559999999998</v>
      </c>
      <c r="AO560">
        <v>260.2296</v>
      </c>
      <c r="AP560">
        <v>77.899039999999999</v>
      </c>
      <c r="AQ560">
        <v>76.49212</v>
      </c>
      <c r="AR560">
        <v>75.640460000000004</v>
      </c>
      <c r="AS560">
        <v>74.381690000000006</v>
      </c>
      <c r="AT560">
        <v>72.942729999999997</v>
      </c>
      <c r="AU560">
        <v>72.158940000000001</v>
      </c>
      <c r="AV560">
        <v>70.641120000000001</v>
      </c>
      <c r="AW560">
        <v>71.139430000000004</v>
      </c>
      <c r="AX560">
        <v>74.31729</v>
      </c>
      <c r="AY560">
        <v>78.135409999999993</v>
      </c>
      <c r="AZ560">
        <v>82.746769999999998</v>
      </c>
      <c r="BA560">
        <v>86.680430000000001</v>
      </c>
      <c r="BB560">
        <v>90.286929999999998</v>
      </c>
      <c r="BC560">
        <v>92.97739</v>
      </c>
      <c r="BD560">
        <v>95.074489999999997</v>
      </c>
      <c r="BE560">
        <v>96.731300000000005</v>
      </c>
      <c r="BF560">
        <v>97.238659999999996</v>
      </c>
      <c r="BG560">
        <v>96.747569999999996</v>
      </c>
      <c r="BH560">
        <v>95.006550000000004</v>
      </c>
      <c r="BI560">
        <v>91.77225</v>
      </c>
      <c r="BJ560">
        <v>87.450720000000004</v>
      </c>
      <c r="BK560">
        <v>84.193190000000001</v>
      </c>
      <c r="BL560">
        <v>81.746480000000005</v>
      </c>
      <c r="BM560">
        <v>79.823970000000003</v>
      </c>
      <c r="BN560">
        <v>-0.96537150000000005</v>
      </c>
      <c r="BO560">
        <v>-1.6991769999999999</v>
      </c>
      <c r="BP560">
        <v>-1.8313489999999999</v>
      </c>
      <c r="BQ560">
        <v>-3.9686599999999999</v>
      </c>
      <c r="BR560">
        <v>-3.9490599999999998</v>
      </c>
      <c r="BS560">
        <v>-3.4405079999999999</v>
      </c>
      <c r="BT560">
        <v>1.684277</v>
      </c>
      <c r="BU560">
        <v>5.9479290000000002</v>
      </c>
      <c r="BV560">
        <v>1.4684029999999999</v>
      </c>
      <c r="BW560">
        <v>-2.377481</v>
      </c>
      <c r="BX560">
        <v>-3.0794100000000002</v>
      </c>
      <c r="BY560">
        <v>-1.644463</v>
      </c>
      <c r="BZ560">
        <v>4.9839890000000002</v>
      </c>
      <c r="CA560">
        <v>6.4918360000000002</v>
      </c>
      <c r="CB560">
        <v>11.74117</v>
      </c>
      <c r="CC560">
        <v>11.30556</v>
      </c>
      <c r="CD560">
        <v>10.617430000000001</v>
      </c>
      <c r="CE560">
        <v>16.857610000000001</v>
      </c>
      <c r="CF560">
        <v>9.5157299999999996</v>
      </c>
      <c r="CG560">
        <v>1.4929079999999999</v>
      </c>
      <c r="CH560">
        <v>6.1089419999999999</v>
      </c>
      <c r="CI560">
        <v>3.2866819999999999</v>
      </c>
      <c r="CJ560">
        <v>2.37452</v>
      </c>
      <c r="CK560">
        <v>3.7345220000000001</v>
      </c>
      <c r="CL560">
        <v>15.73841</v>
      </c>
      <c r="CM560">
        <v>8.5786689999999997</v>
      </c>
      <c r="CN560">
        <v>7.7853490000000001</v>
      </c>
      <c r="CO560">
        <v>9.0186430000000009</v>
      </c>
      <c r="CP560">
        <v>7.7965260000000001</v>
      </c>
      <c r="CQ560">
        <v>8.2740259999999992</v>
      </c>
      <c r="CR560">
        <v>8.5934659999999994</v>
      </c>
      <c r="CS560">
        <v>11.0726</v>
      </c>
      <c r="CT560">
        <v>8.0869440000000008</v>
      </c>
      <c r="CU560">
        <v>4.4118029999999999</v>
      </c>
      <c r="CV560">
        <v>3.2918500000000002</v>
      </c>
      <c r="CW560" s="76">
        <v>0.56794259999999996</v>
      </c>
      <c r="CX560" s="76">
        <v>3.2244660000000001</v>
      </c>
      <c r="CY560">
        <v>5.597893</v>
      </c>
      <c r="CZ560">
        <v>10.11041</v>
      </c>
      <c r="DA560">
        <v>10.456630000000001</v>
      </c>
      <c r="DB560">
        <v>11.7933</v>
      </c>
      <c r="DC560">
        <v>42.425060000000002</v>
      </c>
      <c r="DD560">
        <v>201.4444</v>
      </c>
      <c r="DE560">
        <v>244.7328</v>
      </c>
      <c r="DF560">
        <v>182.50149999999999</v>
      </c>
      <c r="DG560">
        <v>20.142600000000002</v>
      </c>
      <c r="DH560">
        <v>11.0192</v>
      </c>
      <c r="DI560">
        <v>10.5289</v>
      </c>
    </row>
    <row r="561" spans="1:113" x14ac:dyDescent="0.25">
      <c r="A561" t="str">
        <f t="shared" si="8"/>
        <v>All_All_No_All_All_200 kW and above_43721</v>
      </c>
      <c r="B561" t="s">
        <v>177</v>
      </c>
      <c r="C561" t="s">
        <v>262</v>
      </c>
      <c r="D561" t="s">
        <v>19</v>
      </c>
      <c r="E561" t="s">
        <v>19</v>
      </c>
      <c r="F561" t="s">
        <v>308</v>
      </c>
      <c r="G561" t="s">
        <v>19</v>
      </c>
      <c r="H561" t="s">
        <v>19</v>
      </c>
      <c r="I561" t="s">
        <v>61</v>
      </c>
      <c r="J561" s="11">
        <v>43721</v>
      </c>
      <c r="K561">
        <v>15</v>
      </c>
      <c r="L561">
        <v>18</v>
      </c>
      <c r="M561">
        <v>1207</v>
      </c>
      <c r="N561">
        <v>0</v>
      </c>
      <c r="O561">
        <v>0</v>
      </c>
      <c r="P561">
        <v>0</v>
      </c>
      <c r="Q561">
        <v>0</v>
      </c>
      <c r="R561">
        <v>259.21758</v>
      </c>
      <c r="S561">
        <v>254.44212999999999</v>
      </c>
      <c r="T561">
        <v>248.95921999999999</v>
      </c>
      <c r="U561">
        <v>251.45117999999999</v>
      </c>
      <c r="V561">
        <v>281.40032000000002</v>
      </c>
      <c r="W561">
        <v>307.01098000000002</v>
      </c>
      <c r="X561">
        <v>351.20668999999998</v>
      </c>
      <c r="Y561">
        <v>383.13238999999999</v>
      </c>
      <c r="Z561">
        <v>401.09456</v>
      </c>
      <c r="AA561">
        <v>413.97028</v>
      </c>
      <c r="AB561">
        <v>424.95890000000003</v>
      </c>
      <c r="AC561">
        <v>426.80586</v>
      </c>
      <c r="AD561">
        <v>421.09186999999997</v>
      </c>
      <c r="AE561">
        <v>425.51940999999999</v>
      </c>
      <c r="AF561">
        <v>416.68846000000002</v>
      </c>
      <c r="AG561">
        <v>405.42599999999999</v>
      </c>
      <c r="AH561">
        <v>392.55090000000001</v>
      </c>
      <c r="AI561">
        <v>372.18560000000002</v>
      </c>
      <c r="AJ561">
        <v>335.49740000000003</v>
      </c>
      <c r="AK561">
        <v>327.69690000000003</v>
      </c>
      <c r="AL561">
        <v>313.3614</v>
      </c>
      <c r="AM561">
        <v>290.49380000000002</v>
      </c>
      <c r="AN561">
        <v>270.95440000000002</v>
      </c>
      <c r="AO561">
        <v>259.16640000000001</v>
      </c>
      <c r="AP561">
        <v>73.580960000000005</v>
      </c>
      <c r="AQ561">
        <v>71.333399999999997</v>
      </c>
      <c r="AR561">
        <v>69.69135</v>
      </c>
      <c r="AS561">
        <v>67.767340000000004</v>
      </c>
      <c r="AT561">
        <v>66.73818</v>
      </c>
      <c r="AU561">
        <v>65.513689999999997</v>
      </c>
      <c r="AV561">
        <v>64.719089999999994</v>
      </c>
      <c r="AW561">
        <v>64.573179999999994</v>
      </c>
      <c r="AX561">
        <v>68.070620000000005</v>
      </c>
      <c r="AY561">
        <v>73.861459999999994</v>
      </c>
      <c r="AZ561">
        <v>79.188329999999993</v>
      </c>
      <c r="BA561">
        <v>84.349230000000006</v>
      </c>
      <c r="BB561">
        <v>88.376140000000007</v>
      </c>
      <c r="BC561">
        <v>91.689530000000005</v>
      </c>
      <c r="BD561">
        <v>94.108590000000007</v>
      </c>
      <c r="BE561">
        <v>96.018839999999997</v>
      </c>
      <c r="BF561">
        <v>96.798910000000006</v>
      </c>
      <c r="BG561">
        <v>96.417090000000002</v>
      </c>
      <c r="BH561">
        <v>94.622590000000002</v>
      </c>
      <c r="BI561">
        <v>90.973079999999996</v>
      </c>
      <c r="BJ561">
        <v>86.131810000000002</v>
      </c>
      <c r="BK561">
        <v>82.351429999999993</v>
      </c>
      <c r="BL561">
        <v>79.386840000000007</v>
      </c>
      <c r="BM561">
        <v>76.826040000000006</v>
      </c>
      <c r="BN561">
        <v>-10.563890000000001</v>
      </c>
      <c r="BO561">
        <v>-11.4102</v>
      </c>
      <c r="BP561">
        <v>-12.433109999999999</v>
      </c>
      <c r="BQ561">
        <v>-8.4781019999999998</v>
      </c>
      <c r="BR561">
        <v>-10.32949</v>
      </c>
      <c r="BS561">
        <v>-2.383896</v>
      </c>
      <c r="BT561">
        <v>-1.6366830000000001</v>
      </c>
      <c r="BU561">
        <v>6.2873330000000003</v>
      </c>
      <c r="BV561">
        <v>6.4079119999999996</v>
      </c>
      <c r="BW561">
        <v>4.5408910000000002</v>
      </c>
      <c r="BX561">
        <v>1.1370439999999999</v>
      </c>
      <c r="BY561">
        <v>-0.85419060000000002</v>
      </c>
      <c r="BZ561">
        <v>-3.0111700000000002E-2</v>
      </c>
      <c r="CA561">
        <v>-0.53105930000000001</v>
      </c>
      <c r="CB561">
        <v>11.414820000000001</v>
      </c>
      <c r="CC561">
        <v>8.7200439999999997</v>
      </c>
      <c r="CD561">
        <v>6.6091259999999998</v>
      </c>
      <c r="CE561">
        <v>4.5030599999999996</v>
      </c>
      <c r="CF561">
        <v>2.739598</v>
      </c>
      <c r="CG561">
        <v>0.43683499999999997</v>
      </c>
      <c r="CH561">
        <v>-1.2242759999999999</v>
      </c>
      <c r="CI561">
        <v>-7.6878950000000001</v>
      </c>
      <c r="CJ561">
        <v>-5.6578090000000003</v>
      </c>
      <c r="CK561">
        <v>-5.7643399999999998</v>
      </c>
      <c r="CL561">
        <v>35.373620000000003</v>
      </c>
      <c r="CM561">
        <v>20.69106</v>
      </c>
      <c r="CN561">
        <v>18.696850000000001</v>
      </c>
      <c r="CO561">
        <v>16.594560000000001</v>
      </c>
      <c r="CP561">
        <v>15.16671</v>
      </c>
      <c r="CQ561">
        <v>7.6041889999999999</v>
      </c>
      <c r="CR561">
        <v>9.8699200000000005</v>
      </c>
      <c r="CS561">
        <v>12.449009999999999</v>
      </c>
      <c r="CT561">
        <v>7.8659720000000002</v>
      </c>
      <c r="CU561">
        <v>3.0562770000000001</v>
      </c>
      <c r="CV561">
        <v>1.935756</v>
      </c>
      <c r="CW561" s="76">
        <v>0.75321380000000004</v>
      </c>
      <c r="CX561" s="76">
        <v>1.1834370000000001</v>
      </c>
      <c r="CY561">
        <v>2.2664149999999998</v>
      </c>
      <c r="CZ561">
        <v>15.05827</v>
      </c>
      <c r="DA561">
        <v>15.25897</v>
      </c>
      <c r="DB561">
        <v>16.520530000000001</v>
      </c>
      <c r="DC561">
        <v>54.128790000000002</v>
      </c>
      <c r="DD561">
        <v>303.4418</v>
      </c>
      <c r="DE561">
        <v>357.15199999999999</v>
      </c>
      <c r="DF561">
        <v>275.9323</v>
      </c>
      <c r="DG561">
        <v>41.658580000000001</v>
      </c>
      <c r="DH561">
        <v>18.865300000000001</v>
      </c>
      <c r="DI561">
        <v>13.64339</v>
      </c>
    </row>
    <row r="562" spans="1:113" x14ac:dyDescent="0.25">
      <c r="A562" t="str">
        <f t="shared" si="8"/>
        <v>All_All_No_All_All_200 kW and above_2958465</v>
      </c>
      <c r="B562" t="s">
        <v>204</v>
      </c>
      <c r="C562" t="s">
        <v>262</v>
      </c>
      <c r="D562" t="s">
        <v>19</v>
      </c>
      <c r="E562" t="s">
        <v>19</v>
      </c>
      <c r="F562" t="s">
        <v>308</v>
      </c>
      <c r="G562" t="s">
        <v>19</v>
      </c>
      <c r="H562" t="s">
        <v>19</v>
      </c>
      <c r="I562" t="s">
        <v>61</v>
      </c>
      <c r="J562" s="11">
        <v>2958465</v>
      </c>
      <c r="K562">
        <v>15</v>
      </c>
      <c r="L562">
        <v>18</v>
      </c>
      <c r="M562">
        <v>1220</v>
      </c>
      <c r="N562">
        <v>0</v>
      </c>
      <c r="O562">
        <v>0</v>
      </c>
      <c r="P562">
        <v>0</v>
      </c>
      <c r="Q562">
        <v>0</v>
      </c>
      <c r="R562">
        <v>256.15552000000002</v>
      </c>
      <c r="S562">
        <v>250.1437</v>
      </c>
      <c r="T562">
        <v>247.29082</v>
      </c>
      <c r="U562">
        <v>251.98161999999999</v>
      </c>
      <c r="V562">
        <v>271.54038000000003</v>
      </c>
      <c r="W562">
        <v>300.84987000000001</v>
      </c>
      <c r="X562">
        <v>338.47091</v>
      </c>
      <c r="Y562">
        <v>370.67068999999998</v>
      </c>
      <c r="Z562">
        <v>393.14503999999999</v>
      </c>
      <c r="AA562">
        <v>405.15287000000001</v>
      </c>
      <c r="AB562">
        <v>413.89487000000003</v>
      </c>
      <c r="AC562">
        <v>413.74914000000001</v>
      </c>
      <c r="AD562">
        <v>405.22041999999999</v>
      </c>
      <c r="AE562">
        <v>405.63574999999997</v>
      </c>
      <c r="AF562">
        <v>393.75643000000002</v>
      </c>
      <c r="AG562">
        <v>382.2004</v>
      </c>
      <c r="AH562">
        <v>369.85379999999998</v>
      </c>
      <c r="AI562">
        <v>350.3784</v>
      </c>
      <c r="AJ562">
        <v>323.86709999999999</v>
      </c>
      <c r="AK562">
        <v>320.52690000000001</v>
      </c>
      <c r="AL562">
        <v>309.56509999999997</v>
      </c>
      <c r="AM562">
        <v>288.64080000000001</v>
      </c>
      <c r="AN562">
        <v>274.19189999999998</v>
      </c>
      <c r="AO562">
        <v>262.31729999999999</v>
      </c>
      <c r="AP562">
        <v>77.520920000000004</v>
      </c>
      <c r="AQ562">
        <v>75.716130000000007</v>
      </c>
      <c r="AR562">
        <v>74.221540000000005</v>
      </c>
      <c r="AS562">
        <v>72.672250000000005</v>
      </c>
      <c r="AT562">
        <v>71.409490000000005</v>
      </c>
      <c r="AU562">
        <v>70.358639999999994</v>
      </c>
      <c r="AV562">
        <v>69.391509999999997</v>
      </c>
      <c r="AW562">
        <v>70.121250000000003</v>
      </c>
      <c r="AX562">
        <v>73.829859999999996</v>
      </c>
      <c r="AY562">
        <v>78.459909999999994</v>
      </c>
      <c r="AZ562">
        <v>82.983410000000006</v>
      </c>
      <c r="BA562">
        <v>87.11636</v>
      </c>
      <c r="BB562">
        <v>90.659220000000005</v>
      </c>
      <c r="BC562">
        <v>93.626900000000006</v>
      </c>
      <c r="BD562">
        <v>95.96678</v>
      </c>
      <c r="BE562">
        <v>97.454350000000005</v>
      </c>
      <c r="BF562">
        <v>98.170169999999999</v>
      </c>
      <c r="BG562">
        <v>97.991860000000003</v>
      </c>
      <c r="BH562">
        <v>96.710139999999996</v>
      </c>
      <c r="BI562">
        <v>93.926730000000006</v>
      </c>
      <c r="BJ562">
        <v>89.572509999999994</v>
      </c>
      <c r="BK562">
        <v>85.493290000000002</v>
      </c>
      <c r="BL562">
        <v>82.386489999999995</v>
      </c>
      <c r="BM562">
        <v>79.980829999999997</v>
      </c>
      <c r="BN562">
        <v>-6.9280200000000001</v>
      </c>
      <c r="BO562">
        <v>-6.1902080000000002</v>
      </c>
      <c r="BP562">
        <v>-6.5679999999999996</v>
      </c>
      <c r="BQ562">
        <v>-5.6558989999999998</v>
      </c>
      <c r="BR562">
        <v>-5.5096730000000003</v>
      </c>
      <c r="BS562">
        <v>-3.9906459999999999</v>
      </c>
      <c r="BT562">
        <v>-0.64228719999999995</v>
      </c>
      <c r="BU562">
        <v>4.9528660000000002</v>
      </c>
      <c r="BV562">
        <v>3.578268</v>
      </c>
      <c r="BW562">
        <v>1.772011</v>
      </c>
      <c r="BX562">
        <v>-0.3147296</v>
      </c>
      <c r="BY562">
        <v>-1.00522</v>
      </c>
      <c r="BZ562">
        <v>1.4771019999999999</v>
      </c>
      <c r="CA562">
        <v>4.3005529999999998</v>
      </c>
      <c r="CB562">
        <v>13.010339999999999</v>
      </c>
      <c r="CC562">
        <v>11.58656</v>
      </c>
      <c r="CD562">
        <v>10.277240000000001</v>
      </c>
      <c r="CE562">
        <v>9.3447650000000007</v>
      </c>
      <c r="CF562">
        <v>3.2957839999999998</v>
      </c>
      <c r="CG562">
        <v>-1.1539360000000001</v>
      </c>
      <c r="CH562">
        <v>5.7247399999999997E-2</v>
      </c>
      <c r="CI562">
        <v>-1.358555</v>
      </c>
      <c r="CJ562">
        <v>-1.8763350000000001</v>
      </c>
      <c r="CK562">
        <v>-1.3360920000000001</v>
      </c>
      <c r="CL562">
        <v>2.8897750000000002</v>
      </c>
      <c r="CM562">
        <v>1.302597</v>
      </c>
      <c r="CN562">
        <v>1.233309</v>
      </c>
      <c r="CO562">
        <v>1.2933969999999999</v>
      </c>
      <c r="CP562">
        <v>1.3258030000000001</v>
      </c>
      <c r="CQ562">
        <v>1.3146439999999999</v>
      </c>
      <c r="CR562">
        <v>1.2869269999999999</v>
      </c>
      <c r="CS562">
        <v>1.4592860000000001</v>
      </c>
      <c r="CT562">
        <v>1.344076</v>
      </c>
      <c r="CU562">
        <v>0.66862169999999999</v>
      </c>
      <c r="CV562">
        <v>0.25799830000000001</v>
      </c>
      <c r="CW562" s="76">
        <v>7.1061399999999997E-2</v>
      </c>
      <c r="CX562" s="76">
        <v>0.20443059999999999</v>
      </c>
      <c r="CY562">
        <v>0.29495769999999999</v>
      </c>
      <c r="CZ562">
        <v>1.40293</v>
      </c>
      <c r="DA562">
        <v>1.364649</v>
      </c>
      <c r="DB562">
        <v>1.4272609999999999</v>
      </c>
      <c r="DC562">
        <v>5.3830270000000002</v>
      </c>
      <c r="DD562">
        <v>29.568719999999999</v>
      </c>
      <c r="DE562">
        <v>34.796889999999998</v>
      </c>
      <c r="DF562">
        <v>26.937529999999999</v>
      </c>
      <c r="DG562">
        <v>3.2399</v>
      </c>
      <c r="DH562">
        <v>1.565226</v>
      </c>
      <c r="DI562">
        <v>1.3287929999999999</v>
      </c>
    </row>
    <row r="563" spans="1:113" x14ac:dyDescent="0.25">
      <c r="A563" t="str">
        <f t="shared" si="8"/>
        <v>All_All_Yes_All_All_200 kW and above_43627</v>
      </c>
      <c r="B563" t="s">
        <v>177</v>
      </c>
      <c r="C563" t="s">
        <v>263</v>
      </c>
      <c r="D563" t="s">
        <v>19</v>
      </c>
      <c r="E563" t="s">
        <v>19</v>
      </c>
      <c r="F563" t="s">
        <v>309</v>
      </c>
      <c r="G563" t="s">
        <v>19</v>
      </c>
      <c r="H563" t="s">
        <v>19</v>
      </c>
      <c r="I563" t="s">
        <v>61</v>
      </c>
      <c r="J563" s="11">
        <v>43627</v>
      </c>
      <c r="K563">
        <v>15</v>
      </c>
      <c r="L563">
        <v>18</v>
      </c>
      <c r="M563">
        <v>26</v>
      </c>
      <c r="N563">
        <v>0</v>
      </c>
      <c r="O563">
        <v>0</v>
      </c>
      <c r="P563">
        <v>0</v>
      </c>
      <c r="Q563">
        <v>0</v>
      </c>
      <c r="R563">
        <v>80.540921999999995</v>
      </c>
      <c r="S563">
        <v>79.238245000000006</v>
      </c>
      <c r="T563">
        <v>78.510800000000003</v>
      </c>
      <c r="U563">
        <v>76.069722999999996</v>
      </c>
      <c r="V563">
        <v>81.711692999999997</v>
      </c>
      <c r="W563">
        <v>93.305261999999999</v>
      </c>
      <c r="X563">
        <v>96.520216000000005</v>
      </c>
      <c r="Y563">
        <v>100.75033999999999</v>
      </c>
      <c r="Z563">
        <v>108.93568999999999</v>
      </c>
      <c r="AA563">
        <v>112.6052</v>
      </c>
      <c r="AB563">
        <v>116.65271</v>
      </c>
      <c r="AC563">
        <v>112.08009</v>
      </c>
      <c r="AD563">
        <v>95.301907999999997</v>
      </c>
      <c r="AE563">
        <v>95.646214999999998</v>
      </c>
      <c r="AF563">
        <v>66.639691999999997</v>
      </c>
      <c r="AG563">
        <v>60.414459999999998</v>
      </c>
      <c r="AH563">
        <v>61.198459999999997</v>
      </c>
      <c r="AI563">
        <v>54.43723</v>
      </c>
      <c r="AJ563">
        <v>70.198679999999996</v>
      </c>
      <c r="AK563">
        <v>84.619569999999996</v>
      </c>
      <c r="AL563">
        <v>96.259720000000002</v>
      </c>
      <c r="AM563">
        <v>94.870890000000003</v>
      </c>
      <c r="AN563">
        <v>88.028059999999996</v>
      </c>
      <c r="AO563">
        <v>83.747230000000002</v>
      </c>
      <c r="AP563">
        <v>83.155559999999994</v>
      </c>
      <c r="AQ563">
        <v>81.029629999999997</v>
      </c>
      <c r="AR563">
        <v>79.470370000000003</v>
      </c>
      <c r="AS563">
        <v>77.707409999999996</v>
      </c>
      <c r="AT563">
        <v>75.777780000000007</v>
      </c>
      <c r="AU563">
        <v>74.900000000000006</v>
      </c>
      <c r="AV563">
        <v>74.518519999999995</v>
      </c>
      <c r="AW563">
        <v>76.011110000000002</v>
      </c>
      <c r="AX563">
        <v>80.185190000000006</v>
      </c>
      <c r="AY563">
        <v>83.374080000000006</v>
      </c>
      <c r="AZ563">
        <v>86.159260000000003</v>
      </c>
      <c r="BA563">
        <v>90.203699999999998</v>
      </c>
      <c r="BB563">
        <v>93.748149999999995</v>
      </c>
      <c r="BC563">
        <v>96.525919999999999</v>
      </c>
      <c r="BD563">
        <v>99.240740000000002</v>
      </c>
      <c r="BE563">
        <v>100.46299999999999</v>
      </c>
      <c r="BF563">
        <v>101.4037</v>
      </c>
      <c r="BG563">
        <v>101.50369999999999</v>
      </c>
      <c r="BH563">
        <v>100.21850000000001</v>
      </c>
      <c r="BI563">
        <v>99.274069999999995</v>
      </c>
      <c r="BJ563">
        <v>96.940740000000005</v>
      </c>
      <c r="BK563">
        <v>91.955560000000006</v>
      </c>
      <c r="BL563">
        <v>89.314809999999994</v>
      </c>
      <c r="BM563">
        <v>87.529629999999997</v>
      </c>
      <c r="BN563">
        <v>-7.578951</v>
      </c>
      <c r="BO563">
        <v>-6.8788729999999996</v>
      </c>
      <c r="BP563">
        <v>-6.4813879999999999</v>
      </c>
      <c r="BQ563">
        <v>-3.1469369999999999</v>
      </c>
      <c r="BR563">
        <v>-4.6955479999999996</v>
      </c>
      <c r="BS563">
        <v>-2.7037689999999999</v>
      </c>
      <c r="BT563">
        <v>-4.0282439999999999</v>
      </c>
      <c r="BU563">
        <v>3.5991059999999999</v>
      </c>
      <c r="BV563">
        <v>4.2620050000000003</v>
      </c>
      <c r="BW563">
        <v>3.097299</v>
      </c>
      <c r="BX563">
        <v>1.0428500000000001</v>
      </c>
      <c r="BY563">
        <v>3.34601E-2</v>
      </c>
      <c r="BZ563">
        <v>-0.9578738</v>
      </c>
      <c r="CA563">
        <v>0.44923299999999999</v>
      </c>
      <c r="CB563">
        <v>9.1283169999999991</v>
      </c>
      <c r="CC563">
        <v>8.2537749999999992</v>
      </c>
      <c r="CD563">
        <v>6.7349600000000001</v>
      </c>
      <c r="CE563">
        <v>4.2476669999999999</v>
      </c>
      <c r="CF563">
        <v>4.973484</v>
      </c>
      <c r="CG563">
        <v>1.37371</v>
      </c>
      <c r="CH563">
        <v>0.57084820000000003</v>
      </c>
      <c r="CI563">
        <v>-2.6214680000000001</v>
      </c>
      <c r="CJ563">
        <v>-2.9366080000000001</v>
      </c>
      <c r="CK563">
        <v>-1.358061</v>
      </c>
      <c r="CL563">
        <v>235.97149999999999</v>
      </c>
      <c r="CM563">
        <v>236.0094</v>
      </c>
      <c r="CN563">
        <v>160.19569999999999</v>
      </c>
      <c r="CO563">
        <v>121.08759999999999</v>
      </c>
      <c r="CP563">
        <v>59.392789999999998</v>
      </c>
      <c r="CQ563">
        <v>29.379909999999999</v>
      </c>
      <c r="CR563">
        <v>8.3099950000000007</v>
      </c>
      <c r="CS563">
        <v>15.952360000000001</v>
      </c>
      <c r="CT563">
        <v>24.97757</v>
      </c>
      <c r="CU563">
        <v>40.57649</v>
      </c>
      <c r="CV563" s="76">
        <v>65.83663</v>
      </c>
      <c r="CW563" s="76">
        <v>16.634499999999999</v>
      </c>
      <c r="CX563" s="76">
        <v>46.39434</v>
      </c>
      <c r="CY563">
        <v>95.691590000000005</v>
      </c>
      <c r="CZ563">
        <v>137.49359999999999</v>
      </c>
      <c r="DA563">
        <v>149.1336</v>
      </c>
      <c r="DB563">
        <v>186.6207</v>
      </c>
      <c r="DC563">
        <v>184.40960000000001</v>
      </c>
      <c r="DD563">
        <v>264.327</v>
      </c>
      <c r="DE563">
        <v>303.7817</v>
      </c>
      <c r="DF563">
        <v>290.0215</v>
      </c>
      <c r="DG563">
        <v>224.8586</v>
      </c>
      <c r="DH563">
        <v>177.6283</v>
      </c>
      <c r="DI563">
        <v>162.92570000000001</v>
      </c>
    </row>
    <row r="564" spans="1:113" x14ac:dyDescent="0.25">
      <c r="A564" t="str">
        <f t="shared" si="8"/>
        <v>All_All_Yes_All_All_200 kW and above_43670</v>
      </c>
      <c r="B564" t="s">
        <v>177</v>
      </c>
      <c r="C564" t="s">
        <v>263</v>
      </c>
      <c r="D564" t="s">
        <v>19</v>
      </c>
      <c r="E564" t="s">
        <v>19</v>
      </c>
      <c r="F564" t="s">
        <v>309</v>
      </c>
      <c r="G564" t="s">
        <v>19</v>
      </c>
      <c r="H564" t="s">
        <v>19</v>
      </c>
      <c r="I564" t="s">
        <v>61</v>
      </c>
      <c r="J564" s="11">
        <v>43670</v>
      </c>
      <c r="K564">
        <v>15</v>
      </c>
      <c r="L564">
        <v>18</v>
      </c>
      <c r="M564">
        <v>26</v>
      </c>
      <c r="N564">
        <v>0</v>
      </c>
      <c r="O564">
        <v>0</v>
      </c>
      <c r="P564">
        <v>0</v>
      </c>
      <c r="Q564">
        <v>0</v>
      </c>
      <c r="R564">
        <v>141.05077</v>
      </c>
      <c r="S564">
        <v>144.316</v>
      </c>
      <c r="T564">
        <v>143.89185000000001</v>
      </c>
      <c r="U564">
        <v>144.69685999999999</v>
      </c>
      <c r="V564">
        <v>147.87550999999999</v>
      </c>
      <c r="W564">
        <v>152.22049000000001</v>
      </c>
      <c r="X564">
        <v>169.69557</v>
      </c>
      <c r="Y564">
        <v>174.26631</v>
      </c>
      <c r="Z564">
        <v>180.69748000000001</v>
      </c>
      <c r="AA564">
        <v>180.65508</v>
      </c>
      <c r="AB564">
        <v>187.86799999999999</v>
      </c>
      <c r="AC564">
        <v>181.84307999999999</v>
      </c>
      <c r="AD564">
        <v>136.46424999999999</v>
      </c>
      <c r="AE564">
        <v>135.26871</v>
      </c>
      <c r="AF564">
        <v>71.621846000000005</v>
      </c>
      <c r="AG564">
        <v>61.40692</v>
      </c>
      <c r="AH564">
        <v>66.152150000000006</v>
      </c>
      <c r="AI564">
        <v>61.954000000000001</v>
      </c>
      <c r="AJ564">
        <v>105.0416</v>
      </c>
      <c r="AK564">
        <v>129.67189999999999</v>
      </c>
      <c r="AL564">
        <v>153.19560000000001</v>
      </c>
      <c r="AM564">
        <v>157.16069999999999</v>
      </c>
      <c r="AN564">
        <v>146.59540000000001</v>
      </c>
      <c r="AO564">
        <v>146.2345</v>
      </c>
      <c r="AP564">
        <v>82.996300000000005</v>
      </c>
      <c r="AQ564">
        <v>79.511110000000002</v>
      </c>
      <c r="AR564">
        <v>77.137039999999999</v>
      </c>
      <c r="AS564">
        <v>76.185190000000006</v>
      </c>
      <c r="AT564">
        <v>75.400000000000006</v>
      </c>
      <c r="AU564">
        <v>74.840739999999997</v>
      </c>
      <c r="AV564">
        <v>73.518519999999995</v>
      </c>
      <c r="AW564">
        <v>73.803700000000006</v>
      </c>
      <c r="AX564">
        <v>76.733329999999995</v>
      </c>
      <c r="AY564">
        <v>80.670370000000005</v>
      </c>
      <c r="AZ564">
        <v>84.829629999999995</v>
      </c>
      <c r="BA564">
        <v>87.818520000000007</v>
      </c>
      <c r="BB564">
        <v>90.225930000000005</v>
      </c>
      <c r="BC564">
        <v>93.948149999999998</v>
      </c>
      <c r="BD564">
        <v>96.885189999999994</v>
      </c>
      <c r="BE564">
        <v>98.751850000000005</v>
      </c>
      <c r="BF564">
        <v>99.907409999999999</v>
      </c>
      <c r="BG564">
        <v>100.25190000000001</v>
      </c>
      <c r="BH564">
        <v>99.648150000000001</v>
      </c>
      <c r="BI564">
        <v>97.766670000000005</v>
      </c>
      <c r="BJ564">
        <v>94.492590000000007</v>
      </c>
      <c r="BK564">
        <v>90.670370000000005</v>
      </c>
      <c r="BL564">
        <v>88.281480000000002</v>
      </c>
      <c r="BM564">
        <v>86.996300000000005</v>
      </c>
      <c r="BN564">
        <v>-8.4077359999999999</v>
      </c>
      <c r="BO564">
        <v>-7.5874470000000001</v>
      </c>
      <c r="BP564">
        <v>-9.2008299999999998</v>
      </c>
      <c r="BQ564">
        <v>-6.21617</v>
      </c>
      <c r="BR564">
        <v>-6.8028230000000001</v>
      </c>
      <c r="BS564">
        <v>-5.4591940000000001</v>
      </c>
      <c r="BT564">
        <v>-2.143821</v>
      </c>
      <c r="BU564">
        <v>3.821488</v>
      </c>
      <c r="BV564">
        <v>6.693308</v>
      </c>
      <c r="BW564">
        <v>4.9092130000000003</v>
      </c>
      <c r="BX564">
        <v>1.1016250000000001</v>
      </c>
      <c r="BY564">
        <v>-1.6175619999999999</v>
      </c>
      <c r="BZ564">
        <v>0.58657910000000002</v>
      </c>
      <c r="CA564">
        <v>3.8042850000000001</v>
      </c>
      <c r="CB564">
        <v>8.2295200000000008</v>
      </c>
      <c r="CC564">
        <v>9.3234729999999999</v>
      </c>
      <c r="CD564">
        <v>9.6385360000000002</v>
      </c>
      <c r="CE564">
        <v>9.7163299999999992</v>
      </c>
      <c r="CF564">
        <v>4.1192450000000003</v>
      </c>
      <c r="CG564">
        <v>0.94005090000000002</v>
      </c>
      <c r="CH564">
        <v>1.508291</v>
      </c>
      <c r="CI564">
        <v>2.0151439999999998</v>
      </c>
      <c r="CJ564">
        <v>0.2246204</v>
      </c>
      <c r="CK564">
        <v>-0.63963740000000002</v>
      </c>
      <c r="CL564">
        <v>45.864829999999998</v>
      </c>
      <c r="CM564">
        <v>37.537230000000001</v>
      </c>
      <c r="CN564">
        <v>31.313490000000002</v>
      </c>
      <c r="CO564">
        <v>20.681750000000001</v>
      </c>
      <c r="CP564">
        <v>15.762320000000001</v>
      </c>
      <c r="CQ564">
        <v>11.45534</v>
      </c>
      <c r="CR564">
        <v>4.761342</v>
      </c>
      <c r="CS564">
        <v>7.7305999999999999</v>
      </c>
      <c r="CT564">
        <v>10.026479999999999</v>
      </c>
      <c r="CU564">
        <v>9.6120040000000007</v>
      </c>
      <c r="CV564" s="76">
        <v>7.5746510000000002</v>
      </c>
      <c r="CW564" s="76">
        <v>1.52562</v>
      </c>
      <c r="CX564" s="76">
        <v>8.0906439999999993</v>
      </c>
      <c r="CY564">
        <v>18.71555</v>
      </c>
      <c r="CZ564">
        <v>28.975000000000001</v>
      </c>
      <c r="DA564">
        <v>27.526039999999998</v>
      </c>
      <c r="DB564">
        <v>33.160170000000001</v>
      </c>
      <c r="DC564">
        <v>44.240960000000001</v>
      </c>
      <c r="DD564">
        <v>87.722579999999994</v>
      </c>
      <c r="DE564">
        <v>87.920090000000002</v>
      </c>
      <c r="DF564">
        <v>85.72627</v>
      </c>
      <c r="DG564">
        <v>49.500520000000002</v>
      </c>
      <c r="DH564">
        <v>40.247149999999998</v>
      </c>
      <c r="DI564">
        <v>47.962069999999997</v>
      </c>
    </row>
    <row r="565" spans="1:113" x14ac:dyDescent="0.25">
      <c r="A565" t="str">
        <f t="shared" si="8"/>
        <v>All_All_Yes_All_All_200 kW and above_43672</v>
      </c>
      <c r="B565" t="s">
        <v>177</v>
      </c>
      <c r="C565" t="s">
        <v>263</v>
      </c>
      <c r="D565" t="s">
        <v>19</v>
      </c>
      <c r="E565" t="s">
        <v>19</v>
      </c>
      <c r="F565" t="s">
        <v>309</v>
      </c>
      <c r="G565" t="s">
        <v>19</v>
      </c>
      <c r="H565" t="s">
        <v>19</v>
      </c>
      <c r="I565" t="s">
        <v>61</v>
      </c>
      <c r="J565" s="11">
        <v>43672</v>
      </c>
      <c r="K565">
        <v>15</v>
      </c>
      <c r="L565">
        <v>18</v>
      </c>
      <c r="M565">
        <v>26</v>
      </c>
      <c r="N565">
        <v>0</v>
      </c>
      <c r="O565">
        <v>0</v>
      </c>
      <c r="P565">
        <v>0</v>
      </c>
      <c r="Q565">
        <v>0</v>
      </c>
      <c r="R565">
        <v>171.72591</v>
      </c>
      <c r="S565">
        <v>169.65154000000001</v>
      </c>
      <c r="T565">
        <v>166.31371999999999</v>
      </c>
      <c r="U565">
        <v>165.16895</v>
      </c>
      <c r="V565">
        <v>169.40882999999999</v>
      </c>
      <c r="W565">
        <v>173.68597</v>
      </c>
      <c r="X565">
        <v>178.87409</v>
      </c>
      <c r="Y565">
        <v>190.77732</v>
      </c>
      <c r="Z565">
        <v>190.87027</v>
      </c>
      <c r="AA565">
        <v>200.32289</v>
      </c>
      <c r="AB565">
        <v>211.34539000000001</v>
      </c>
      <c r="AC565">
        <v>213.41332</v>
      </c>
      <c r="AD565">
        <v>176.68799999999999</v>
      </c>
      <c r="AE565">
        <v>153.73329000000001</v>
      </c>
      <c r="AF565">
        <v>85.634923000000001</v>
      </c>
      <c r="AG565">
        <v>79.257689999999997</v>
      </c>
      <c r="AH565">
        <v>79.769540000000006</v>
      </c>
      <c r="AI565">
        <v>76.588459999999998</v>
      </c>
      <c r="AJ565">
        <v>128.41159999999999</v>
      </c>
      <c r="AK565">
        <v>146.6001</v>
      </c>
      <c r="AL565">
        <v>160.0094</v>
      </c>
      <c r="AM565">
        <v>156.49019999999999</v>
      </c>
      <c r="AN565">
        <v>150.08590000000001</v>
      </c>
      <c r="AO565">
        <v>146.63030000000001</v>
      </c>
      <c r="AP565">
        <v>81.277780000000007</v>
      </c>
      <c r="AQ565">
        <v>81.588890000000006</v>
      </c>
      <c r="AR565">
        <v>80.537040000000005</v>
      </c>
      <c r="AS565">
        <v>78.977779999999996</v>
      </c>
      <c r="AT565">
        <v>77.585179999999994</v>
      </c>
      <c r="AU565">
        <v>75.766670000000005</v>
      </c>
      <c r="AV565">
        <v>74.388890000000004</v>
      </c>
      <c r="AW565">
        <v>75.340739999999997</v>
      </c>
      <c r="AX565">
        <v>77.67407</v>
      </c>
      <c r="AY565">
        <v>81.066670000000002</v>
      </c>
      <c r="AZ565">
        <v>85.718519999999998</v>
      </c>
      <c r="BA565">
        <v>88.988889999999998</v>
      </c>
      <c r="BB565">
        <v>91.603710000000007</v>
      </c>
      <c r="BC565">
        <v>93.94444</v>
      </c>
      <c r="BD565">
        <v>95.94444</v>
      </c>
      <c r="BE565">
        <v>97.662959999999998</v>
      </c>
      <c r="BF565">
        <v>98.777780000000007</v>
      </c>
      <c r="BG565">
        <v>98.507409999999993</v>
      </c>
      <c r="BH565">
        <v>97.17407</v>
      </c>
      <c r="BI565">
        <v>94.629630000000006</v>
      </c>
      <c r="BJ565">
        <v>91.848140000000001</v>
      </c>
      <c r="BK565">
        <v>88.45926</v>
      </c>
      <c r="BL565">
        <v>85.51482</v>
      </c>
      <c r="BM565">
        <v>83.01482</v>
      </c>
      <c r="BN565">
        <v>-8.2804389999999994</v>
      </c>
      <c r="BO565">
        <v>-7.6666619999999996</v>
      </c>
      <c r="BP565">
        <v>-8.9804569999999995</v>
      </c>
      <c r="BQ565">
        <v>-5.8753510000000002</v>
      </c>
      <c r="BR565">
        <v>-6.6410809999999998</v>
      </c>
      <c r="BS565">
        <v>-5.3061780000000001</v>
      </c>
      <c r="BT565">
        <v>-2.0139260000000001</v>
      </c>
      <c r="BU565">
        <v>3.8535460000000001</v>
      </c>
      <c r="BV565">
        <v>6.5136849999999997</v>
      </c>
      <c r="BW565">
        <v>4.612114</v>
      </c>
      <c r="BX565">
        <v>0.90282090000000004</v>
      </c>
      <c r="BY565">
        <v>-1.542411</v>
      </c>
      <c r="BZ565">
        <v>0.75559940000000003</v>
      </c>
      <c r="CA565">
        <v>4.295636</v>
      </c>
      <c r="CB565">
        <v>9.1721160000000008</v>
      </c>
      <c r="CC565">
        <v>10.5314</v>
      </c>
      <c r="CD565">
        <v>11.109080000000001</v>
      </c>
      <c r="CE565">
        <v>10.45415</v>
      </c>
      <c r="CF565">
        <v>4.364268</v>
      </c>
      <c r="CG565">
        <v>1.015077</v>
      </c>
      <c r="CH565">
        <v>1.4524269999999999</v>
      </c>
      <c r="CI565">
        <v>2.07192</v>
      </c>
      <c r="CJ565">
        <v>0.34608689999999998</v>
      </c>
      <c r="CK565">
        <v>-0.4386931</v>
      </c>
      <c r="CL565">
        <v>36.155029999999996</v>
      </c>
      <c r="CM565">
        <v>28.294830000000001</v>
      </c>
      <c r="CN565">
        <v>24.912089999999999</v>
      </c>
      <c r="CO565">
        <v>15.62299</v>
      </c>
      <c r="CP565">
        <v>9.842079</v>
      </c>
      <c r="CQ565">
        <v>7.1031339999999998</v>
      </c>
      <c r="CR565">
        <v>3.8092920000000001</v>
      </c>
      <c r="CS565">
        <v>6.3572959999999998</v>
      </c>
      <c r="CT565">
        <v>6.6220319999999999</v>
      </c>
      <c r="CU565">
        <v>6.7904070000000001</v>
      </c>
      <c r="CV565" s="76">
        <v>6.8235070000000002</v>
      </c>
      <c r="CW565" s="76">
        <v>1.766483</v>
      </c>
      <c r="CX565" s="76">
        <v>7.4939549999999997</v>
      </c>
      <c r="CY565">
        <v>12.73446</v>
      </c>
      <c r="CZ565">
        <v>20.682359999999999</v>
      </c>
      <c r="DA565">
        <v>22.063040000000001</v>
      </c>
      <c r="DB565">
        <v>25.06326</v>
      </c>
      <c r="DC565">
        <v>37.787059999999997</v>
      </c>
      <c r="DD565">
        <v>77.369739999999993</v>
      </c>
      <c r="DE565">
        <v>84.670069999999996</v>
      </c>
      <c r="DF565">
        <v>85.402209999999997</v>
      </c>
      <c r="DG565">
        <v>47.040019999999998</v>
      </c>
      <c r="DH565">
        <v>42.20478</v>
      </c>
      <c r="DI565">
        <v>76.895030000000006</v>
      </c>
    </row>
    <row r="566" spans="1:113" x14ac:dyDescent="0.25">
      <c r="A566" t="str">
        <f t="shared" si="8"/>
        <v>All_All_Yes_All_All_200 kW and above_43690</v>
      </c>
      <c r="B566" t="s">
        <v>177</v>
      </c>
      <c r="C566" t="s">
        <v>263</v>
      </c>
      <c r="D566" t="s">
        <v>19</v>
      </c>
      <c r="E566" t="s">
        <v>19</v>
      </c>
      <c r="F566" t="s">
        <v>309</v>
      </c>
      <c r="G566" t="s">
        <v>19</v>
      </c>
      <c r="H566" t="s">
        <v>19</v>
      </c>
      <c r="I566" t="s">
        <v>61</v>
      </c>
      <c r="J566" s="11">
        <v>43690</v>
      </c>
      <c r="K566">
        <v>15</v>
      </c>
      <c r="L566">
        <v>18</v>
      </c>
      <c r="M566">
        <v>26</v>
      </c>
      <c r="N566">
        <v>0</v>
      </c>
      <c r="O566">
        <v>0</v>
      </c>
      <c r="P566">
        <v>0</v>
      </c>
      <c r="Q566">
        <v>0</v>
      </c>
      <c r="R566">
        <v>147.55645999999999</v>
      </c>
      <c r="S566">
        <v>150.07876999999999</v>
      </c>
      <c r="T566">
        <v>151.79168999999999</v>
      </c>
      <c r="U566">
        <v>149.02615</v>
      </c>
      <c r="V566">
        <v>153.16415000000001</v>
      </c>
      <c r="W566">
        <v>155.17984999999999</v>
      </c>
      <c r="X566">
        <v>158.89691999999999</v>
      </c>
      <c r="Y566">
        <v>178.86461</v>
      </c>
      <c r="Z566">
        <v>184.43138999999999</v>
      </c>
      <c r="AA566">
        <v>186.80091999999999</v>
      </c>
      <c r="AB566">
        <v>191.84784999999999</v>
      </c>
      <c r="AC566">
        <v>183.52123</v>
      </c>
      <c r="AD566">
        <v>118.87323000000001</v>
      </c>
      <c r="AE566">
        <v>110.57092</v>
      </c>
      <c r="AF566">
        <v>98.064615000000003</v>
      </c>
      <c r="AG566">
        <v>113.8646</v>
      </c>
      <c r="AH566">
        <v>111.8809</v>
      </c>
      <c r="AI566">
        <v>105.7574</v>
      </c>
      <c r="AJ566">
        <v>131.1875</v>
      </c>
      <c r="AK566">
        <v>143.81280000000001</v>
      </c>
      <c r="AL566">
        <v>141.50890000000001</v>
      </c>
      <c r="AM566">
        <v>137.4203</v>
      </c>
      <c r="AN566">
        <v>129.4314</v>
      </c>
      <c r="AO566">
        <v>128.0155</v>
      </c>
      <c r="AP566">
        <v>79.759259999999998</v>
      </c>
      <c r="AQ566">
        <v>77.044439999999994</v>
      </c>
      <c r="AR566">
        <v>75.437029999999993</v>
      </c>
      <c r="AS566">
        <v>73.5</v>
      </c>
      <c r="AT566">
        <v>72.559259999999995</v>
      </c>
      <c r="AU566">
        <v>71.166659999999993</v>
      </c>
      <c r="AV566">
        <v>69.725930000000005</v>
      </c>
      <c r="AW566">
        <v>69.996300000000005</v>
      </c>
      <c r="AX566">
        <v>73.607410000000002</v>
      </c>
      <c r="AY566">
        <v>77.900000000000006</v>
      </c>
      <c r="AZ566">
        <v>81.400000000000006</v>
      </c>
      <c r="BA566">
        <v>85.562970000000007</v>
      </c>
      <c r="BB566">
        <v>89.107410000000002</v>
      </c>
      <c r="BC566">
        <v>92.329629999999995</v>
      </c>
      <c r="BD566">
        <v>94.266670000000005</v>
      </c>
      <c r="BE566">
        <v>96.148150000000001</v>
      </c>
      <c r="BF566">
        <v>97.318520000000007</v>
      </c>
      <c r="BG566">
        <v>97.262960000000007</v>
      </c>
      <c r="BH566">
        <v>96.711110000000005</v>
      </c>
      <c r="BI566">
        <v>94.77037</v>
      </c>
      <c r="BJ566">
        <v>92.044439999999994</v>
      </c>
      <c r="BK566">
        <v>89.322220000000002</v>
      </c>
      <c r="BL566">
        <v>86.259259999999998</v>
      </c>
      <c r="BM566">
        <v>83.533330000000007</v>
      </c>
      <c r="BN566">
        <v>-3.2507579999999998</v>
      </c>
      <c r="BO566">
        <v>-2.2526280000000001</v>
      </c>
      <c r="BP566">
        <v>-0.1205159</v>
      </c>
      <c r="BQ566">
        <v>-0.62867209999999996</v>
      </c>
      <c r="BR566">
        <v>-1.4604820000000001</v>
      </c>
      <c r="BS566">
        <v>-0.78926370000000001</v>
      </c>
      <c r="BT566">
        <v>1.0432969999999999</v>
      </c>
      <c r="BU566">
        <v>2.6307079999999998</v>
      </c>
      <c r="BV566">
        <v>8.8692400000000005E-2</v>
      </c>
      <c r="BW566">
        <v>0.2532972</v>
      </c>
      <c r="BX566">
        <v>-0.13124720000000001</v>
      </c>
      <c r="BY566">
        <v>-1.6029389999999999</v>
      </c>
      <c r="BZ566">
        <v>1.881162</v>
      </c>
      <c r="CA566">
        <v>3.242229</v>
      </c>
      <c r="CB566">
        <v>8.7960379999999994</v>
      </c>
      <c r="CC566">
        <v>9.9726839999999992</v>
      </c>
      <c r="CD566">
        <v>10.162710000000001</v>
      </c>
      <c r="CE566">
        <v>10.91272</v>
      </c>
      <c r="CF566">
        <v>6.1946570000000003</v>
      </c>
      <c r="CG566">
        <v>1.45316E-2</v>
      </c>
      <c r="CH566">
        <v>1.3062640000000001</v>
      </c>
      <c r="CI566">
        <v>-0.1186258</v>
      </c>
      <c r="CJ566">
        <v>-2.0215350000000001</v>
      </c>
      <c r="CK566">
        <v>-2.3380809999999999</v>
      </c>
      <c r="CL566">
        <v>66.424409999999995</v>
      </c>
      <c r="CM566">
        <v>64.825879999999998</v>
      </c>
      <c r="CN566">
        <v>44.372689999999999</v>
      </c>
      <c r="CO566">
        <v>28.469719999999999</v>
      </c>
      <c r="CP566">
        <v>17.11786</v>
      </c>
      <c r="CQ566">
        <v>8.6397639999999996</v>
      </c>
      <c r="CR566">
        <v>4.0321660000000001</v>
      </c>
      <c r="CS566">
        <v>5.823518</v>
      </c>
      <c r="CT566">
        <v>9.0160630000000008</v>
      </c>
      <c r="CU566">
        <v>11.28285</v>
      </c>
      <c r="CV566" s="76">
        <v>8.0095980000000004</v>
      </c>
      <c r="CW566" s="76">
        <v>1.2178580000000001</v>
      </c>
      <c r="CX566" s="76">
        <v>9.6866109999999992</v>
      </c>
      <c r="CY566">
        <v>21.48677</v>
      </c>
      <c r="CZ566">
        <v>34.998860000000001</v>
      </c>
      <c r="DA566">
        <v>35.032629999999997</v>
      </c>
      <c r="DB566">
        <v>46.848700000000001</v>
      </c>
      <c r="DC566">
        <v>62.104660000000003</v>
      </c>
      <c r="DD566">
        <v>102.6917</v>
      </c>
      <c r="DE566">
        <v>106.90179999999999</v>
      </c>
      <c r="DF566">
        <v>107.03830000000001</v>
      </c>
      <c r="DG566">
        <v>58.020919999999997</v>
      </c>
      <c r="DH566">
        <v>49.122239999999998</v>
      </c>
      <c r="DI566">
        <v>48.639330000000001</v>
      </c>
    </row>
    <row r="567" spans="1:113" x14ac:dyDescent="0.25">
      <c r="A567" t="str">
        <f t="shared" si="8"/>
        <v>All_All_Yes_All_All_200 kW and above_43691</v>
      </c>
      <c r="B567" t="s">
        <v>177</v>
      </c>
      <c r="C567" t="s">
        <v>263</v>
      </c>
      <c r="D567" t="s">
        <v>19</v>
      </c>
      <c r="E567" t="s">
        <v>19</v>
      </c>
      <c r="F567" t="s">
        <v>309</v>
      </c>
      <c r="G567" t="s">
        <v>19</v>
      </c>
      <c r="H567" t="s">
        <v>19</v>
      </c>
      <c r="I567" t="s">
        <v>61</v>
      </c>
      <c r="J567" s="11">
        <v>43691</v>
      </c>
      <c r="K567">
        <v>15</v>
      </c>
      <c r="L567">
        <v>18</v>
      </c>
      <c r="M567">
        <v>26</v>
      </c>
      <c r="N567">
        <v>0</v>
      </c>
      <c r="O567">
        <v>0</v>
      </c>
      <c r="P567">
        <v>0</v>
      </c>
      <c r="Q567">
        <v>0</v>
      </c>
      <c r="R567">
        <v>125.86261</v>
      </c>
      <c r="S567">
        <v>125.77477</v>
      </c>
      <c r="T567">
        <v>124.42954</v>
      </c>
      <c r="U567">
        <v>124.39969000000001</v>
      </c>
      <c r="V567">
        <v>129.67077</v>
      </c>
      <c r="W567">
        <v>130.68261999999999</v>
      </c>
      <c r="X567">
        <v>141.89306999999999</v>
      </c>
      <c r="Y567">
        <v>147.43062</v>
      </c>
      <c r="Z567">
        <v>146.71123</v>
      </c>
      <c r="AA567">
        <v>150.53908000000001</v>
      </c>
      <c r="AB567">
        <v>157.25138000000001</v>
      </c>
      <c r="AC567">
        <v>154.92277000000001</v>
      </c>
      <c r="AD567">
        <v>97.648154000000005</v>
      </c>
      <c r="AE567">
        <v>97.539077000000006</v>
      </c>
      <c r="AF567">
        <v>86.565230999999997</v>
      </c>
      <c r="AG567">
        <v>87.695229999999995</v>
      </c>
      <c r="AH567">
        <v>99.345690000000005</v>
      </c>
      <c r="AI567">
        <v>93.037850000000006</v>
      </c>
      <c r="AJ567">
        <v>113.9558</v>
      </c>
      <c r="AK567">
        <v>127.1634</v>
      </c>
      <c r="AL567">
        <v>139.71279999999999</v>
      </c>
      <c r="AM567">
        <v>138.93690000000001</v>
      </c>
      <c r="AN567">
        <v>131.91550000000001</v>
      </c>
      <c r="AO567">
        <v>128.8888</v>
      </c>
      <c r="AP567">
        <v>82.703699999999998</v>
      </c>
      <c r="AQ567">
        <v>79.155559999999994</v>
      </c>
      <c r="AR567">
        <v>78.103710000000007</v>
      </c>
      <c r="AS567">
        <v>75.72963</v>
      </c>
      <c r="AT567">
        <v>74.118520000000004</v>
      </c>
      <c r="AU567">
        <v>73.218519999999998</v>
      </c>
      <c r="AV567">
        <v>72.48518</v>
      </c>
      <c r="AW567">
        <v>72.551850000000002</v>
      </c>
      <c r="AX567">
        <v>76.377780000000001</v>
      </c>
      <c r="AY567">
        <v>79.937029999999993</v>
      </c>
      <c r="AZ567">
        <v>84.32593</v>
      </c>
      <c r="BA567">
        <v>88.655559999999994</v>
      </c>
      <c r="BB567">
        <v>92.651859999999999</v>
      </c>
      <c r="BC567">
        <v>96.203699999999998</v>
      </c>
      <c r="BD567">
        <v>99.259259999999998</v>
      </c>
      <c r="BE567">
        <v>100.42959999999999</v>
      </c>
      <c r="BF567">
        <v>101.3222</v>
      </c>
      <c r="BG567">
        <v>101.7148</v>
      </c>
      <c r="BH567">
        <v>101.2111</v>
      </c>
      <c r="BI567">
        <v>99.433329999999998</v>
      </c>
      <c r="BJ567">
        <v>95.82593</v>
      </c>
      <c r="BK567">
        <v>91.933329999999998</v>
      </c>
      <c r="BL567">
        <v>88.922229999999999</v>
      </c>
      <c r="BM567">
        <v>86.088890000000006</v>
      </c>
      <c r="BN567">
        <v>-3.2507540000000001</v>
      </c>
      <c r="BO567">
        <v>-2.2526269999999999</v>
      </c>
      <c r="BP567">
        <v>-0.12051149999999999</v>
      </c>
      <c r="BQ567">
        <v>-0.62867150000000005</v>
      </c>
      <c r="BR567">
        <v>-1.460486</v>
      </c>
      <c r="BS567">
        <v>-0.78925599999999996</v>
      </c>
      <c r="BT567">
        <v>1.0433060000000001</v>
      </c>
      <c r="BU567">
        <v>2.630709</v>
      </c>
      <c r="BV567">
        <v>8.8692499999999994E-2</v>
      </c>
      <c r="BW567">
        <v>0.25329600000000002</v>
      </c>
      <c r="BX567">
        <v>-0.1183295</v>
      </c>
      <c r="BY567">
        <v>-1.594444</v>
      </c>
      <c r="BZ567">
        <v>1.835788</v>
      </c>
      <c r="CA567">
        <v>3.200072</v>
      </c>
      <c r="CB567">
        <v>8.5891280000000005</v>
      </c>
      <c r="CC567">
        <v>9.0615240000000004</v>
      </c>
      <c r="CD567">
        <v>8.8494440000000001</v>
      </c>
      <c r="CE567">
        <v>10.08419</v>
      </c>
      <c r="CF567">
        <v>5.3525210000000003</v>
      </c>
      <c r="CG567">
        <v>-0.98223990000000005</v>
      </c>
      <c r="CH567">
        <v>0.84908019999999995</v>
      </c>
      <c r="CI567">
        <v>-0.145787</v>
      </c>
      <c r="CJ567">
        <v>-2.021541</v>
      </c>
      <c r="CK567">
        <v>-2.3380800000000002</v>
      </c>
      <c r="CL567">
        <v>117.88549999999999</v>
      </c>
      <c r="CM567">
        <v>113.45610000000001</v>
      </c>
      <c r="CN567">
        <v>79.686909999999997</v>
      </c>
      <c r="CO567">
        <v>52.217109999999998</v>
      </c>
      <c r="CP567">
        <v>33.968150000000001</v>
      </c>
      <c r="CQ567">
        <v>17.78651</v>
      </c>
      <c r="CR567">
        <v>5.0072029999999996</v>
      </c>
      <c r="CS567">
        <v>8.9433190000000007</v>
      </c>
      <c r="CT567">
        <v>17.056349999999998</v>
      </c>
      <c r="CU567">
        <v>20.950610000000001</v>
      </c>
      <c r="CV567" s="76">
        <v>20.741990000000001</v>
      </c>
      <c r="CW567" s="76">
        <v>3.178391</v>
      </c>
      <c r="CX567" s="76">
        <v>19.01003</v>
      </c>
      <c r="CY567" s="76">
        <v>46.1706</v>
      </c>
      <c r="CZ567">
        <v>66.083870000000005</v>
      </c>
      <c r="DA567">
        <v>61.83343</v>
      </c>
      <c r="DB567">
        <v>83.433850000000007</v>
      </c>
      <c r="DC567">
        <v>95.456050000000005</v>
      </c>
      <c r="DD567">
        <v>142.553</v>
      </c>
      <c r="DE567">
        <v>160.81979999999999</v>
      </c>
      <c r="DF567">
        <v>166.70339999999999</v>
      </c>
      <c r="DG567">
        <v>114.20529999999999</v>
      </c>
      <c r="DH567">
        <v>98.458100000000002</v>
      </c>
      <c r="DI567">
        <v>96.518540000000002</v>
      </c>
    </row>
    <row r="568" spans="1:113" x14ac:dyDescent="0.25">
      <c r="A568" t="str">
        <f t="shared" si="8"/>
        <v>All_All_Yes_All_All_200 kW and above_43693</v>
      </c>
      <c r="B568" t="s">
        <v>177</v>
      </c>
      <c r="C568" t="s">
        <v>263</v>
      </c>
      <c r="D568" t="s">
        <v>19</v>
      </c>
      <c r="E568" t="s">
        <v>19</v>
      </c>
      <c r="F568" t="s">
        <v>309</v>
      </c>
      <c r="G568" t="s">
        <v>19</v>
      </c>
      <c r="H568" t="s">
        <v>19</v>
      </c>
      <c r="I568" t="s">
        <v>61</v>
      </c>
      <c r="J568" s="11">
        <v>43693</v>
      </c>
      <c r="K568">
        <v>15</v>
      </c>
      <c r="L568">
        <v>18</v>
      </c>
      <c r="M568">
        <v>26</v>
      </c>
      <c r="N568">
        <v>1</v>
      </c>
      <c r="O568">
        <v>0</v>
      </c>
      <c r="P568">
        <v>1</v>
      </c>
      <c r="Q568">
        <v>0</v>
      </c>
      <c r="AP568">
        <v>83.148150000000001</v>
      </c>
      <c r="AQ568">
        <v>82.429630000000003</v>
      </c>
      <c r="AR568">
        <v>80.218519999999998</v>
      </c>
      <c r="AS568">
        <v>78.988889999999998</v>
      </c>
      <c r="AT568">
        <v>77.548150000000007</v>
      </c>
      <c r="AU568">
        <v>76.488889999999998</v>
      </c>
      <c r="AV568">
        <v>74.503699999999995</v>
      </c>
      <c r="AW568">
        <v>73.588890000000006</v>
      </c>
      <c r="AX568">
        <v>76.755549999999999</v>
      </c>
      <c r="AY568">
        <v>82.318520000000007</v>
      </c>
      <c r="AZ568">
        <v>86.544439999999994</v>
      </c>
      <c r="BA568">
        <v>90.425929999999994</v>
      </c>
      <c r="BB568">
        <v>93.855549999999994</v>
      </c>
      <c r="BC568">
        <v>97.059259999999995</v>
      </c>
      <c r="BD568">
        <v>99.837040000000002</v>
      </c>
      <c r="BE568">
        <v>101.163</v>
      </c>
      <c r="BF568">
        <v>101.8296</v>
      </c>
      <c r="BG568">
        <v>101.33329999999999</v>
      </c>
      <c r="BH568">
        <v>100.2704</v>
      </c>
      <c r="BI568">
        <v>97.82593</v>
      </c>
      <c r="BJ568">
        <v>93.711110000000005</v>
      </c>
      <c r="BK568">
        <v>90.096299999999999</v>
      </c>
      <c r="BL568">
        <v>86.381479999999996</v>
      </c>
      <c r="BM568">
        <v>83.385189999999994</v>
      </c>
      <c r="CV568" s="76"/>
      <c r="CW568" s="76"/>
      <c r="CX568" s="76"/>
      <c r="CY568" s="76"/>
    </row>
    <row r="569" spans="1:113" x14ac:dyDescent="0.25">
      <c r="A569" t="str">
        <f t="shared" si="8"/>
        <v>All_All_Yes_All_All_200 kW and above_43703</v>
      </c>
      <c r="B569" t="s">
        <v>177</v>
      </c>
      <c r="C569" t="s">
        <v>263</v>
      </c>
      <c r="D569" t="s">
        <v>19</v>
      </c>
      <c r="E569" t="s">
        <v>19</v>
      </c>
      <c r="F569" t="s">
        <v>309</v>
      </c>
      <c r="G569" t="s">
        <v>19</v>
      </c>
      <c r="H569" t="s">
        <v>19</v>
      </c>
      <c r="I569" t="s">
        <v>61</v>
      </c>
      <c r="J569" s="11">
        <v>43703</v>
      </c>
      <c r="K569">
        <v>15</v>
      </c>
      <c r="L569">
        <v>18</v>
      </c>
      <c r="M569">
        <v>26</v>
      </c>
      <c r="N569">
        <v>0</v>
      </c>
      <c r="O569">
        <v>0</v>
      </c>
      <c r="P569">
        <v>0</v>
      </c>
      <c r="Q569">
        <v>0</v>
      </c>
      <c r="R569">
        <v>64.529538000000002</v>
      </c>
      <c r="S569">
        <v>62.984769</v>
      </c>
      <c r="T569">
        <v>63.491846000000002</v>
      </c>
      <c r="U569">
        <v>64.470922999999999</v>
      </c>
      <c r="V569">
        <v>69.297077000000002</v>
      </c>
      <c r="W569">
        <v>65.067076999999998</v>
      </c>
      <c r="X569">
        <v>85.824307000000005</v>
      </c>
      <c r="Y569">
        <v>128.03446</v>
      </c>
      <c r="Z569">
        <v>146.08846</v>
      </c>
      <c r="AA569">
        <v>148.51185000000001</v>
      </c>
      <c r="AB569">
        <v>154.58583999999999</v>
      </c>
      <c r="AC569">
        <v>151.62169</v>
      </c>
      <c r="AD569">
        <v>107.38630999999999</v>
      </c>
      <c r="AE569">
        <v>104.00969000000001</v>
      </c>
      <c r="AF569">
        <v>72.617999999999995</v>
      </c>
      <c r="AG569">
        <v>73.149230000000003</v>
      </c>
      <c r="AH569">
        <v>72.014150000000001</v>
      </c>
      <c r="AI569">
        <v>68.835229999999996</v>
      </c>
      <c r="AJ569">
        <v>117.46169999999999</v>
      </c>
      <c r="AK569">
        <v>143.3235</v>
      </c>
      <c r="AL569">
        <v>149.31829999999999</v>
      </c>
      <c r="AM569">
        <v>145.0992</v>
      </c>
      <c r="AN569">
        <v>136.33019999999999</v>
      </c>
      <c r="AO569">
        <v>137.1431</v>
      </c>
      <c r="AP569">
        <v>81.048150000000007</v>
      </c>
      <c r="AQ569">
        <v>78.518519999999995</v>
      </c>
      <c r="AR569">
        <v>78.122219999999999</v>
      </c>
      <c r="AS569">
        <v>77.01482</v>
      </c>
      <c r="AT569">
        <v>75.670370000000005</v>
      </c>
      <c r="AU569">
        <v>74.559259999999995</v>
      </c>
      <c r="AV569">
        <v>74.003699999999995</v>
      </c>
      <c r="AW569">
        <v>73.718519999999998</v>
      </c>
      <c r="AX569">
        <v>77.114810000000006</v>
      </c>
      <c r="AY569">
        <v>80.45926</v>
      </c>
      <c r="AZ569">
        <v>83.94444</v>
      </c>
      <c r="BA569">
        <v>87.05556</v>
      </c>
      <c r="BB569">
        <v>90.277780000000007</v>
      </c>
      <c r="BC569">
        <v>93.488889999999998</v>
      </c>
      <c r="BD569">
        <v>95.822220000000002</v>
      </c>
      <c r="BE569">
        <v>97.266670000000005</v>
      </c>
      <c r="BF569">
        <v>98.374080000000006</v>
      </c>
      <c r="BG569">
        <v>98.381479999999996</v>
      </c>
      <c r="BH569">
        <v>97.544439999999994</v>
      </c>
      <c r="BI569">
        <v>95.425929999999994</v>
      </c>
      <c r="BJ569">
        <v>92.151859999999999</v>
      </c>
      <c r="BK569">
        <v>89.592590000000001</v>
      </c>
      <c r="BL569">
        <v>86.929630000000003</v>
      </c>
      <c r="BM569">
        <v>84.203699999999998</v>
      </c>
      <c r="BN569">
        <v>-3.1234519999999999</v>
      </c>
      <c r="BO569">
        <v>-2.3318479999999999</v>
      </c>
      <c r="BP569">
        <v>9.9849900000000005E-2</v>
      </c>
      <c r="BQ569">
        <v>-0.28785050000000001</v>
      </c>
      <c r="BR569">
        <v>-1.2987329999999999</v>
      </c>
      <c r="BS569">
        <v>-0.63623130000000006</v>
      </c>
      <c r="BT569">
        <v>1.1731929999999999</v>
      </c>
      <c r="BU569">
        <v>2.6627670000000001</v>
      </c>
      <c r="BV569">
        <v>-9.0933799999999995E-2</v>
      </c>
      <c r="BW569">
        <v>-4.3803500000000002E-2</v>
      </c>
      <c r="BX569">
        <v>-0.33005099999999998</v>
      </c>
      <c r="BY569">
        <v>-1.5334620000000001</v>
      </c>
      <c r="BZ569">
        <v>2.0130560000000002</v>
      </c>
      <c r="CA569">
        <v>3.6646070000000002</v>
      </c>
      <c r="CB569">
        <v>9.5232880000000009</v>
      </c>
      <c r="CC569">
        <v>10.44356</v>
      </c>
      <c r="CD569">
        <v>10.67977</v>
      </c>
      <c r="CE569">
        <v>11.30001</v>
      </c>
      <c r="CF569">
        <v>6.4084859999999999</v>
      </c>
      <c r="CG569">
        <v>2.8923999999999998E-3</v>
      </c>
      <c r="CH569">
        <v>1.2504</v>
      </c>
      <c r="CI569">
        <v>-6.1847399999999997E-2</v>
      </c>
      <c r="CJ569">
        <v>-1.9000729999999999</v>
      </c>
      <c r="CK569">
        <v>-2.1371319999999998</v>
      </c>
      <c r="CL569">
        <v>133.94980000000001</v>
      </c>
      <c r="CM569">
        <v>128.27680000000001</v>
      </c>
      <c r="CN569">
        <v>104.9654</v>
      </c>
      <c r="CO569">
        <v>73.436949999999996</v>
      </c>
      <c r="CP569">
        <v>33.705719999999999</v>
      </c>
      <c r="CQ569">
        <v>19.971979999999999</v>
      </c>
      <c r="CR569">
        <v>6.4810679999999996</v>
      </c>
      <c r="CS569">
        <v>10.75953</v>
      </c>
      <c r="CT569">
        <v>16.55761</v>
      </c>
      <c r="CU569">
        <v>20.824909999999999</v>
      </c>
      <c r="CV569" s="76">
        <v>39.435890000000001</v>
      </c>
      <c r="CW569" s="76">
        <v>7.890517</v>
      </c>
      <c r="CX569" s="76">
        <v>25.004390000000001</v>
      </c>
      <c r="CY569" s="76">
        <v>39.214970000000001</v>
      </c>
      <c r="CZ569">
        <v>58.234839999999998</v>
      </c>
      <c r="DA569">
        <v>59.674059999999997</v>
      </c>
      <c r="DB569">
        <v>76.988780000000006</v>
      </c>
      <c r="DC569">
        <v>88.783720000000002</v>
      </c>
      <c r="DD569">
        <v>126.49760000000001</v>
      </c>
      <c r="DE569">
        <v>140.10470000000001</v>
      </c>
      <c r="DF569">
        <v>152.21209999999999</v>
      </c>
      <c r="DG569">
        <v>110.6165</v>
      </c>
      <c r="DH569">
        <v>97.361879999999999</v>
      </c>
      <c r="DI569">
        <v>89.798940000000002</v>
      </c>
    </row>
    <row r="570" spans="1:113" x14ac:dyDescent="0.25">
      <c r="A570" t="str">
        <f t="shared" si="8"/>
        <v>All_All_Yes_All_All_200 kW and above_43704</v>
      </c>
      <c r="B570" t="s">
        <v>177</v>
      </c>
      <c r="C570" t="s">
        <v>263</v>
      </c>
      <c r="D570" t="s">
        <v>19</v>
      </c>
      <c r="E570" t="s">
        <v>19</v>
      </c>
      <c r="F570" t="s">
        <v>309</v>
      </c>
      <c r="G570" t="s">
        <v>19</v>
      </c>
      <c r="H570" t="s">
        <v>19</v>
      </c>
      <c r="I570" t="s">
        <v>61</v>
      </c>
      <c r="J570" s="11">
        <v>43704</v>
      </c>
      <c r="K570">
        <v>15</v>
      </c>
      <c r="L570">
        <v>18</v>
      </c>
      <c r="M570">
        <v>26</v>
      </c>
      <c r="N570">
        <v>0</v>
      </c>
      <c r="O570">
        <v>0</v>
      </c>
      <c r="P570">
        <v>0</v>
      </c>
      <c r="Q570">
        <v>0</v>
      </c>
      <c r="R570">
        <v>135.39384999999999</v>
      </c>
      <c r="S570">
        <v>134.62431000000001</v>
      </c>
      <c r="T570">
        <v>133.654</v>
      </c>
      <c r="U570">
        <v>132.39045999999999</v>
      </c>
      <c r="V570">
        <v>138.17814999999999</v>
      </c>
      <c r="W570">
        <v>140.03661</v>
      </c>
      <c r="X570">
        <v>131.78371999999999</v>
      </c>
      <c r="Y570">
        <v>139.12765999999999</v>
      </c>
      <c r="Z570">
        <v>147.19458</v>
      </c>
      <c r="AA570">
        <v>150.31634</v>
      </c>
      <c r="AB570">
        <v>156.01443</v>
      </c>
      <c r="AC570">
        <v>153.67129</v>
      </c>
      <c r="AD570">
        <v>102.50474</v>
      </c>
      <c r="AE570">
        <v>105.31215</v>
      </c>
      <c r="AF570">
        <v>75.255538000000001</v>
      </c>
      <c r="AG570">
        <v>79.629230000000007</v>
      </c>
      <c r="AH570">
        <v>79.190150000000003</v>
      </c>
      <c r="AI570">
        <v>74.285849999999996</v>
      </c>
      <c r="AJ570">
        <v>138.79769999999999</v>
      </c>
      <c r="AK570">
        <v>158.04150000000001</v>
      </c>
      <c r="AL570">
        <v>158.13679999999999</v>
      </c>
      <c r="AM570">
        <v>157.39449999999999</v>
      </c>
      <c r="AN570">
        <v>150.0538</v>
      </c>
      <c r="AO570">
        <v>143.78030000000001</v>
      </c>
      <c r="AP570">
        <v>82.329629999999995</v>
      </c>
      <c r="AQ570">
        <v>80.874080000000006</v>
      </c>
      <c r="AR570">
        <v>79.662959999999998</v>
      </c>
      <c r="AS570">
        <v>78.166659999999993</v>
      </c>
      <c r="AT570">
        <v>76.5</v>
      </c>
      <c r="AU570">
        <v>75.451849999999993</v>
      </c>
      <c r="AV570">
        <v>74.281480000000002</v>
      </c>
      <c r="AW570">
        <v>74.337040000000002</v>
      </c>
      <c r="AX570">
        <v>77.166659999999993</v>
      </c>
      <c r="AY570">
        <v>80.5</v>
      </c>
      <c r="AZ570">
        <v>84.988889999999998</v>
      </c>
      <c r="BA570">
        <v>88.544439999999994</v>
      </c>
      <c r="BB570">
        <v>91.874080000000006</v>
      </c>
      <c r="BC570">
        <v>94.7</v>
      </c>
      <c r="BD570">
        <v>96.703699999999998</v>
      </c>
      <c r="BE570">
        <v>98.703699999999998</v>
      </c>
      <c r="BF570">
        <v>99.366669999999999</v>
      </c>
      <c r="BG570">
        <v>99.096299999999999</v>
      </c>
      <c r="BH570">
        <v>97.77037</v>
      </c>
      <c r="BI570">
        <v>95.274069999999995</v>
      </c>
      <c r="BJ570">
        <v>91.996300000000005</v>
      </c>
      <c r="BK570">
        <v>88.951849999999993</v>
      </c>
      <c r="BL570">
        <v>86.725930000000005</v>
      </c>
      <c r="BM570">
        <v>84.503699999999995</v>
      </c>
      <c r="BN570">
        <v>-3.2507540000000001</v>
      </c>
      <c r="BO570">
        <v>-2.2526199999999998</v>
      </c>
      <c r="BP570">
        <v>-0.1205097</v>
      </c>
      <c r="BQ570">
        <v>-0.62867090000000003</v>
      </c>
      <c r="BR570">
        <v>-1.460486</v>
      </c>
      <c r="BS570">
        <v>-0.78925369999999995</v>
      </c>
      <c r="BT570">
        <v>1.0433060000000001</v>
      </c>
      <c r="BU570">
        <v>2.6307100000000001</v>
      </c>
      <c r="BV570">
        <v>8.8690000000000005E-2</v>
      </c>
      <c r="BW570">
        <v>0.25329600000000002</v>
      </c>
      <c r="BX570">
        <v>-0.13125600000000001</v>
      </c>
      <c r="BY570">
        <v>-1.6072</v>
      </c>
      <c r="BZ570">
        <v>1.8976630000000001</v>
      </c>
      <c r="CA570">
        <v>3.2958780000000001</v>
      </c>
      <c r="CB570">
        <v>8.8997270000000004</v>
      </c>
      <c r="CC570">
        <v>10.43817</v>
      </c>
      <c r="CD570">
        <v>10.85135</v>
      </c>
      <c r="CE570">
        <v>11.263260000000001</v>
      </c>
      <c r="CF570">
        <v>6.3818029999999997</v>
      </c>
      <c r="CG570">
        <v>1.45372E-2</v>
      </c>
      <c r="CH570">
        <v>1.3062659999999999</v>
      </c>
      <c r="CI570">
        <v>-0.1186306</v>
      </c>
      <c r="CJ570">
        <v>-2.0215399999999999</v>
      </c>
      <c r="CK570">
        <v>-2.3380800000000002</v>
      </c>
      <c r="CL570">
        <v>148.38900000000001</v>
      </c>
      <c r="CM570">
        <v>139.92609999999999</v>
      </c>
      <c r="CN570">
        <v>93.871889999999993</v>
      </c>
      <c r="CO570">
        <v>64.607619999999997</v>
      </c>
      <c r="CP570">
        <v>38.220869999999998</v>
      </c>
      <c r="CQ570">
        <v>18.499669999999998</v>
      </c>
      <c r="CR570">
        <v>4.6451710000000004</v>
      </c>
      <c r="CS570">
        <v>10.3695</v>
      </c>
      <c r="CT570">
        <v>17.753879999999999</v>
      </c>
      <c r="CU570">
        <v>22.146429999999999</v>
      </c>
      <c r="CV570" s="76">
        <v>18.447620000000001</v>
      </c>
      <c r="CW570" s="76">
        <v>2.7375090000000002</v>
      </c>
      <c r="CX570" s="76">
        <v>18.025919999999999</v>
      </c>
      <c r="CY570" s="76">
        <v>45.413550000000001</v>
      </c>
      <c r="CZ570">
        <v>65.954700000000003</v>
      </c>
      <c r="DA570">
        <v>70.517480000000006</v>
      </c>
      <c r="DB570">
        <v>101.0047</v>
      </c>
      <c r="DC570">
        <v>115.3642</v>
      </c>
      <c r="DD570">
        <v>165.37819999999999</v>
      </c>
      <c r="DE570">
        <v>180.08179999999999</v>
      </c>
      <c r="DF570">
        <v>182.2859</v>
      </c>
      <c r="DG570" s="76">
        <v>123.8961</v>
      </c>
      <c r="DH570">
        <v>109.2028</v>
      </c>
      <c r="DI570">
        <v>101.3304</v>
      </c>
    </row>
    <row r="571" spans="1:113" x14ac:dyDescent="0.25">
      <c r="A571" t="str">
        <f t="shared" si="8"/>
        <v>All_All_Yes_All_All_200 kW and above_43721</v>
      </c>
      <c r="B571" t="s">
        <v>177</v>
      </c>
      <c r="C571" t="s">
        <v>263</v>
      </c>
      <c r="D571" t="s">
        <v>19</v>
      </c>
      <c r="E571" t="s">
        <v>19</v>
      </c>
      <c r="F571" t="s">
        <v>309</v>
      </c>
      <c r="G571" t="s">
        <v>19</v>
      </c>
      <c r="H571" t="s">
        <v>19</v>
      </c>
      <c r="I571" t="s">
        <v>61</v>
      </c>
      <c r="J571" s="11">
        <v>43721</v>
      </c>
      <c r="K571">
        <v>15</v>
      </c>
      <c r="L571">
        <v>18</v>
      </c>
      <c r="M571">
        <v>26</v>
      </c>
      <c r="N571">
        <v>1</v>
      </c>
      <c r="O571">
        <v>0</v>
      </c>
      <c r="P571">
        <v>1</v>
      </c>
      <c r="Q571">
        <v>0</v>
      </c>
      <c r="AP571">
        <v>76.988889999999998</v>
      </c>
      <c r="AQ571">
        <v>75.107410000000002</v>
      </c>
      <c r="AR571">
        <v>72.677779999999998</v>
      </c>
      <c r="AS571">
        <v>70.72963</v>
      </c>
      <c r="AT571">
        <v>69.633330000000001</v>
      </c>
      <c r="AU571">
        <v>67.807410000000004</v>
      </c>
      <c r="AV571">
        <v>67.455560000000006</v>
      </c>
      <c r="AW571">
        <v>67.44444</v>
      </c>
      <c r="AX571">
        <v>69.559259999999995</v>
      </c>
      <c r="AY571">
        <v>74.070369999999997</v>
      </c>
      <c r="AZ571">
        <v>79.177779999999998</v>
      </c>
      <c r="BA571">
        <v>83.625919999999994</v>
      </c>
      <c r="BB571">
        <v>87.4</v>
      </c>
      <c r="BC571">
        <v>90.948149999999998</v>
      </c>
      <c r="BD571">
        <v>93.829629999999995</v>
      </c>
      <c r="BE571">
        <v>96.548150000000007</v>
      </c>
      <c r="BF571">
        <v>97.488889999999998</v>
      </c>
      <c r="BG571">
        <v>97.54074</v>
      </c>
      <c r="BH571">
        <v>95.937029999999993</v>
      </c>
      <c r="BI571">
        <v>93.711110000000005</v>
      </c>
      <c r="BJ571">
        <v>89.881479999999996</v>
      </c>
      <c r="BK571">
        <v>86.533330000000007</v>
      </c>
      <c r="BL571">
        <v>83.307410000000004</v>
      </c>
      <c r="BM571">
        <v>80.633330000000001</v>
      </c>
      <c r="CV571" s="76"/>
      <c r="CW571" s="76"/>
      <c r="CX571" s="76"/>
      <c r="CY571" s="76"/>
      <c r="DG571" s="76"/>
    </row>
    <row r="572" spans="1:113" x14ac:dyDescent="0.25">
      <c r="A572" t="str">
        <f t="shared" si="8"/>
        <v>All_All_Yes_All_All_200 kW and above_2958465</v>
      </c>
      <c r="B572" t="s">
        <v>204</v>
      </c>
      <c r="C572" t="s">
        <v>263</v>
      </c>
      <c r="D572" t="s">
        <v>19</v>
      </c>
      <c r="E572" t="s">
        <v>19</v>
      </c>
      <c r="F572" t="s">
        <v>309</v>
      </c>
      <c r="G572" t="s">
        <v>19</v>
      </c>
      <c r="H572" t="s">
        <v>19</v>
      </c>
      <c r="I572" t="s">
        <v>61</v>
      </c>
      <c r="J572" s="11">
        <v>2958465</v>
      </c>
      <c r="K572">
        <v>15</v>
      </c>
      <c r="L572">
        <v>18</v>
      </c>
      <c r="M572">
        <v>26</v>
      </c>
      <c r="N572">
        <v>0</v>
      </c>
      <c r="O572">
        <v>0</v>
      </c>
      <c r="P572">
        <v>0</v>
      </c>
      <c r="Q572">
        <v>0</v>
      </c>
      <c r="R572">
        <v>115.86606</v>
      </c>
      <c r="S572">
        <v>115.40415</v>
      </c>
      <c r="T572">
        <v>114.8356</v>
      </c>
      <c r="U572">
        <v>114.07503</v>
      </c>
      <c r="V572">
        <v>118.42794000000001</v>
      </c>
      <c r="W572">
        <v>122.40293</v>
      </c>
      <c r="X572">
        <v>133.94543999999999</v>
      </c>
      <c r="Y572">
        <v>149.17061000000001</v>
      </c>
      <c r="Z572">
        <v>155.30667</v>
      </c>
      <c r="AA572">
        <v>158.28205</v>
      </c>
      <c r="AB572">
        <v>166.59324000000001</v>
      </c>
      <c r="AC572">
        <v>163.10642000000001</v>
      </c>
      <c r="AD572">
        <v>121.22596</v>
      </c>
      <c r="AE572">
        <v>116.95536</v>
      </c>
      <c r="AF572">
        <v>80.258103000000006</v>
      </c>
      <c r="AG572">
        <v>80.105419999999995</v>
      </c>
      <c r="AH572">
        <v>81.156599999999997</v>
      </c>
      <c r="AI572">
        <v>76.212119999999999</v>
      </c>
      <c r="AJ572">
        <v>110.12439999999999</v>
      </c>
      <c r="AK572">
        <v>126.3396</v>
      </c>
      <c r="AL572">
        <v>134.477</v>
      </c>
      <c r="AM572">
        <v>132.3202</v>
      </c>
      <c r="AN572">
        <v>125.01349999999999</v>
      </c>
      <c r="AO572">
        <v>122.12860000000001</v>
      </c>
      <c r="AP572">
        <v>81.489720000000005</v>
      </c>
      <c r="AQ572">
        <v>79.473249999999993</v>
      </c>
      <c r="AR572">
        <v>77.929630000000003</v>
      </c>
      <c r="AS572">
        <v>76.333340000000007</v>
      </c>
      <c r="AT572">
        <v>74.976950000000002</v>
      </c>
      <c r="AU572">
        <v>73.8</v>
      </c>
      <c r="AV572">
        <v>72.764610000000005</v>
      </c>
      <c r="AW572">
        <v>72.976950000000002</v>
      </c>
      <c r="AX572">
        <v>76.130459999999999</v>
      </c>
      <c r="AY572">
        <v>80.032920000000004</v>
      </c>
      <c r="AZ572">
        <v>84.120990000000006</v>
      </c>
      <c r="BA572">
        <v>87.875720000000001</v>
      </c>
      <c r="BB572">
        <v>91.193820000000002</v>
      </c>
      <c r="BC572">
        <v>94.349789999999999</v>
      </c>
      <c r="BD572">
        <v>96.865430000000003</v>
      </c>
      <c r="BE572">
        <v>98.570790000000002</v>
      </c>
      <c r="BF572">
        <v>99.5321</v>
      </c>
      <c r="BG572">
        <v>99.510289999999998</v>
      </c>
      <c r="BH572">
        <v>98.498350000000002</v>
      </c>
      <c r="BI572">
        <v>96.456789999999998</v>
      </c>
      <c r="BJ572">
        <v>93.210290000000001</v>
      </c>
      <c r="BK572">
        <v>89.723870000000005</v>
      </c>
      <c r="BL572">
        <v>86.848560000000006</v>
      </c>
      <c r="BM572">
        <v>84.432100000000005</v>
      </c>
      <c r="BN572">
        <v>-5.2950819999999998</v>
      </c>
      <c r="BO572">
        <v>-4.4736039999999999</v>
      </c>
      <c r="BP572">
        <v>-3.416426</v>
      </c>
      <c r="BQ572">
        <v>-2.2622469999999999</v>
      </c>
      <c r="BR572">
        <v>-3.277101</v>
      </c>
      <c r="BS572">
        <v>-2.1607449999999999</v>
      </c>
      <c r="BT572">
        <v>-0.70698890000000003</v>
      </c>
      <c r="BU572">
        <v>3.1445409999999998</v>
      </c>
      <c r="BV572">
        <v>2.4174470000000001</v>
      </c>
      <c r="BW572">
        <v>1.7918400000000001</v>
      </c>
      <c r="BX572">
        <v>0.31647409999999998</v>
      </c>
      <c r="BY572">
        <v>-1.20899</v>
      </c>
      <c r="BZ572">
        <v>1.021658</v>
      </c>
      <c r="CA572">
        <v>2.9452560000000001</v>
      </c>
      <c r="CB572">
        <v>9.0901239999999994</v>
      </c>
      <c r="CC572">
        <v>9.7051280000000002</v>
      </c>
      <c r="CD572">
        <v>9.6001449999999995</v>
      </c>
      <c r="CE572">
        <v>9.3327419999999996</v>
      </c>
      <c r="CF572">
        <v>5.4980659999999997</v>
      </c>
      <c r="CG572">
        <v>0.4730722</v>
      </c>
      <c r="CH572">
        <v>1.1290389999999999</v>
      </c>
      <c r="CI572">
        <v>-0.16937140000000001</v>
      </c>
      <c r="CJ572">
        <v>-1.6574500000000001</v>
      </c>
      <c r="CK572">
        <v>-1.638792</v>
      </c>
      <c r="CL572">
        <v>11.311120000000001</v>
      </c>
      <c r="CM572">
        <v>10.605740000000001</v>
      </c>
      <c r="CN572">
        <v>7.8169519999999997</v>
      </c>
      <c r="CO572">
        <v>5.3439990000000002</v>
      </c>
      <c r="CP572">
        <v>2.8618899999999998</v>
      </c>
      <c r="CQ572">
        <v>1.5711170000000001</v>
      </c>
      <c r="CR572">
        <v>0.60070520000000005</v>
      </c>
      <c r="CS572">
        <v>1.0000549999999999</v>
      </c>
      <c r="CT572">
        <v>1.4120200000000001</v>
      </c>
      <c r="CU572">
        <v>1.946715</v>
      </c>
      <c r="CV572" s="76">
        <v>2.992991</v>
      </c>
      <c r="CW572" s="76">
        <v>0.67844660000000001</v>
      </c>
      <c r="CX572" s="76">
        <v>2.132987</v>
      </c>
      <c r="CY572" s="76">
        <v>4.0902599999999998</v>
      </c>
      <c r="CZ572">
        <v>6.1044710000000002</v>
      </c>
      <c r="DA572">
        <v>6.2571219999999999</v>
      </c>
      <c r="DB572">
        <v>7.8447709999999997</v>
      </c>
      <c r="DC572">
        <v>9.0790550000000003</v>
      </c>
      <c r="DD572">
        <v>14.37129</v>
      </c>
      <c r="DE572">
        <v>15.79926</v>
      </c>
      <c r="DF572">
        <v>15.809799999999999</v>
      </c>
      <c r="DG572" s="76">
        <v>10.637079999999999</v>
      </c>
      <c r="DH572">
        <v>9.0337580000000006</v>
      </c>
      <c r="DI572">
        <v>9.0479160000000007</v>
      </c>
    </row>
    <row r="573" spans="1:113" x14ac:dyDescent="0.25">
      <c r="A573" t="str">
        <f t="shared" ref="A573:A636" si="9">D573&amp;"_"&amp;E573&amp;"_"&amp;F573&amp;"_"&amp;G573&amp;"_"&amp;H573&amp;"_"&amp;I573&amp;"_"&amp;J573</f>
        <v>Greater Bay Area_All_All_All_All_200 kW and above_43627</v>
      </c>
      <c r="B573" t="s">
        <v>177</v>
      </c>
      <c r="C573" t="s">
        <v>264</v>
      </c>
      <c r="D573" t="s">
        <v>190</v>
      </c>
      <c r="E573" t="s">
        <v>19</v>
      </c>
      <c r="F573" t="s">
        <v>19</v>
      </c>
      <c r="G573" t="s">
        <v>19</v>
      </c>
      <c r="H573" t="s">
        <v>19</v>
      </c>
      <c r="I573" t="s">
        <v>61</v>
      </c>
      <c r="J573" s="11">
        <v>43627</v>
      </c>
      <c r="K573">
        <v>15</v>
      </c>
      <c r="L573">
        <v>18</v>
      </c>
      <c r="M573">
        <v>243</v>
      </c>
      <c r="N573">
        <v>1</v>
      </c>
      <c r="O573">
        <v>0</v>
      </c>
      <c r="P573">
        <v>1</v>
      </c>
      <c r="Q573">
        <v>0</v>
      </c>
      <c r="AP573">
        <v>78.709000000000003</v>
      </c>
      <c r="AQ573">
        <v>77.250200000000007</v>
      </c>
      <c r="AR573">
        <v>75.760419999999996</v>
      </c>
      <c r="AS573">
        <v>74.354619999999997</v>
      </c>
      <c r="AT573">
        <v>73.228219999999993</v>
      </c>
      <c r="AU573">
        <v>72.510189999999994</v>
      </c>
      <c r="AV573">
        <v>71.845500000000001</v>
      </c>
      <c r="AW573">
        <v>73.743219999999994</v>
      </c>
      <c r="AX573">
        <v>78.172420000000002</v>
      </c>
      <c r="AY573">
        <v>82.524600000000007</v>
      </c>
      <c r="AZ573">
        <v>86.900279999999995</v>
      </c>
      <c r="BA573">
        <v>90.196789999999993</v>
      </c>
      <c r="BB573">
        <v>93.732699999999994</v>
      </c>
      <c r="BC573">
        <v>95.886520000000004</v>
      </c>
      <c r="BD573">
        <v>98.038610000000006</v>
      </c>
      <c r="BE573">
        <v>99.417400000000001</v>
      </c>
      <c r="BF573">
        <v>99.933139999999995</v>
      </c>
      <c r="BG573">
        <v>98.608009999999993</v>
      </c>
      <c r="BH573">
        <v>96.561310000000006</v>
      </c>
      <c r="BI573">
        <v>93.856870000000001</v>
      </c>
      <c r="BJ573">
        <v>91.040570000000002</v>
      </c>
      <c r="BK573">
        <v>86.692210000000003</v>
      </c>
      <c r="BL573">
        <v>83.008129999999994</v>
      </c>
      <c r="BM573">
        <v>80.943209999999993</v>
      </c>
      <c r="CV573" s="76"/>
      <c r="CW573" s="76"/>
      <c r="CX573" s="76"/>
      <c r="CY573" s="76"/>
      <c r="DG573" s="76"/>
    </row>
    <row r="574" spans="1:113" x14ac:dyDescent="0.25">
      <c r="A574" t="str">
        <f t="shared" si="9"/>
        <v>Greater Bay Area_All_All_All_All_200 kW and above_43670</v>
      </c>
      <c r="B574" t="s">
        <v>177</v>
      </c>
      <c r="C574" t="s">
        <v>264</v>
      </c>
      <c r="D574" t="s">
        <v>190</v>
      </c>
      <c r="E574" t="s">
        <v>19</v>
      </c>
      <c r="F574" t="s">
        <v>19</v>
      </c>
      <c r="G574" t="s">
        <v>19</v>
      </c>
      <c r="H574" t="s">
        <v>19</v>
      </c>
      <c r="I574" t="s">
        <v>61</v>
      </c>
      <c r="J574" s="11">
        <v>43670</v>
      </c>
      <c r="K574">
        <v>15</v>
      </c>
      <c r="L574">
        <v>18</v>
      </c>
      <c r="M574">
        <v>238</v>
      </c>
      <c r="N574">
        <v>1</v>
      </c>
      <c r="O574">
        <v>0</v>
      </c>
      <c r="P574">
        <v>1</v>
      </c>
      <c r="Q574">
        <v>0</v>
      </c>
      <c r="AP574">
        <v>70.479320000000001</v>
      </c>
      <c r="AQ574">
        <v>68.222260000000006</v>
      </c>
      <c r="AR574">
        <v>66.829750000000004</v>
      </c>
      <c r="AS574">
        <v>65.873940000000005</v>
      </c>
      <c r="AT574">
        <v>65.830029999999994</v>
      </c>
      <c r="AU574">
        <v>65.138729999999995</v>
      </c>
      <c r="AV574">
        <v>64.259399999999999</v>
      </c>
      <c r="AW574">
        <v>65.465549999999993</v>
      </c>
      <c r="AX574">
        <v>69.309470000000005</v>
      </c>
      <c r="AY574">
        <v>73.636089999999996</v>
      </c>
      <c r="AZ574">
        <v>78.201650000000001</v>
      </c>
      <c r="BA574">
        <v>82.268199999999993</v>
      </c>
      <c r="BB574">
        <v>85.821820000000002</v>
      </c>
      <c r="BC574">
        <v>89.567530000000005</v>
      </c>
      <c r="BD574">
        <v>91.775229999999993</v>
      </c>
      <c r="BE574">
        <v>92.69041</v>
      </c>
      <c r="BF574">
        <v>92.722350000000006</v>
      </c>
      <c r="BG574">
        <v>91.671449999999993</v>
      </c>
      <c r="BH574">
        <v>90.015870000000007</v>
      </c>
      <c r="BI574">
        <v>88.117429999999999</v>
      </c>
      <c r="BJ574">
        <v>83.593109999999996</v>
      </c>
      <c r="BK574">
        <v>78.725719999999995</v>
      </c>
      <c r="BL574">
        <v>76.098089999999999</v>
      </c>
      <c r="BM574">
        <v>73.842429999999993</v>
      </c>
      <c r="CV574" s="76"/>
      <c r="CW574" s="76"/>
      <c r="CX574" s="76"/>
      <c r="CY574" s="76"/>
      <c r="DG574" s="76"/>
    </row>
    <row r="575" spans="1:113" x14ac:dyDescent="0.25">
      <c r="A575" t="str">
        <f t="shared" si="9"/>
        <v>Greater Bay Area_All_All_All_All_200 kW and above_43672</v>
      </c>
      <c r="B575" t="s">
        <v>177</v>
      </c>
      <c r="C575" t="s">
        <v>264</v>
      </c>
      <c r="D575" t="s">
        <v>190</v>
      </c>
      <c r="E575" t="s">
        <v>19</v>
      </c>
      <c r="F575" t="s">
        <v>19</v>
      </c>
      <c r="G575" t="s">
        <v>19</v>
      </c>
      <c r="H575" t="s">
        <v>19</v>
      </c>
      <c r="I575" t="s">
        <v>61</v>
      </c>
      <c r="J575" s="11">
        <v>43672</v>
      </c>
      <c r="K575">
        <v>15</v>
      </c>
      <c r="L575">
        <v>18</v>
      </c>
      <c r="M575">
        <v>237</v>
      </c>
      <c r="N575">
        <v>1</v>
      </c>
      <c r="O575">
        <v>0</v>
      </c>
      <c r="P575">
        <v>1</v>
      </c>
      <c r="Q575">
        <v>0</v>
      </c>
      <c r="AP575">
        <v>67.124529999999993</v>
      </c>
      <c r="AQ575">
        <v>67.558679999999995</v>
      </c>
      <c r="AR575">
        <v>66.800420000000003</v>
      </c>
      <c r="AS575">
        <v>65.683859999999996</v>
      </c>
      <c r="AT575">
        <v>64.272959999999998</v>
      </c>
      <c r="AU575">
        <v>63.137430000000002</v>
      </c>
      <c r="AV575">
        <v>62.37773</v>
      </c>
      <c r="AW575">
        <v>63.113329999999998</v>
      </c>
      <c r="AX575">
        <v>65.414659999999998</v>
      </c>
      <c r="AY575">
        <v>69.070300000000003</v>
      </c>
      <c r="AZ575">
        <v>72.651979999999995</v>
      </c>
      <c r="BA575">
        <v>75.601510000000005</v>
      </c>
      <c r="BB575">
        <v>77.938959999999994</v>
      </c>
      <c r="BC575">
        <v>80.185100000000006</v>
      </c>
      <c r="BD575">
        <v>82.249300000000005</v>
      </c>
      <c r="BE575">
        <v>83.200909999999993</v>
      </c>
      <c r="BF575">
        <v>83.807079999999999</v>
      </c>
      <c r="BG575">
        <v>83.056370000000001</v>
      </c>
      <c r="BH575">
        <v>80.922899999999998</v>
      </c>
      <c r="BI575">
        <v>77.834270000000004</v>
      </c>
      <c r="BJ575">
        <v>73.846299999999999</v>
      </c>
      <c r="BK575">
        <v>70.611680000000007</v>
      </c>
      <c r="BL575">
        <v>68.775570000000002</v>
      </c>
      <c r="BM575">
        <v>67.255780000000001</v>
      </c>
      <c r="CV575" s="76"/>
      <c r="CW575" s="76"/>
      <c r="CX575" s="76"/>
      <c r="CY575" s="76"/>
      <c r="DG575" s="76"/>
    </row>
    <row r="576" spans="1:113" x14ac:dyDescent="0.25">
      <c r="A576" t="str">
        <f t="shared" si="9"/>
        <v>Greater Bay Area_All_All_All_All_200 kW and above_43690</v>
      </c>
      <c r="B576" t="s">
        <v>177</v>
      </c>
      <c r="C576" t="s">
        <v>264</v>
      </c>
      <c r="D576" t="s">
        <v>190</v>
      </c>
      <c r="E576" t="s">
        <v>19</v>
      </c>
      <c r="F576" t="s">
        <v>19</v>
      </c>
      <c r="G576" t="s">
        <v>19</v>
      </c>
      <c r="H576" t="s">
        <v>19</v>
      </c>
      <c r="I576" t="s">
        <v>61</v>
      </c>
      <c r="J576" s="11">
        <v>43690</v>
      </c>
      <c r="K576">
        <v>15</v>
      </c>
      <c r="L576">
        <v>18</v>
      </c>
      <c r="M576">
        <v>234</v>
      </c>
      <c r="N576">
        <v>1</v>
      </c>
      <c r="O576">
        <v>0</v>
      </c>
      <c r="P576">
        <v>1</v>
      </c>
      <c r="Q576">
        <v>0</v>
      </c>
      <c r="AP576">
        <v>69.919740000000004</v>
      </c>
      <c r="AQ576">
        <v>67.653729999999996</v>
      </c>
      <c r="AR576">
        <v>66.842690000000005</v>
      </c>
      <c r="AS576">
        <v>65.932339999999996</v>
      </c>
      <c r="AT576">
        <v>65.745609999999999</v>
      </c>
      <c r="AU576">
        <v>65.228980000000007</v>
      </c>
      <c r="AV576">
        <v>64.410799999999995</v>
      </c>
      <c r="AW576">
        <v>64.368260000000006</v>
      </c>
      <c r="AX576">
        <v>68.274870000000007</v>
      </c>
      <c r="AY576">
        <v>72.609949999999998</v>
      </c>
      <c r="AZ576">
        <v>77.703540000000004</v>
      </c>
      <c r="BA576">
        <v>81.742050000000006</v>
      </c>
      <c r="BB576">
        <v>85.236900000000006</v>
      </c>
      <c r="BC576">
        <v>88.30341</v>
      </c>
      <c r="BD576">
        <v>89.530500000000004</v>
      </c>
      <c r="BE576">
        <v>90.763670000000005</v>
      </c>
      <c r="BF576">
        <v>90.883129999999994</v>
      </c>
      <c r="BG576">
        <v>90.09</v>
      </c>
      <c r="BH576">
        <v>88.549350000000004</v>
      </c>
      <c r="BI576">
        <v>85.480379999999997</v>
      </c>
      <c r="BJ576">
        <v>81.369339999999994</v>
      </c>
      <c r="BK576">
        <v>77.485699999999994</v>
      </c>
      <c r="BL576">
        <v>74.647779999999997</v>
      </c>
      <c r="BM576">
        <v>72.776830000000004</v>
      </c>
      <c r="CV576" s="76"/>
      <c r="CW576" s="76"/>
      <c r="CX576" s="76"/>
      <c r="CY576" s="76"/>
      <c r="DG576" s="76"/>
    </row>
    <row r="577" spans="1:113" x14ac:dyDescent="0.25">
      <c r="A577" t="str">
        <f t="shared" si="9"/>
        <v>Greater Bay Area_All_All_All_All_200 kW and above_43691</v>
      </c>
      <c r="B577" t="s">
        <v>177</v>
      </c>
      <c r="C577" t="s">
        <v>264</v>
      </c>
      <c r="D577" t="s">
        <v>190</v>
      </c>
      <c r="E577" t="s">
        <v>19</v>
      </c>
      <c r="F577" t="s">
        <v>19</v>
      </c>
      <c r="G577" t="s">
        <v>19</v>
      </c>
      <c r="H577" t="s">
        <v>19</v>
      </c>
      <c r="I577" t="s">
        <v>61</v>
      </c>
      <c r="J577" s="11">
        <v>43691</v>
      </c>
      <c r="K577">
        <v>15</v>
      </c>
      <c r="L577">
        <v>18</v>
      </c>
      <c r="M577">
        <v>234</v>
      </c>
      <c r="N577">
        <v>1</v>
      </c>
      <c r="O577">
        <v>0</v>
      </c>
      <c r="P577">
        <v>1</v>
      </c>
      <c r="Q577">
        <v>0</v>
      </c>
      <c r="AP577">
        <v>73.656700000000001</v>
      </c>
      <c r="AQ577">
        <v>70.644490000000005</v>
      </c>
      <c r="AR577">
        <v>69.637829999999994</v>
      </c>
      <c r="AS577">
        <v>68.107919999999993</v>
      </c>
      <c r="AT577">
        <v>67.231899999999996</v>
      </c>
      <c r="AU577">
        <v>66.868129999999994</v>
      </c>
      <c r="AV577">
        <v>66.614080000000001</v>
      </c>
      <c r="AW577">
        <v>66.903049999999993</v>
      </c>
      <c r="AX577">
        <v>70.475089999999994</v>
      </c>
      <c r="AY577">
        <v>75.433400000000006</v>
      </c>
      <c r="AZ577">
        <v>80.212620000000001</v>
      </c>
      <c r="BA577">
        <v>84.513980000000004</v>
      </c>
      <c r="BB577">
        <v>88.946569999999994</v>
      </c>
      <c r="BC577">
        <v>92.258290000000002</v>
      </c>
      <c r="BD577">
        <v>95.483379999999997</v>
      </c>
      <c r="BE577">
        <v>97.154340000000005</v>
      </c>
      <c r="BF577">
        <v>97.391199999999998</v>
      </c>
      <c r="BG577">
        <v>96.564670000000007</v>
      </c>
      <c r="BH577">
        <v>94.855149999999995</v>
      </c>
      <c r="BI577">
        <v>91.688850000000002</v>
      </c>
      <c r="BJ577">
        <v>86.732010000000002</v>
      </c>
      <c r="BK577">
        <v>82.542990000000003</v>
      </c>
      <c r="BL577">
        <v>79.463710000000006</v>
      </c>
      <c r="BM577">
        <v>77.142949999999999</v>
      </c>
      <c r="CV577" s="76"/>
      <c r="CW577" s="76"/>
      <c r="CX577" s="76"/>
      <c r="CY577" s="76"/>
      <c r="DG577" s="76"/>
    </row>
    <row r="578" spans="1:113" x14ac:dyDescent="0.25">
      <c r="A578" t="str">
        <f t="shared" si="9"/>
        <v>Greater Bay Area_All_All_All_All_200 kW and above_43693</v>
      </c>
      <c r="B578" t="s">
        <v>177</v>
      </c>
      <c r="C578" t="s">
        <v>264</v>
      </c>
      <c r="D578" t="s">
        <v>190</v>
      </c>
      <c r="E578" t="s">
        <v>19</v>
      </c>
      <c r="F578" t="s">
        <v>19</v>
      </c>
      <c r="G578" t="s">
        <v>19</v>
      </c>
      <c r="H578" t="s">
        <v>19</v>
      </c>
      <c r="I578" t="s">
        <v>61</v>
      </c>
      <c r="J578" s="11">
        <v>43693</v>
      </c>
      <c r="K578">
        <v>15</v>
      </c>
      <c r="L578">
        <v>18</v>
      </c>
      <c r="M578">
        <v>234</v>
      </c>
      <c r="N578">
        <v>1</v>
      </c>
      <c r="O578">
        <v>0</v>
      </c>
      <c r="P578">
        <v>1</v>
      </c>
      <c r="Q578">
        <v>0</v>
      </c>
      <c r="AP578">
        <v>73.183549999999997</v>
      </c>
      <c r="AQ578">
        <v>74.746089999999995</v>
      </c>
      <c r="AR578">
        <v>73.47336</v>
      </c>
      <c r="AS578">
        <v>71.33596</v>
      </c>
      <c r="AT578">
        <v>70.332579999999993</v>
      </c>
      <c r="AU578">
        <v>69.309989999999999</v>
      </c>
      <c r="AV578">
        <v>68.361890000000002</v>
      </c>
      <c r="AW578">
        <v>68.403109999999998</v>
      </c>
      <c r="AX578">
        <v>71.330889999999997</v>
      </c>
      <c r="AY578">
        <v>76.316119999999998</v>
      </c>
      <c r="AZ578">
        <v>81.205960000000005</v>
      </c>
      <c r="BA578">
        <v>86.087509999999995</v>
      </c>
      <c r="BB578">
        <v>88.737359999999995</v>
      </c>
      <c r="BC578">
        <v>89.393780000000007</v>
      </c>
      <c r="BD578">
        <v>90.251670000000004</v>
      </c>
      <c r="BE578">
        <v>90.539209999999997</v>
      </c>
      <c r="BF578">
        <v>90.398020000000002</v>
      </c>
      <c r="BG578">
        <v>88.334289999999996</v>
      </c>
      <c r="BH578">
        <v>85.665279999999996</v>
      </c>
      <c r="BI578">
        <v>81.549670000000006</v>
      </c>
      <c r="BJ578">
        <v>77.157499999999999</v>
      </c>
      <c r="BK578">
        <v>74.118709999999993</v>
      </c>
      <c r="BL578">
        <v>72.384590000000003</v>
      </c>
      <c r="BM578">
        <v>71.267529999999994</v>
      </c>
      <c r="CV578" s="76"/>
      <c r="CW578" s="76"/>
      <c r="CX578" s="76"/>
      <c r="DG578" s="76"/>
    </row>
    <row r="579" spans="1:113" x14ac:dyDescent="0.25">
      <c r="A579" t="str">
        <f t="shared" si="9"/>
        <v>Greater Bay Area_All_All_All_All_200 kW and above_43703</v>
      </c>
      <c r="B579" t="s">
        <v>177</v>
      </c>
      <c r="C579" t="s">
        <v>264</v>
      </c>
      <c r="D579" t="s">
        <v>190</v>
      </c>
      <c r="E579" t="s">
        <v>19</v>
      </c>
      <c r="F579" t="s">
        <v>19</v>
      </c>
      <c r="G579" t="s">
        <v>19</v>
      </c>
      <c r="H579" t="s">
        <v>19</v>
      </c>
      <c r="I579" t="s">
        <v>61</v>
      </c>
      <c r="J579" s="11">
        <v>43703</v>
      </c>
      <c r="K579">
        <v>15</v>
      </c>
      <c r="L579">
        <v>18</v>
      </c>
      <c r="M579">
        <v>234</v>
      </c>
      <c r="N579">
        <v>1</v>
      </c>
      <c r="O579">
        <v>0</v>
      </c>
      <c r="P579">
        <v>1</v>
      </c>
      <c r="Q579">
        <v>0</v>
      </c>
      <c r="AP579">
        <v>70.221890000000002</v>
      </c>
      <c r="AQ579">
        <v>69.522620000000003</v>
      </c>
      <c r="AR579">
        <v>68.477099999999993</v>
      </c>
      <c r="AS579">
        <v>67.0869</v>
      </c>
      <c r="AT579">
        <v>66.178430000000006</v>
      </c>
      <c r="AU579">
        <v>65.532910000000001</v>
      </c>
      <c r="AV579">
        <v>65.038409999999999</v>
      </c>
      <c r="AW579">
        <v>65.238879999999995</v>
      </c>
      <c r="AX579">
        <v>67.831249999999997</v>
      </c>
      <c r="AY579">
        <v>72.068749999999994</v>
      </c>
      <c r="AZ579">
        <v>76.627769999999998</v>
      </c>
      <c r="BA579">
        <v>80.731790000000004</v>
      </c>
      <c r="BB579">
        <v>84.892139999999998</v>
      </c>
      <c r="BC579">
        <v>87.755229999999997</v>
      </c>
      <c r="BD579">
        <v>90.162869999999998</v>
      </c>
      <c r="BE579">
        <v>91.165599999999998</v>
      </c>
      <c r="BF579">
        <v>90.770669999999996</v>
      </c>
      <c r="BG579">
        <v>89.5244</v>
      </c>
      <c r="BH579">
        <v>86.979429999999994</v>
      </c>
      <c r="BI579">
        <v>83.242369999999994</v>
      </c>
      <c r="BJ579">
        <v>78.260199999999998</v>
      </c>
      <c r="BK579">
        <v>74.599609999999998</v>
      </c>
      <c r="BL579">
        <v>72.893510000000006</v>
      </c>
      <c r="BM579">
        <v>71.378889999999998</v>
      </c>
    </row>
    <row r="580" spans="1:113" x14ac:dyDescent="0.25">
      <c r="A580" t="str">
        <f t="shared" si="9"/>
        <v>Greater Bay Area_All_All_All_All_200 kW and above_43704</v>
      </c>
      <c r="B580" t="s">
        <v>177</v>
      </c>
      <c r="C580" t="s">
        <v>264</v>
      </c>
      <c r="D580" t="s">
        <v>190</v>
      </c>
      <c r="E580" t="s">
        <v>19</v>
      </c>
      <c r="F580" t="s">
        <v>19</v>
      </c>
      <c r="G580" t="s">
        <v>19</v>
      </c>
      <c r="H580" t="s">
        <v>19</v>
      </c>
      <c r="I580" t="s">
        <v>61</v>
      </c>
      <c r="J580" s="11">
        <v>43704</v>
      </c>
      <c r="K580">
        <v>15</v>
      </c>
      <c r="L580">
        <v>18</v>
      </c>
      <c r="M580">
        <v>234</v>
      </c>
      <c r="N580">
        <v>1</v>
      </c>
      <c r="O580">
        <v>0</v>
      </c>
      <c r="P580">
        <v>1</v>
      </c>
      <c r="Q580">
        <v>0</v>
      </c>
      <c r="AP580">
        <v>69.96696</v>
      </c>
      <c r="AQ580">
        <v>69.425870000000003</v>
      </c>
      <c r="AR580">
        <v>68.898409999999998</v>
      </c>
      <c r="AS580">
        <v>67.821659999999994</v>
      </c>
      <c r="AT580">
        <v>66.692840000000004</v>
      </c>
      <c r="AU580">
        <v>66.249049999999997</v>
      </c>
      <c r="AV580">
        <v>65.289360000000002</v>
      </c>
      <c r="AW580">
        <v>65.745099999999994</v>
      </c>
      <c r="AX580">
        <v>68.236559999999997</v>
      </c>
      <c r="AY580">
        <v>72.510729999999995</v>
      </c>
      <c r="AZ580">
        <v>76.787419999999997</v>
      </c>
      <c r="BA580">
        <v>80.833020000000005</v>
      </c>
      <c r="BB580">
        <v>83.855540000000005</v>
      </c>
      <c r="BC580">
        <v>85.541640000000001</v>
      </c>
      <c r="BD580">
        <v>87.016490000000005</v>
      </c>
      <c r="BE580">
        <v>88.632509999999996</v>
      </c>
      <c r="BF580">
        <v>88.405140000000003</v>
      </c>
      <c r="BG580">
        <v>87.176869999999994</v>
      </c>
      <c r="BH580">
        <v>84.680019999999999</v>
      </c>
      <c r="BI580">
        <v>80.819999999999993</v>
      </c>
      <c r="BJ580">
        <v>76.454539999999994</v>
      </c>
      <c r="BK580">
        <v>73.672389999999993</v>
      </c>
      <c r="BL580">
        <v>71.861980000000003</v>
      </c>
      <c r="BM580">
        <v>70.987660000000005</v>
      </c>
    </row>
    <row r="581" spans="1:113" x14ac:dyDescent="0.25">
      <c r="A581" t="str">
        <f t="shared" si="9"/>
        <v>Greater Bay Area_All_All_All_All_200 kW and above_43721</v>
      </c>
      <c r="B581" t="s">
        <v>177</v>
      </c>
      <c r="C581" t="s">
        <v>264</v>
      </c>
      <c r="D581" t="s">
        <v>190</v>
      </c>
      <c r="E581" t="s">
        <v>19</v>
      </c>
      <c r="F581" t="s">
        <v>19</v>
      </c>
      <c r="G581" t="s">
        <v>19</v>
      </c>
      <c r="H581" t="s">
        <v>19</v>
      </c>
      <c r="I581" t="s">
        <v>61</v>
      </c>
      <c r="J581" s="11">
        <v>43721</v>
      </c>
      <c r="K581">
        <v>15</v>
      </c>
      <c r="L581">
        <v>18</v>
      </c>
      <c r="M581">
        <v>233</v>
      </c>
      <c r="N581">
        <v>1</v>
      </c>
      <c r="O581">
        <v>0</v>
      </c>
      <c r="P581">
        <v>1</v>
      </c>
      <c r="Q581">
        <v>0</v>
      </c>
      <c r="AP581">
        <v>72.826499999999996</v>
      </c>
      <c r="AQ581">
        <v>70.507630000000006</v>
      </c>
      <c r="AR581">
        <v>69.549319999999994</v>
      </c>
      <c r="AS581">
        <v>68.195329999999998</v>
      </c>
      <c r="AT581">
        <v>67.305049999999994</v>
      </c>
      <c r="AU581">
        <v>66.319360000000003</v>
      </c>
      <c r="AV581">
        <v>65.786500000000004</v>
      </c>
      <c r="AW581">
        <v>65.473659999999995</v>
      </c>
      <c r="AX581">
        <v>69.018209999999996</v>
      </c>
      <c r="AY581">
        <v>75.109520000000003</v>
      </c>
      <c r="AZ581">
        <v>79.744479999999996</v>
      </c>
      <c r="BA581">
        <v>84.822320000000005</v>
      </c>
      <c r="BB581">
        <v>88.415520000000001</v>
      </c>
      <c r="BC581">
        <v>90.870270000000005</v>
      </c>
      <c r="BD581">
        <v>93.270650000000003</v>
      </c>
      <c r="BE581">
        <v>95.34402</v>
      </c>
      <c r="BF581">
        <v>96.039209999999997</v>
      </c>
      <c r="BG581">
        <v>95.125929999999997</v>
      </c>
      <c r="BH581">
        <v>92.58878</v>
      </c>
      <c r="BI581">
        <v>88.709500000000006</v>
      </c>
      <c r="BJ581">
        <v>84.432720000000003</v>
      </c>
      <c r="BK581">
        <v>81.126009999999994</v>
      </c>
      <c r="BL581">
        <v>77.529750000000007</v>
      </c>
      <c r="BM581">
        <v>75.799629999999993</v>
      </c>
    </row>
    <row r="582" spans="1:113" x14ac:dyDescent="0.25">
      <c r="A582" t="str">
        <f t="shared" si="9"/>
        <v>Greater Bay Area_All_All_All_All_200 kW and above_2958465</v>
      </c>
      <c r="B582" t="s">
        <v>204</v>
      </c>
      <c r="C582" t="s">
        <v>264</v>
      </c>
      <c r="D582" t="s">
        <v>190</v>
      </c>
      <c r="E582" t="s">
        <v>19</v>
      </c>
      <c r="F582" t="s">
        <v>19</v>
      </c>
      <c r="G582" t="s">
        <v>19</v>
      </c>
      <c r="H582" t="s">
        <v>19</v>
      </c>
      <c r="I582" t="s">
        <v>61</v>
      </c>
      <c r="J582" s="11">
        <v>2958465</v>
      </c>
      <c r="K582">
        <v>15</v>
      </c>
      <c r="L582">
        <v>18</v>
      </c>
      <c r="M582">
        <v>235.66669999999999</v>
      </c>
      <c r="N582">
        <v>1</v>
      </c>
      <c r="O582">
        <v>0</v>
      </c>
      <c r="P582">
        <v>1</v>
      </c>
      <c r="Q582">
        <v>0</v>
      </c>
      <c r="AP582">
        <v>71.787570000000002</v>
      </c>
      <c r="AQ582">
        <v>70.614620000000002</v>
      </c>
      <c r="AR582">
        <v>69.585480000000004</v>
      </c>
      <c r="AS582">
        <v>68.265839999999997</v>
      </c>
      <c r="AT582">
        <v>67.424180000000007</v>
      </c>
      <c r="AU582">
        <v>66.699420000000003</v>
      </c>
      <c r="AV582">
        <v>65.998180000000005</v>
      </c>
      <c r="AW582">
        <v>66.494900000000001</v>
      </c>
      <c r="AX582">
        <v>69.784829999999999</v>
      </c>
      <c r="AY582">
        <v>74.364379999999997</v>
      </c>
      <c r="AZ582">
        <v>78.892849999999996</v>
      </c>
      <c r="BA582">
        <v>82.977459999999994</v>
      </c>
      <c r="BB582">
        <v>86.397499999999994</v>
      </c>
      <c r="BC582">
        <v>88.86242</v>
      </c>
      <c r="BD582">
        <v>90.8643</v>
      </c>
      <c r="BE582">
        <v>92.100899999999996</v>
      </c>
      <c r="BF582">
        <v>92.261099999999999</v>
      </c>
      <c r="BG582">
        <v>91.128</v>
      </c>
      <c r="BH582">
        <v>88.979789999999994</v>
      </c>
      <c r="BI582">
        <v>85.699929999999995</v>
      </c>
      <c r="BJ582">
        <v>81.431809999999999</v>
      </c>
      <c r="BK582">
        <v>77.730559999999997</v>
      </c>
      <c r="BL582">
        <v>75.184790000000007</v>
      </c>
      <c r="BM582">
        <v>73.488330000000005</v>
      </c>
    </row>
    <row r="583" spans="1:113" x14ac:dyDescent="0.25">
      <c r="A583" t="str">
        <f t="shared" si="9"/>
        <v>Greater Fresno Area_All_All_All_All_200 kW and above_43627</v>
      </c>
      <c r="B583" t="s">
        <v>177</v>
      </c>
      <c r="C583" t="s">
        <v>265</v>
      </c>
      <c r="D583" t="s">
        <v>191</v>
      </c>
      <c r="E583" t="s">
        <v>19</v>
      </c>
      <c r="F583" t="s">
        <v>19</v>
      </c>
      <c r="G583" t="s">
        <v>19</v>
      </c>
      <c r="H583" t="s">
        <v>19</v>
      </c>
      <c r="I583" t="s">
        <v>61</v>
      </c>
      <c r="J583" s="11">
        <v>43627</v>
      </c>
      <c r="K583">
        <v>15</v>
      </c>
      <c r="L583">
        <v>18</v>
      </c>
      <c r="M583">
        <v>379</v>
      </c>
      <c r="N583">
        <v>0</v>
      </c>
      <c r="O583">
        <v>0</v>
      </c>
      <c r="P583">
        <v>0</v>
      </c>
      <c r="Q583">
        <v>0</v>
      </c>
      <c r="R583">
        <v>163.57436000000001</v>
      </c>
      <c r="S583">
        <v>162.80915999999999</v>
      </c>
      <c r="T583">
        <v>162.92912999999999</v>
      </c>
      <c r="U583">
        <v>164.99263999999999</v>
      </c>
      <c r="V583">
        <v>167.28116</v>
      </c>
      <c r="W583">
        <v>177.68467999999999</v>
      </c>
      <c r="X583">
        <v>196.73955000000001</v>
      </c>
      <c r="Y583">
        <v>208.59878</v>
      </c>
      <c r="Z583">
        <v>209.05897999999999</v>
      </c>
      <c r="AA583">
        <v>213.61174</v>
      </c>
      <c r="AB583">
        <v>216.50591</v>
      </c>
      <c r="AC583">
        <v>213.03682000000001</v>
      </c>
      <c r="AD583">
        <v>209.8484</v>
      </c>
      <c r="AE583">
        <v>211.59576999999999</v>
      </c>
      <c r="AF583">
        <v>201.67196999999999</v>
      </c>
      <c r="AG583">
        <v>196.03479999999999</v>
      </c>
      <c r="AH583">
        <v>187.84549999999999</v>
      </c>
      <c r="AI583">
        <v>184.40790000000001</v>
      </c>
      <c r="AJ583">
        <v>188.37880000000001</v>
      </c>
      <c r="AK583">
        <v>199.07149999999999</v>
      </c>
      <c r="AL583">
        <v>203.53720000000001</v>
      </c>
      <c r="AM583">
        <v>194.6294</v>
      </c>
      <c r="AN583">
        <v>186.83949999999999</v>
      </c>
      <c r="AO583">
        <v>178.9676</v>
      </c>
      <c r="AP583">
        <v>84.832300000000004</v>
      </c>
      <c r="AQ583">
        <v>82.560410000000005</v>
      </c>
      <c r="AR583">
        <v>81.009389999999996</v>
      </c>
      <c r="AS583">
        <v>78.837429999999998</v>
      </c>
      <c r="AT583">
        <v>76.569069999999996</v>
      </c>
      <c r="AU583">
        <v>75.248869999999997</v>
      </c>
      <c r="AV583">
        <v>74.838840000000005</v>
      </c>
      <c r="AW583">
        <v>76.258679999999998</v>
      </c>
      <c r="AX583">
        <v>80.755510000000001</v>
      </c>
      <c r="AY583">
        <v>84.042439999999999</v>
      </c>
      <c r="AZ583">
        <v>86.652950000000004</v>
      </c>
      <c r="BA583">
        <v>90.996129999999994</v>
      </c>
      <c r="BB583">
        <v>94.497069999999994</v>
      </c>
      <c r="BC583">
        <v>97.022440000000003</v>
      </c>
      <c r="BD583">
        <v>99.391620000000003</v>
      </c>
      <c r="BE583">
        <v>100.39360000000001</v>
      </c>
      <c r="BF583">
        <v>101.7715</v>
      </c>
      <c r="BG583">
        <v>102.084</v>
      </c>
      <c r="BH583">
        <v>100.94589999999999</v>
      </c>
      <c r="BI583">
        <v>99.953999999999994</v>
      </c>
      <c r="BJ583">
        <v>97.973879999999994</v>
      </c>
      <c r="BK583">
        <v>93.230609999999999</v>
      </c>
      <c r="BL583">
        <v>91.137889999999999</v>
      </c>
      <c r="BM583">
        <v>89.473640000000003</v>
      </c>
      <c r="BN583">
        <v>-11.62125</v>
      </c>
      <c r="BO583">
        <v>-12.785349999999999</v>
      </c>
      <c r="BP583">
        <v>-13.173120000000001</v>
      </c>
      <c r="BQ583">
        <v>-8.5321689999999997</v>
      </c>
      <c r="BR583">
        <v>-9.1839910000000007</v>
      </c>
      <c r="BS583">
        <v>-4.8322450000000003</v>
      </c>
      <c r="BT583">
        <v>-4.8513710000000003</v>
      </c>
      <c r="BU583">
        <v>3.7809780000000002</v>
      </c>
      <c r="BV583">
        <v>4.547193</v>
      </c>
      <c r="BW583">
        <v>4.262467</v>
      </c>
      <c r="BX583">
        <v>2.0146829999999998</v>
      </c>
      <c r="BY583">
        <v>-0.6973743</v>
      </c>
      <c r="BZ583">
        <v>-1.302907</v>
      </c>
      <c r="CA583">
        <v>-8.4447099999999997E-2</v>
      </c>
      <c r="CB583">
        <v>10.799910000000001</v>
      </c>
      <c r="CC583">
        <v>8.6323039999999995</v>
      </c>
      <c r="CD583">
        <v>6.5107480000000004</v>
      </c>
      <c r="CE583">
        <v>1.889645</v>
      </c>
      <c r="CF583">
        <v>0.93886360000000002</v>
      </c>
      <c r="CG583">
        <v>-0.50287150000000003</v>
      </c>
      <c r="CH583">
        <v>-2.2285219999999999</v>
      </c>
      <c r="CI583">
        <v>-6.8351189999999997</v>
      </c>
      <c r="CJ583">
        <v>-5.964099</v>
      </c>
      <c r="CK583">
        <v>-5.9080440000000003</v>
      </c>
      <c r="CL583">
        <v>28.98047</v>
      </c>
      <c r="CM583">
        <v>41.320329999999998</v>
      </c>
      <c r="CN583">
        <v>40.726819999999996</v>
      </c>
      <c r="CO583">
        <v>31.265650000000001</v>
      </c>
      <c r="CP583">
        <v>26.958310000000001</v>
      </c>
      <c r="CQ583">
        <v>9.6953169999999993</v>
      </c>
      <c r="CR583">
        <v>10.573729999999999</v>
      </c>
      <c r="CS583">
        <v>12.46144</v>
      </c>
      <c r="CT583">
        <v>9.0168540000000004</v>
      </c>
      <c r="CU583">
        <v>5.0653589999999999</v>
      </c>
      <c r="CV583">
        <v>6.5762499999999999</v>
      </c>
      <c r="CW583">
        <v>2.3563930000000002</v>
      </c>
      <c r="CX583">
        <v>4.4327019999999999</v>
      </c>
      <c r="CY583">
        <v>7.393974</v>
      </c>
      <c r="CZ583">
        <v>17.0688</v>
      </c>
      <c r="DA583">
        <v>18.25384</v>
      </c>
      <c r="DB583">
        <v>21.7789</v>
      </c>
      <c r="DC583">
        <v>31.622869999999999</v>
      </c>
      <c r="DD583">
        <v>151.0719</v>
      </c>
      <c r="DE583">
        <v>185.06530000000001</v>
      </c>
      <c r="DF583">
        <v>125.2578</v>
      </c>
      <c r="DG583">
        <v>32.058199999999999</v>
      </c>
      <c r="DH583">
        <v>20.607220000000002</v>
      </c>
      <c r="DI583">
        <v>23.608250000000002</v>
      </c>
    </row>
    <row r="584" spans="1:113" x14ac:dyDescent="0.25">
      <c r="A584" t="str">
        <f t="shared" si="9"/>
        <v>Greater Fresno Area_All_All_All_All_200 kW and above_43670</v>
      </c>
      <c r="B584" t="s">
        <v>177</v>
      </c>
      <c r="C584" t="s">
        <v>265</v>
      </c>
      <c r="D584" t="s">
        <v>191</v>
      </c>
      <c r="E584" t="s">
        <v>19</v>
      </c>
      <c r="F584" t="s">
        <v>19</v>
      </c>
      <c r="G584" t="s">
        <v>19</v>
      </c>
      <c r="H584" t="s">
        <v>19</v>
      </c>
      <c r="I584" t="s">
        <v>61</v>
      </c>
      <c r="J584" s="11">
        <v>43670</v>
      </c>
      <c r="K584">
        <v>15</v>
      </c>
      <c r="L584">
        <v>18</v>
      </c>
      <c r="M584">
        <v>372</v>
      </c>
      <c r="N584">
        <v>0</v>
      </c>
      <c r="O584">
        <v>0</v>
      </c>
      <c r="P584">
        <v>0</v>
      </c>
      <c r="Q584">
        <v>0</v>
      </c>
      <c r="R584">
        <v>199.23421999999999</v>
      </c>
      <c r="S584">
        <v>197.53667999999999</v>
      </c>
      <c r="T584">
        <v>195.35830999999999</v>
      </c>
      <c r="U584">
        <v>191.63225</v>
      </c>
      <c r="V584">
        <v>194.98247000000001</v>
      </c>
      <c r="W584">
        <v>211.91343000000001</v>
      </c>
      <c r="X584">
        <v>226.98634000000001</v>
      </c>
      <c r="Y584">
        <v>234.97218000000001</v>
      </c>
      <c r="Z584">
        <v>232.44014999999999</v>
      </c>
      <c r="AA584">
        <v>236.12913</v>
      </c>
      <c r="AB584">
        <v>241.61512999999999</v>
      </c>
      <c r="AC584">
        <v>240.15373</v>
      </c>
      <c r="AD584">
        <v>231.40456</v>
      </c>
      <c r="AE584">
        <v>227.24958000000001</v>
      </c>
      <c r="AF584">
        <v>215.83251000000001</v>
      </c>
      <c r="AG584">
        <v>209.2294</v>
      </c>
      <c r="AH584">
        <v>205.19550000000001</v>
      </c>
      <c r="AI584">
        <v>202.20939999999999</v>
      </c>
      <c r="AJ584">
        <v>212.6508</v>
      </c>
      <c r="AK584">
        <v>225.17830000000001</v>
      </c>
      <c r="AL584">
        <v>226.5275</v>
      </c>
      <c r="AM584">
        <v>218.2423</v>
      </c>
      <c r="AN584">
        <v>210.37200000000001</v>
      </c>
      <c r="AO584">
        <v>197.29400000000001</v>
      </c>
      <c r="AP584">
        <v>87.65119</v>
      </c>
      <c r="AQ584">
        <v>83.918989999999994</v>
      </c>
      <c r="AR584">
        <v>80.792240000000007</v>
      </c>
      <c r="AS584">
        <v>79.740070000000003</v>
      </c>
      <c r="AT584">
        <v>78.723730000000003</v>
      </c>
      <c r="AU584">
        <v>78.177769999999995</v>
      </c>
      <c r="AV584">
        <v>76.394800000000004</v>
      </c>
      <c r="AW584">
        <v>76.505949999999999</v>
      </c>
      <c r="AX584">
        <v>79.668629999999993</v>
      </c>
      <c r="AY584">
        <v>84.005030000000005</v>
      </c>
      <c r="AZ584">
        <v>88.349950000000007</v>
      </c>
      <c r="BA584">
        <v>91.690989999999999</v>
      </c>
      <c r="BB584">
        <v>93.116110000000006</v>
      </c>
      <c r="BC584">
        <v>96.183269999999993</v>
      </c>
      <c r="BD584">
        <v>99.506370000000004</v>
      </c>
      <c r="BE584">
        <v>102.15</v>
      </c>
      <c r="BF584">
        <v>103.46339999999999</v>
      </c>
      <c r="BG584">
        <v>104.07859999999999</v>
      </c>
      <c r="BH584">
        <v>103.6902</v>
      </c>
      <c r="BI584">
        <v>101.45399999999999</v>
      </c>
      <c r="BJ584">
        <v>98.077489999999997</v>
      </c>
      <c r="BK584">
        <v>94.596599999999995</v>
      </c>
      <c r="BL584">
        <v>92.520870000000002</v>
      </c>
      <c r="BM584">
        <v>91.704589999999996</v>
      </c>
      <c r="BN584">
        <v>-12.809889999999999</v>
      </c>
      <c r="BO584">
        <v>-9.107208</v>
      </c>
      <c r="BP584">
        <v>-10.221030000000001</v>
      </c>
      <c r="BQ584">
        <v>-7.7547410000000001</v>
      </c>
      <c r="BR584">
        <v>-7.6532960000000001</v>
      </c>
      <c r="BS584">
        <v>-8.0355559999999997</v>
      </c>
      <c r="BT584">
        <v>-3.5780340000000002</v>
      </c>
      <c r="BU584">
        <v>1.622846</v>
      </c>
      <c r="BV584">
        <v>5.1330349999999996</v>
      </c>
      <c r="BW584">
        <v>4.6878479999999998</v>
      </c>
      <c r="BX584">
        <v>1.2136480000000001</v>
      </c>
      <c r="BY584">
        <v>-0.73355570000000003</v>
      </c>
      <c r="BZ584">
        <v>-0.46658830000000001</v>
      </c>
      <c r="CA584">
        <v>4.2263599999999997</v>
      </c>
      <c r="CB584">
        <v>13.150919999999999</v>
      </c>
      <c r="CC584">
        <v>12.08629</v>
      </c>
      <c r="CD584">
        <v>11.100580000000001</v>
      </c>
      <c r="CE584">
        <v>7.0992569999999997</v>
      </c>
      <c r="CF584">
        <v>-0.18293499999999999</v>
      </c>
      <c r="CG584">
        <v>-3.4453499999999999</v>
      </c>
      <c r="CH584">
        <v>-2.759487</v>
      </c>
      <c r="CI584">
        <v>-1.3281339999999999</v>
      </c>
      <c r="CJ584">
        <v>-3.174909</v>
      </c>
      <c r="CK584">
        <v>-3.401278</v>
      </c>
      <c r="CL584">
        <v>38.807540000000003</v>
      </c>
      <c r="CM584">
        <v>17.75421</v>
      </c>
      <c r="CN584">
        <v>16.847899999999999</v>
      </c>
      <c r="CO584">
        <v>13.61135</v>
      </c>
      <c r="CP584">
        <v>10.257490000000001</v>
      </c>
      <c r="CQ584">
        <v>9.4483809999999995</v>
      </c>
      <c r="CR584">
        <v>8.0914249999999992</v>
      </c>
      <c r="CS584">
        <v>10.83718</v>
      </c>
      <c r="CT584">
        <v>8.0786490000000004</v>
      </c>
      <c r="CU584">
        <v>5.0931220000000001</v>
      </c>
      <c r="CV584">
        <v>4.7965879999999999</v>
      </c>
      <c r="CW584" s="76">
        <v>2.4342109999999999</v>
      </c>
      <c r="CX584">
        <v>3.3786489999999998</v>
      </c>
      <c r="CY584">
        <v>6.2827609999999998</v>
      </c>
      <c r="CZ584">
        <v>12.86439</v>
      </c>
      <c r="DA584">
        <v>14.967919999999999</v>
      </c>
      <c r="DB584">
        <v>19.931249999999999</v>
      </c>
      <c r="DC584">
        <v>29.576789999999999</v>
      </c>
      <c r="DD584">
        <v>157.20429999999999</v>
      </c>
      <c r="DE584">
        <v>174.09909999999999</v>
      </c>
      <c r="DF584">
        <v>133.91820000000001</v>
      </c>
      <c r="DG584">
        <v>28.322479999999999</v>
      </c>
      <c r="DH584">
        <v>19.366679999999999</v>
      </c>
      <c r="DI584">
        <v>21.840129999999998</v>
      </c>
    </row>
    <row r="585" spans="1:113" x14ac:dyDescent="0.25">
      <c r="A585" t="str">
        <f t="shared" si="9"/>
        <v>Greater Fresno Area_All_All_All_All_200 kW and above_43672</v>
      </c>
      <c r="B585" t="s">
        <v>177</v>
      </c>
      <c r="C585" t="s">
        <v>265</v>
      </c>
      <c r="D585" t="s">
        <v>191</v>
      </c>
      <c r="E585" t="s">
        <v>19</v>
      </c>
      <c r="F585" t="s">
        <v>19</v>
      </c>
      <c r="G585" t="s">
        <v>19</v>
      </c>
      <c r="H585" t="s">
        <v>19</v>
      </c>
      <c r="I585" t="s">
        <v>61</v>
      </c>
      <c r="J585" s="11">
        <v>43672</v>
      </c>
      <c r="K585">
        <v>15</v>
      </c>
      <c r="L585">
        <v>18</v>
      </c>
      <c r="M585">
        <v>372</v>
      </c>
      <c r="N585">
        <v>0</v>
      </c>
      <c r="O585">
        <v>0</v>
      </c>
      <c r="P585">
        <v>0</v>
      </c>
      <c r="Q585">
        <v>0</v>
      </c>
      <c r="R585">
        <v>192.82489000000001</v>
      </c>
      <c r="S585">
        <v>188.98086000000001</v>
      </c>
      <c r="T585">
        <v>188.21054000000001</v>
      </c>
      <c r="U585">
        <v>186.89099999999999</v>
      </c>
      <c r="V585">
        <v>191.45167000000001</v>
      </c>
      <c r="W585">
        <v>202.18747999999999</v>
      </c>
      <c r="X585">
        <v>218.96987999999999</v>
      </c>
      <c r="Y585">
        <v>226.19014999999999</v>
      </c>
      <c r="Z585">
        <v>225.17103</v>
      </c>
      <c r="AA585">
        <v>226.59542999999999</v>
      </c>
      <c r="AB585">
        <v>234.79160999999999</v>
      </c>
      <c r="AC585">
        <v>230.21914000000001</v>
      </c>
      <c r="AD585">
        <v>228.04435000000001</v>
      </c>
      <c r="AE585">
        <v>226.01051000000001</v>
      </c>
      <c r="AF585">
        <v>218.22407000000001</v>
      </c>
      <c r="AG585">
        <v>213.30539999999999</v>
      </c>
      <c r="AH585">
        <v>206.02809999999999</v>
      </c>
      <c r="AI585">
        <v>203.184</v>
      </c>
      <c r="AJ585">
        <v>210.37360000000001</v>
      </c>
      <c r="AK585">
        <v>215.42019999999999</v>
      </c>
      <c r="AL585">
        <v>217.04230000000001</v>
      </c>
      <c r="AM585">
        <v>209.16460000000001</v>
      </c>
      <c r="AN585">
        <v>199.85730000000001</v>
      </c>
      <c r="AO585">
        <v>188.7055</v>
      </c>
      <c r="AP585">
        <v>86.511120000000005</v>
      </c>
      <c r="AQ585">
        <v>86.768929999999997</v>
      </c>
      <c r="AR585">
        <v>85.782809999999998</v>
      </c>
      <c r="AS585">
        <v>84.182500000000005</v>
      </c>
      <c r="AT585">
        <v>82.97457</v>
      </c>
      <c r="AU585">
        <v>80.70514</v>
      </c>
      <c r="AV585">
        <v>78.857830000000007</v>
      </c>
      <c r="AW585">
        <v>79.94905</v>
      </c>
      <c r="AX585">
        <v>82.452560000000005</v>
      </c>
      <c r="AY585">
        <v>86.00497</v>
      </c>
      <c r="AZ585">
        <v>91.265960000000007</v>
      </c>
      <c r="BA585">
        <v>94.731200000000001</v>
      </c>
      <c r="BB585">
        <v>97.270470000000003</v>
      </c>
      <c r="BC585">
        <v>99.425070000000005</v>
      </c>
      <c r="BD585">
        <v>101.4914</v>
      </c>
      <c r="BE585">
        <v>103.4289</v>
      </c>
      <c r="BF585">
        <v>104.5707</v>
      </c>
      <c r="BG585">
        <v>104.1951</v>
      </c>
      <c r="BH585">
        <v>103.11199999999999</v>
      </c>
      <c r="BI585">
        <v>100.64570000000001</v>
      </c>
      <c r="BJ585">
        <v>97.913799999999995</v>
      </c>
      <c r="BK585">
        <v>94.779330000000002</v>
      </c>
      <c r="BL585">
        <v>91.825090000000003</v>
      </c>
      <c r="BM585">
        <v>88.903559999999999</v>
      </c>
      <c r="BN585">
        <v>-12.748670000000001</v>
      </c>
      <c r="BO585">
        <v>-9.9863289999999996</v>
      </c>
      <c r="BP585">
        <v>-11.75623</v>
      </c>
      <c r="BQ585">
        <v>-8.7341110000000004</v>
      </c>
      <c r="BR585">
        <v>-8.7640589999999996</v>
      </c>
      <c r="BS585">
        <v>-9.2014969999999998</v>
      </c>
      <c r="BT585">
        <v>-5.0839939999999997</v>
      </c>
      <c r="BU585">
        <v>0.69575299999999995</v>
      </c>
      <c r="BV585">
        <v>4.859578</v>
      </c>
      <c r="BW585">
        <v>4.6449980000000002</v>
      </c>
      <c r="BX585">
        <v>1.160836</v>
      </c>
      <c r="BY585">
        <v>-0.43119170000000001</v>
      </c>
      <c r="BZ585">
        <v>-0.90788749999999996</v>
      </c>
      <c r="CA585">
        <v>4.0925630000000002</v>
      </c>
      <c r="CB585">
        <v>13.19041</v>
      </c>
      <c r="CC585">
        <v>12.34816</v>
      </c>
      <c r="CD585">
        <v>11.365729999999999</v>
      </c>
      <c r="CE585">
        <v>6.8847360000000002</v>
      </c>
      <c r="CF585">
        <v>-0.35913499999999998</v>
      </c>
      <c r="CG585">
        <v>-3.5435949999999998</v>
      </c>
      <c r="CH585">
        <v>-2.8750490000000002</v>
      </c>
      <c r="CI585">
        <v>-1.2427220000000001</v>
      </c>
      <c r="CJ585">
        <v>-3.2573089999999998</v>
      </c>
      <c r="CK585">
        <v>-2.6802649999999999</v>
      </c>
      <c r="CL585">
        <v>44.185070000000003</v>
      </c>
      <c r="CM585">
        <v>19.997129999999999</v>
      </c>
      <c r="CN585">
        <v>19.85819</v>
      </c>
      <c r="CO585">
        <v>19.223379999999999</v>
      </c>
      <c r="CP585">
        <v>13.15911</v>
      </c>
      <c r="CQ585">
        <v>10.58366</v>
      </c>
      <c r="CR585">
        <v>7.4962530000000003</v>
      </c>
      <c r="CS585">
        <v>12.070130000000001</v>
      </c>
      <c r="CT585">
        <v>6.2647709999999996</v>
      </c>
      <c r="CU585">
        <v>5.5431439999999998</v>
      </c>
      <c r="CV585">
        <v>6.2643420000000001</v>
      </c>
      <c r="CW585" s="76">
        <v>2.9828939999999999</v>
      </c>
      <c r="CX585">
        <v>3.6083379999999998</v>
      </c>
      <c r="CY585">
        <v>6.2248479999999997</v>
      </c>
      <c r="CZ585">
        <v>14.6808</v>
      </c>
      <c r="DA585">
        <v>16.28415</v>
      </c>
      <c r="DB585">
        <v>22.919060000000002</v>
      </c>
      <c r="DC585">
        <v>33.32817</v>
      </c>
      <c r="DD585">
        <v>157.4752</v>
      </c>
      <c r="DE585">
        <v>187.02940000000001</v>
      </c>
      <c r="DF585">
        <v>149.58029999999999</v>
      </c>
      <c r="DG585">
        <v>37.718200000000003</v>
      </c>
      <c r="DH585">
        <v>27.363440000000001</v>
      </c>
      <c r="DI585">
        <v>33.119349999999997</v>
      </c>
    </row>
    <row r="586" spans="1:113" x14ac:dyDescent="0.25">
      <c r="A586" t="str">
        <f t="shared" si="9"/>
        <v>Greater Fresno Area_All_All_All_All_200 kW and above_43690</v>
      </c>
      <c r="B586" t="s">
        <v>177</v>
      </c>
      <c r="C586" t="s">
        <v>265</v>
      </c>
      <c r="D586" t="s">
        <v>191</v>
      </c>
      <c r="E586" t="s">
        <v>19</v>
      </c>
      <c r="F586" t="s">
        <v>19</v>
      </c>
      <c r="G586" t="s">
        <v>19</v>
      </c>
      <c r="H586" t="s">
        <v>19</v>
      </c>
      <c r="I586" t="s">
        <v>61</v>
      </c>
      <c r="J586" s="11">
        <v>43690</v>
      </c>
      <c r="K586">
        <v>15</v>
      </c>
      <c r="L586">
        <v>18</v>
      </c>
      <c r="M586">
        <v>371</v>
      </c>
      <c r="N586">
        <v>0</v>
      </c>
      <c r="O586">
        <v>0</v>
      </c>
      <c r="P586">
        <v>0</v>
      </c>
      <c r="Q586">
        <v>0</v>
      </c>
      <c r="R586">
        <v>171.45555999999999</v>
      </c>
      <c r="S586">
        <v>172.35235</v>
      </c>
      <c r="T586">
        <v>175.67322999999999</v>
      </c>
      <c r="U586">
        <v>177.12588</v>
      </c>
      <c r="V586">
        <v>182.14457999999999</v>
      </c>
      <c r="W586">
        <v>190.60559000000001</v>
      </c>
      <c r="X586">
        <v>217.26889</v>
      </c>
      <c r="Y586">
        <v>227.14022</v>
      </c>
      <c r="Z586">
        <v>232.10050000000001</v>
      </c>
      <c r="AA586">
        <v>236.55950999999999</v>
      </c>
      <c r="AB586">
        <v>238.41627</v>
      </c>
      <c r="AC586">
        <v>237.14988</v>
      </c>
      <c r="AD586">
        <v>231.62464</v>
      </c>
      <c r="AE586">
        <v>232.52691999999999</v>
      </c>
      <c r="AF586">
        <v>224.91029</v>
      </c>
      <c r="AG586">
        <v>219.4408</v>
      </c>
      <c r="AH586">
        <v>211.71180000000001</v>
      </c>
      <c r="AI586">
        <v>201.18299999999999</v>
      </c>
      <c r="AJ586">
        <v>209.2816</v>
      </c>
      <c r="AK586">
        <v>219.8338</v>
      </c>
      <c r="AL586">
        <v>216.40299999999999</v>
      </c>
      <c r="AM586">
        <v>207.52610000000001</v>
      </c>
      <c r="AN586">
        <v>199.54079999999999</v>
      </c>
      <c r="AO586">
        <v>183.81460000000001</v>
      </c>
      <c r="AP586">
        <v>83.0732</v>
      </c>
      <c r="AQ586">
        <v>80.191329999999994</v>
      </c>
      <c r="AR586">
        <v>78.302260000000004</v>
      </c>
      <c r="AS586">
        <v>76.05932</v>
      </c>
      <c r="AT586">
        <v>75.159319999999994</v>
      </c>
      <c r="AU586">
        <v>73.210369999999998</v>
      </c>
      <c r="AV586">
        <v>71.353260000000006</v>
      </c>
      <c r="AW586">
        <v>71.732069999999993</v>
      </c>
      <c r="AX586">
        <v>75.636790000000005</v>
      </c>
      <c r="AY586">
        <v>79.7517</v>
      </c>
      <c r="AZ586">
        <v>83.353589999999997</v>
      </c>
      <c r="BA586">
        <v>87.728099999999998</v>
      </c>
      <c r="BB586">
        <v>91.544319999999999</v>
      </c>
      <c r="BC586">
        <v>94.56738</v>
      </c>
      <c r="BD586">
        <v>96.921809999999994</v>
      </c>
      <c r="BE586">
        <v>98.873369999999994</v>
      </c>
      <c r="BF586">
        <v>100.3351</v>
      </c>
      <c r="BG586">
        <v>100.3677</v>
      </c>
      <c r="BH586">
        <v>99.917550000000006</v>
      </c>
      <c r="BI586">
        <v>97.981909999999999</v>
      </c>
      <c r="BJ586">
        <v>95.352010000000007</v>
      </c>
      <c r="BK586">
        <v>92.693100000000001</v>
      </c>
      <c r="BL586">
        <v>89.912480000000002</v>
      </c>
      <c r="BM586">
        <v>86.925479999999993</v>
      </c>
      <c r="BN586">
        <v>-3.8899689999999998</v>
      </c>
      <c r="BO586">
        <v>-4.4395819999999997</v>
      </c>
      <c r="BP586">
        <v>-3.3033779999999999</v>
      </c>
      <c r="BQ586">
        <v>-3.2018819999999999</v>
      </c>
      <c r="BR586">
        <v>-2.3590209999999998</v>
      </c>
      <c r="BS586">
        <v>-1.6314090000000001</v>
      </c>
      <c r="BT586">
        <v>1.167602</v>
      </c>
      <c r="BU586">
        <v>4.7352730000000003</v>
      </c>
      <c r="BV586">
        <v>1.245641</v>
      </c>
      <c r="BW586">
        <v>2.1549999999999998E-3</v>
      </c>
      <c r="BX586">
        <v>-0.117838</v>
      </c>
      <c r="BY586">
        <v>-1.426067</v>
      </c>
      <c r="BZ586">
        <v>1.6264369999999999</v>
      </c>
      <c r="CA586">
        <v>5.1902460000000001</v>
      </c>
      <c r="CB586">
        <v>12.32855</v>
      </c>
      <c r="CC586">
        <v>11.40183</v>
      </c>
      <c r="CD586">
        <v>10.27732</v>
      </c>
      <c r="CE586">
        <v>8.8774300000000004</v>
      </c>
      <c r="CF586">
        <v>2.4417939999999998</v>
      </c>
      <c r="CG586">
        <v>-2.7780369999999999</v>
      </c>
      <c r="CH586">
        <v>-1.0321819999999999</v>
      </c>
      <c r="CI586">
        <v>-1.0179119999999999</v>
      </c>
      <c r="CJ586">
        <v>-1.886752</v>
      </c>
      <c r="CK586">
        <v>-1.5906070000000001</v>
      </c>
      <c r="CL586">
        <v>28.04185</v>
      </c>
      <c r="CM586">
        <v>15.75813</v>
      </c>
      <c r="CN586">
        <v>15.82353</v>
      </c>
      <c r="CO586">
        <v>13.39517</v>
      </c>
      <c r="CP586">
        <v>9.3047889999999995</v>
      </c>
      <c r="CQ586">
        <v>7.5065030000000004</v>
      </c>
      <c r="CR586">
        <v>8.3447010000000006</v>
      </c>
      <c r="CS586">
        <v>9.1535860000000007</v>
      </c>
      <c r="CT586">
        <v>9.2973490000000005</v>
      </c>
      <c r="CU586">
        <v>5.8370639999999998</v>
      </c>
      <c r="CV586">
        <v>7.1866339999999997</v>
      </c>
      <c r="CW586" s="76">
        <v>1.5059549999999999</v>
      </c>
      <c r="CX586">
        <v>4.6702620000000001</v>
      </c>
      <c r="CY586">
        <v>6.0396970000000003</v>
      </c>
      <c r="CZ586">
        <v>17.296309999999998</v>
      </c>
      <c r="DA586">
        <v>23.509910000000001</v>
      </c>
      <c r="DB586">
        <v>27.34517</v>
      </c>
      <c r="DC586">
        <v>47.981160000000003</v>
      </c>
      <c r="DD586">
        <v>196.42599999999999</v>
      </c>
      <c r="DE586">
        <v>214.21510000000001</v>
      </c>
      <c r="DF586">
        <v>182.3502</v>
      </c>
      <c r="DG586">
        <v>28.80463</v>
      </c>
      <c r="DH586">
        <v>16.390930000000001</v>
      </c>
      <c r="DI586">
        <v>13.21034</v>
      </c>
    </row>
    <row r="587" spans="1:113" x14ac:dyDescent="0.25">
      <c r="A587" t="str">
        <f t="shared" si="9"/>
        <v>Greater Fresno Area_All_All_All_All_200 kW and above_43691</v>
      </c>
      <c r="B587" t="s">
        <v>177</v>
      </c>
      <c r="C587" t="s">
        <v>265</v>
      </c>
      <c r="D587" t="s">
        <v>191</v>
      </c>
      <c r="E587" t="s">
        <v>19</v>
      </c>
      <c r="F587" t="s">
        <v>19</v>
      </c>
      <c r="G587" t="s">
        <v>19</v>
      </c>
      <c r="H587" t="s">
        <v>19</v>
      </c>
      <c r="I587" t="s">
        <v>61</v>
      </c>
      <c r="J587" s="11">
        <v>43691</v>
      </c>
      <c r="K587">
        <v>15</v>
      </c>
      <c r="L587">
        <v>18</v>
      </c>
      <c r="M587">
        <v>371</v>
      </c>
      <c r="N587">
        <v>0</v>
      </c>
      <c r="O587">
        <v>0</v>
      </c>
      <c r="P587">
        <v>0</v>
      </c>
      <c r="Q587">
        <v>0</v>
      </c>
      <c r="R587">
        <v>183.49401</v>
      </c>
      <c r="S587">
        <v>183.53541999999999</v>
      </c>
      <c r="T587">
        <v>176.3158</v>
      </c>
      <c r="U587">
        <v>180.18654000000001</v>
      </c>
      <c r="V587">
        <v>185.22225</v>
      </c>
      <c r="W587">
        <v>195.94707</v>
      </c>
      <c r="X587">
        <v>219.35151999999999</v>
      </c>
      <c r="Y587">
        <v>232.85903999999999</v>
      </c>
      <c r="Z587">
        <v>239.03026</v>
      </c>
      <c r="AA587">
        <v>239.74277000000001</v>
      </c>
      <c r="AB587">
        <v>241.45618999999999</v>
      </c>
      <c r="AC587">
        <v>240.76206999999999</v>
      </c>
      <c r="AD587">
        <v>234.36499000000001</v>
      </c>
      <c r="AE587">
        <v>237.89831000000001</v>
      </c>
      <c r="AF587">
        <v>229.91036</v>
      </c>
      <c r="AG587">
        <v>220.2097</v>
      </c>
      <c r="AH587">
        <v>211.62180000000001</v>
      </c>
      <c r="AI587">
        <v>200.4813</v>
      </c>
      <c r="AJ587">
        <v>209.7165</v>
      </c>
      <c r="AK587">
        <v>218.17080000000001</v>
      </c>
      <c r="AL587">
        <v>216.1969</v>
      </c>
      <c r="AM587">
        <v>204.80019999999999</v>
      </c>
      <c r="AN587">
        <v>194.45230000000001</v>
      </c>
      <c r="AO587">
        <v>181.4665</v>
      </c>
      <c r="AP587">
        <v>86.150480000000002</v>
      </c>
      <c r="AQ587">
        <v>81.868039999999993</v>
      </c>
      <c r="AR587">
        <v>80.956339999999997</v>
      </c>
      <c r="AS587">
        <v>78.145229999999998</v>
      </c>
      <c r="AT587">
        <v>76.25367</v>
      </c>
      <c r="AU587">
        <v>75.156649999999999</v>
      </c>
      <c r="AV587">
        <v>74.531970000000001</v>
      </c>
      <c r="AW587">
        <v>74.168539999999993</v>
      </c>
      <c r="AX587">
        <v>77.965419999999995</v>
      </c>
      <c r="AY587">
        <v>81.634190000000004</v>
      </c>
      <c r="AZ587">
        <v>86.154290000000003</v>
      </c>
      <c r="BA587">
        <v>90.985129999999998</v>
      </c>
      <c r="BB587">
        <v>94.984170000000006</v>
      </c>
      <c r="BC587">
        <v>98.432010000000005</v>
      </c>
      <c r="BD587">
        <v>100.9225</v>
      </c>
      <c r="BE587">
        <v>102.0151</v>
      </c>
      <c r="BF587">
        <v>103.0471</v>
      </c>
      <c r="BG587">
        <v>103.5866</v>
      </c>
      <c r="BH587">
        <v>103.0813</v>
      </c>
      <c r="BI587">
        <v>101.5583</v>
      </c>
      <c r="BJ587">
        <v>98.388890000000004</v>
      </c>
      <c r="BK587">
        <v>95.177260000000004</v>
      </c>
      <c r="BL587">
        <v>92.461359999999999</v>
      </c>
      <c r="BM587">
        <v>89.576260000000005</v>
      </c>
      <c r="BN587">
        <v>-4.5500189999999998</v>
      </c>
      <c r="BO587">
        <v>-4.9262969999999999</v>
      </c>
      <c r="BP587">
        <v>-4.0434910000000004</v>
      </c>
      <c r="BQ587">
        <v>-3.4128120000000002</v>
      </c>
      <c r="BR587">
        <v>-2.4094009999999999</v>
      </c>
      <c r="BS587">
        <v>-2.312433</v>
      </c>
      <c r="BT587">
        <v>-0.4722267</v>
      </c>
      <c r="BU587">
        <v>4.1296660000000003</v>
      </c>
      <c r="BV587">
        <v>1.0153509999999999</v>
      </c>
      <c r="BW587">
        <v>2.0585E-3</v>
      </c>
      <c r="BX587">
        <v>6.9922100000000001E-2</v>
      </c>
      <c r="BY587">
        <v>-1.282284</v>
      </c>
      <c r="BZ587">
        <v>1.2156389999999999</v>
      </c>
      <c r="CA587">
        <v>4.8911350000000002</v>
      </c>
      <c r="CB587">
        <v>12.15715</v>
      </c>
      <c r="CC587">
        <v>11.60383</v>
      </c>
      <c r="CD587">
        <v>10.461119999999999</v>
      </c>
      <c r="CE587">
        <v>8.5573630000000005</v>
      </c>
      <c r="CF587">
        <v>2.2640159999999998</v>
      </c>
      <c r="CG587">
        <v>-2.609737</v>
      </c>
      <c r="CH587">
        <v>-1.0120290000000001</v>
      </c>
      <c r="CI587">
        <v>-0.85361920000000002</v>
      </c>
      <c r="CJ587">
        <v>-2.2492869999999998</v>
      </c>
      <c r="CK587">
        <v>-2.2661319999999998</v>
      </c>
      <c r="CL587">
        <v>33.477260000000001</v>
      </c>
      <c r="CM587">
        <v>19.192789999999999</v>
      </c>
      <c r="CN587">
        <v>14.65058</v>
      </c>
      <c r="CO587">
        <v>12.62689</v>
      </c>
      <c r="CP587">
        <v>9.2057110000000009</v>
      </c>
      <c r="CQ587">
        <v>6.9791889999999999</v>
      </c>
      <c r="CR587">
        <v>9.9906030000000001</v>
      </c>
      <c r="CS587">
        <v>7.8494549999999998</v>
      </c>
      <c r="CT587">
        <v>9.8753670000000007</v>
      </c>
      <c r="CU587">
        <v>5.3168829999999998</v>
      </c>
      <c r="CV587">
        <v>6.5714480000000002</v>
      </c>
      <c r="CW587" s="76">
        <v>1.418644</v>
      </c>
      <c r="CX587">
        <v>4.4310349999999996</v>
      </c>
      <c r="CY587">
        <v>5.7472779999999997</v>
      </c>
      <c r="CZ587">
        <v>15.757059999999999</v>
      </c>
      <c r="DA587">
        <v>22.05227</v>
      </c>
      <c r="DB587">
        <v>26.90728</v>
      </c>
      <c r="DC587">
        <v>44.554699999999997</v>
      </c>
      <c r="DD587">
        <v>181.16470000000001</v>
      </c>
      <c r="DE587">
        <v>195.8537</v>
      </c>
      <c r="DF587">
        <v>163.46</v>
      </c>
      <c r="DG587">
        <v>28.569420000000001</v>
      </c>
      <c r="DH587">
        <v>18.232890000000001</v>
      </c>
      <c r="DI587">
        <v>17.093319999999999</v>
      </c>
    </row>
    <row r="588" spans="1:113" x14ac:dyDescent="0.25">
      <c r="A588" t="str">
        <f t="shared" si="9"/>
        <v>Greater Fresno Area_All_All_All_All_200 kW and above_43693</v>
      </c>
      <c r="B588" t="s">
        <v>177</v>
      </c>
      <c r="C588" t="s">
        <v>265</v>
      </c>
      <c r="D588" t="s">
        <v>191</v>
      </c>
      <c r="E588" t="s">
        <v>19</v>
      </c>
      <c r="F588" t="s">
        <v>19</v>
      </c>
      <c r="G588" t="s">
        <v>19</v>
      </c>
      <c r="H588" t="s">
        <v>19</v>
      </c>
      <c r="I588" t="s">
        <v>61</v>
      </c>
      <c r="J588" s="11">
        <v>43693</v>
      </c>
      <c r="K588">
        <v>15</v>
      </c>
      <c r="L588">
        <v>18</v>
      </c>
      <c r="M588">
        <v>371</v>
      </c>
      <c r="N588">
        <v>0</v>
      </c>
      <c r="O588">
        <v>0</v>
      </c>
      <c r="P588">
        <v>0</v>
      </c>
      <c r="Q588">
        <v>0</v>
      </c>
      <c r="R588">
        <v>180.60786999999999</v>
      </c>
      <c r="S588">
        <v>178.20208</v>
      </c>
      <c r="T588">
        <v>175.93155999999999</v>
      </c>
      <c r="U588">
        <v>179.88614000000001</v>
      </c>
      <c r="V588">
        <v>184.25076999999999</v>
      </c>
      <c r="W588">
        <v>194.09832</v>
      </c>
      <c r="X588">
        <v>212.95262</v>
      </c>
      <c r="Y588">
        <v>229.71346</v>
      </c>
      <c r="Z588">
        <v>237.93376000000001</v>
      </c>
      <c r="AA588">
        <v>240.66606999999999</v>
      </c>
      <c r="AB588">
        <v>241.91434000000001</v>
      </c>
      <c r="AC588">
        <v>241.25686999999999</v>
      </c>
      <c r="AD588">
        <v>233.97617</v>
      </c>
      <c r="AE588">
        <v>235.3904</v>
      </c>
      <c r="AF588">
        <v>228.99030999999999</v>
      </c>
      <c r="AG588">
        <v>219.93219999999999</v>
      </c>
      <c r="AH588">
        <v>211.13419999999999</v>
      </c>
      <c r="AI588">
        <v>202.08459999999999</v>
      </c>
      <c r="AJ588">
        <v>211.8186</v>
      </c>
      <c r="AK588">
        <v>215.82669999999999</v>
      </c>
      <c r="AL588">
        <v>211.2688</v>
      </c>
      <c r="AM588">
        <v>201.43379999999999</v>
      </c>
      <c r="AN588">
        <v>189.59819999999999</v>
      </c>
      <c r="AO588">
        <v>178.04429999999999</v>
      </c>
      <c r="AP588">
        <v>87.001000000000005</v>
      </c>
      <c r="AQ588">
        <v>85.385069999999999</v>
      </c>
      <c r="AR588">
        <v>82.947479999999999</v>
      </c>
      <c r="AS588">
        <v>81.813149999999993</v>
      </c>
      <c r="AT588">
        <v>80.018360000000001</v>
      </c>
      <c r="AU588">
        <v>78.940029999999993</v>
      </c>
      <c r="AV588">
        <v>76.275980000000004</v>
      </c>
      <c r="AW588">
        <v>74.79007</v>
      </c>
      <c r="AX588">
        <v>78.179469999999995</v>
      </c>
      <c r="AY588">
        <v>83.795140000000004</v>
      </c>
      <c r="AZ588">
        <v>88.326809999999995</v>
      </c>
      <c r="BA588">
        <v>92.264700000000005</v>
      </c>
      <c r="BB588">
        <v>96.384619999999998</v>
      </c>
      <c r="BC588">
        <v>100.3582</v>
      </c>
      <c r="BD588">
        <v>103.3515</v>
      </c>
      <c r="BE588">
        <v>105.1384</v>
      </c>
      <c r="BF588">
        <v>106.1452</v>
      </c>
      <c r="BG588">
        <v>106.13549999999999</v>
      </c>
      <c r="BH588">
        <v>105.4379</v>
      </c>
      <c r="BI588">
        <v>103.2055</v>
      </c>
      <c r="BJ588">
        <v>99.444019999999995</v>
      </c>
      <c r="BK588">
        <v>95.825040000000001</v>
      </c>
      <c r="BL588">
        <v>91.60181</v>
      </c>
      <c r="BM588">
        <v>87.911270000000002</v>
      </c>
      <c r="BN588">
        <v>-4.783455</v>
      </c>
      <c r="BO588">
        <v>-6.0107710000000001</v>
      </c>
      <c r="BP588">
        <v>-4.7164570000000001</v>
      </c>
      <c r="BQ588">
        <v>-4.2088710000000003</v>
      </c>
      <c r="BR588">
        <v>-3.25529</v>
      </c>
      <c r="BS588">
        <v>-3.7108469999999998</v>
      </c>
      <c r="BT588">
        <v>-1.279404</v>
      </c>
      <c r="BU588">
        <v>3.9998399999999998</v>
      </c>
      <c r="BV588">
        <v>0.99661869999999997</v>
      </c>
      <c r="BW588">
        <v>1.8881800000000001E-2</v>
      </c>
      <c r="BX588">
        <v>0.22961119999999999</v>
      </c>
      <c r="BY588">
        <v>-1.1306510000000001</v>
      </c>
      <c r="BZ588">
        <v>0.9157362</v>
      </c>
      <c r="CA588">
        <v>4.8407340000000003</v>
      </c>
      <c r="CB588">
        <v>12.32438</v>
      </c>
      <c r="CC588">
        <v>11.974209999999999</v>
      </c>
      <c r="CD588">
        <v>10.774850000000001</v>
      </c>
      <c r="CE588">
        <v>8.0890679999999993</v>
      </c>
      <c r="CF588">
        <v>1.798594</v>
      </c>
      <c r="CG588">
        <v>-2.5832649999999999</v>
      </c>
      <c r="CH588">
        <v>-1.1814530000000001</v>
      </c>
      <c r="CI588">
        <v>-0.88253599999999999</v>
      </c>
      <c r="CJ588">
        <v>-2.4084020000000002</v>
      </c>
      <c r="CK588">
        <v>-2.258505</v>
      </c>
      <c r="CL588">
        <v>29.793790000000001</v>
      </c>
      <c r="CM588">
        <v>16.253409999999999</v>
      </c>
      <c r="CN588">
        <v>15.43008</v>
      </c>
      <c r="CO588">
        <v>12.404809999999999</v>
      </c>
      <c r="CP588">
        <v>9.8452730000000006</v>
      </c>
      <c r="CQ588">
        <v>6.6613350000000002</v>
      </c>
      <c r="CR588">
        <v>7.7745220000000002</v>
      </c>
      <c r="CS588">
        <v>8.8867910000000006</v>
      </c>
      <c r="CT588">
        <v>6.8272019999999998</v>
      </c>
      <c r="CU588">
        <v>5.2520059999999997</v>
      </c>
      <c r="CV588">
        <v>5.4822839999999999</v>
      </c>
      <c r="CW588" s="76">
        <v>1.4828300000000001</v>
      </c>
      <c r="CX588">
        <v>3.5439769999999999</v>
      </c>
      <c r="CY588">
        <v>4.6580760000000003</v>
      </c>
      <c r="CZ588">
        <v>15.87955</v>
      </c>
      <c r="DA588">
        <v>20.150020000000001</v>
      </c>
      <c r="DB588">
        <v>25.676909999999999</v>
      </c>
      <c r="DC588">
        <v>45.661879999999996</v>
      </c>
      <c r="DD588">
        <v>180.90440000000001</v>
      </c>
      <c r="DE588">
        <v>203.26240000000001</v>
      </c>
      <c r="DF588">
        <v>167.7321</v>
      </c>
      <c r="DG588">
        <v>30.27843</v>
      </c>
      <c r="DH588">
        <v>22.706600000000002</v>
      </c>
      <c r="DI588">
        <v>22.17268</v>
      </c>
    </row>
    <row r="589" spans="1:113" x14ac:dyDescent="0.25">
      <c r="A589" t="str">
        <f t="shared" si="9"/>
        <v>Greater Fresno Area_All_All_All_All_200 kW and above_43703</v>
      </c>
      <c r="B589" t="s">
        <v>177</v>
      </c>
      <c r="C589" t="s">
        <v>265</v>
      </c>
      <c r="D589" t="s">
        <v>191</v>
      </c>
      <c r="E589" t="s">
        <v>19</v>
      </c>
      <c r="F589" t="s">
        <v>19</v>
      </c>
      <c r="G589" t="s">
        <v>19</v>
      </c>
      <c r="H589" t="s">
        <v>19</v>
      </c>
      <c r="I589" t="s">
        <v>61</v>
      </c>
      <c r="J589" s="11">
        <v>43703</v>
      </c>
      <c r="K589">
        <v>15</v>
      </c>
      <c r="L589">
        <v>18</v>
      </c>
      <c r="M589">
        <v>369</v>
      </c>
      <c r="N589">
        <v>0</v>
      </c>
      <c r="O589">
        <v>0</v>
      </c>
      <c r="P589">
        <v>0</v>
      </c>
      <c r="Q589">
        <v>0</v>
      </c>
      <c r="R589">
        <v>148.34905000000001</v>
      </c>
      <c r="S589">
        <v>146.87743</v>
      </c>
      <c r="T589">
        <v>149.55083999999999</v>
      </c>
      <c r="U589">
        <v>153.40098</v>
      </c>
      <c r="V589">
        <v>163.36816999999999</v>
      </c>
      <c r="W589">
        <v>175.63890000000001</v>
      </c>
      <c r="X589">
        <v>207.39336</v>
      </c>
      <c r="Y589">
        <v>233.53652</v>
      </c>
      <c r="Z589">
        <v>247.78819999999999</v>
      </c>
      <c r="AA589">
        <v>248.70589000000001</v>
      </c>
      <c r="AB589">
        <v>251.10679999999999</v>
      </c>
      <c r="AC589">
        <v>250.37037000000001</v>
      </c>
      <c r="AD589">
        <v>239.40088</v>
      </c>
      <c r="AE589">
        <v>243.32767000000001</v>
      </c>
      <c r="AF589">
        <v>236.73814999999999</v>
      </c>
      <c r="AG589">
        <v>234.5583</v>
      </c>
      <c r="AH589">
        <v>220.39410000000001</v>
      </c>
      <c r="AI589">
        <v>214.24719999999999</v>
      </c>
      <c r="AJ589">
        <v>218.5187</v>
      </c>
      <c r="AK589">
        <v>222.19239999999999</v>
      </c>
      <c r="AL589">
        <v>222.3425</v>
      </c>
      <c r="AM589">
        <v>212.49469999999999</v>
      </c>
      <c r="AN589">
        <v>202.63249999999999</v>
      </c>
      <c r="AO589">
        <v>194.08539999999999</v>
      </c>
      <c r="AP589">
        <v>85.107309999999998</v>
      </c>
      <c r="AQ589">
        <v>81.752099999999999</v>
      </c>
      <c r="AR589">
        <v>81.553439999999995</v>
      </c>
      <c r="AS589">
        <v>80.467169999999996</v>
      </c>
      <c r="AT589">
        <v>79.267769999999999</v>
      </c>
      <c r="AU589">
        <v>77.884330000000006</v>
      </c>
      <c r="AV589">
        <v>77.35669</v>
      </c>
      <c r="AW589">
        <v>76.874769999999998</v>
      </c>
      <c r="AX589">
        <v>80.314070000000001</v>
      </c>
      <c r="AY589">
        <v>83.489459999999994</v>
      </c>
      <c r="AZ589">
        <v>86.936070000000001</v>
      </c>
      <c r="BA589">
        <v>90.000889999999998</v>
      </c>
      <c r="BB589">
        <v>93.053550000000001</v>
      </c>
      <c r="BC589">
        <v>96.361519999999999</v>
      </c>
      <c r="BD589">
        <v>98.443169999999995</v>
      </c>
      <c r="BE589">
        <v>99.960700000000003</v>
      </c>
      <c r="BF589">
        <v>101.3473</v>
      </c>
      <c r="BG589">
        <v>101.4845</v>
      </c>
      <c r="BH589">
        <v>101.208</v>
      </c>
      <c r="BI589">
        <v>99.788669999999996</v>
      </c>
      <c r="BJ589">
        <v>97.116690000000006</v>
      </c>
      <c r="BK589">
        <v>94.876589999999993</v>
      </c>
      <c r="BL589">
        <v>92.055430000000001</v>
      </c>
      <c r="BM589">
        <v>89.14179</v>
      </c>
      <c r="BN589">
        <v>-4.0893550000000003</v>
      </c>
      <c r="BO589">
        <v>-4.6819300000000004</v>
      </c>
      <c r="BP589">
        <v>-3.9189180000000001</v>
      </c>
      <c r="BQ589">
        <v>-3.5906199999999999</v>
      </c>
      <c r="BR589">
        <v>-3.0893259999999998</v>
      </c>
      <c r="BS589">
        <v>-3.3602639999999999</v>
      </c>
      <c r="BT589">
        <v>-1.8570990000000001</v>
      </c>
      <c r="BU589">
        <v>3.5794779999999999</v>
      </c>
      <c r="BV589">
        <v>0.86599559999999998</v>
      </c>
      <c r="BW589">
        <v>-0.17188390000000001</v>
      </c>
      <c r="BX589">
        <v>-6.4207399999999998E-2</v>
      </c>
      <c r="BY589">
        <v>-1.3622909999999999</v>
      </c>
      <c r="BZ589">
        <v>1.5114700000000001</v>
      </c>
      <c r="CA589">
        <v>5.3930290000000003</v>
      </c>
      <c r="CB589">
        <v>12.6966</v>
      </c>
      <c r="CC589">
        <v>11.912140000000001</v>
      </c>
      <c r="CD589">
        <v>10.85774</v>
      </c>
      <c r="CE589">
        <v>9.2597129999999996</v>
      </c>
      <c r="CF589">
        <v>2.8022740000000002</v>
      </c>
      <c r="CG589">
        <v>-2.310298</v>
      </c>
      <c r="CH589">
        <v>-0.67574489999999998</v>
      </c>
      <c r="CI589">
        <v>-0.51950180000000001</v>
      </c>
      <c r="CJ589">
        <v>-1.992097</v>
      </c>
      <c r="CK589">
        <v>-1.9380010000000001</v>
      </c>
      <c r="CL589">
        <v>50.367809999999999</v>
      </c>
      <c r="CM589">
        <v>29.917729999999999</v>
      </c>
      <c r="CN589">
        <v>24.547129999999999</v>
      </c>
      <c r="CO589">
        <v>18.203569999999999</v>
      </c>
      <c r="CP589">
        <v>9.2070760000000007</v>
      </c>
      <c r="CQ589">
        <v>11.58975</v>
      </c>
      <c r="CR589">
        <v>14.08104</v>
      </c>
      <c r="CS589">
        <v>9.9416820000000001</v>
      </c>
      <c r="CT589">
        <v>11.031129999999999</v>
      </c>
      <c r="CU589">
        <v>4.7425730000000001</v>
      </c>
      <c r="CV589">
        <v>5.9618570000000002</v>
      </c>
      <c r="CW589" s="76">
        <v>1.28573</v>
      </c>
      <c r="CX589">
        <v>4.2771790000000003</v>
      </c>
      <c r="CY589">
        <v>5.5158009999999997</v>
      </c>
      <c r="CZ589">
        <v>15.913019999999999</v>
      </c>
      <c r="DA589">
        <v>20.710899999999999</v>
      </c>
      <c r="DB589">
        <v>24.975000000000001</v>
      </c>
      <c r="DC589">
        <v>43.772930000000002</v>
      </c>
      <c r="DD589">
        <v>178.67609999999999</v>
      </c>
      <c r="DE589">
        <v>199.58590000000001</v>
      </c>
      <c r="DF589">
        <v>168.12129999999999</v>
      </c>
      <c r="DG589">
        <v>32.312010000000001</v>
      </c>
      <c r="DH589">
        <v>19.75807</v>
      </c>
      <c r="DI589">
        <v>17.841850000000001</v>
      </c>
    </row>
    <row r="590" spans="1:113" x14ac:dyDescent="0.25">
      <c r="A590" t="str">
        <f t="shared" si="9"/>
        <v>Greater Fresno Area_All_All_All_All_200 kW and above_43704</v>
      </c>
      <c r="B590" t="s">
        <v>177</v>
      </c>
      <c r="C590" t="s">
        <v>265</v>
      </c>
      <c r="D590" t="s">
        <v>191</v>
      </c>
      <c r="E590" t="s">
        <v>19</v>
      </c>
      <c r="F590" t="s">
        <v>19</v>
      </c>
      <c r="G590" t="s">
        <v>19</v>
      </c>
      <c r="H590" t="s">
        <v>19</v>
      </c>
      <c r="I590" t="s">
        <v>61</v>
      </c>
      <c r="J590" s="11">
        <v>43704</v>
      </c>
      <c r="K590">
        <v>15</v>
      </c>
      <c r="L590">
        <v>18</v>
      </c>
      <c r="M590">
        <v>369</v>
      </c>
      <c r="N590">
        <v>0</v>
      </c>
      <c r="O590">
        <v>0</v>
      </c>
      <c r="P590">
        <v>0</v>
      </c>
      <c r="Q590">
        <v>0</v>
      </c>
      <c r="R590">
        <v>190.8545</v>
      </c>
      <c r="S590">
        <v>188.61940000000001</v>
      </c>
      <c r="T590">
        <v>186.75783999999999</v>
      </c>
      <c r="U590">
        <v>186.10907</v>
      </c>
      <c r="V590">
        <v>193.90151</v>
      </c>
      <c r="W590">
        <v>204.91436999999999</v>
      </c>
      <c r="X590">
        <v>224.39828</v>
      </c>
      <c r="Y590">
        <v>231.79804999999999</v>
      </c>
      <c r="Z590">
        <v>238.64411999999999</v>
      </c>
      <c r="AA590">
        <v>241.14830000000001</v>
      </c>
      <c r="AB590">
        <v>241.42196999999999</v>
      </c>
      <c r="AC590">
        <v>243.02942999999999</v>
      </c>
      <c r="AD590">
        <v>238.38731000000001</v>
      </c>
      <c r="AE590">
        <v>244.42049</v>
      </c>
      <c r="AF590">
        <v>239.94809000000001</v>
      </c>
      <c r="AG590">
        <v>228.17609999999999</v>
      </c>
      <c r="AH590">
        <v>225.45830000000001</v>
      </c>
      <c r="AI590">
        <v>214.0085</v>
      </c>
      <c r="AJ590">
        <v>224.2449</v>
      </c>
      <c r="AK590">
        <v>227.77629999999999</v>
      </c>
      <c r="AL590">
        <v>224.8263</v>
      </c>
      <c r="AM590">
        <v>214.20599999999999</v>
      </c>
      <c r="AN590">
        <v>202.17869999999999</v>
      </c>
      <c r="AO590">
        <v>193.02440000000001</v>
      </c>
      <c r="AP590">
        <v>86.875489999999999</v>
      </c>
      <c r="AQ590">
        <v>85.3</v>
      </c>
      <c r="AR590">
        <v>83.597149999999999</v>
      </c>
      <c r="AS590">
        <v>81.774000000000001</v>
      </c>
      <c r="AT590">
        <v>79.801950000000005</v>
      </c>
      <c r="AU590">
        <v>78.438000000000002</v>
      </c>
      <c r="AV590">
        <v>77.340450000000004</v>
      </c>
      <c r="AW590">
        <v>76.995009999999994</v>
      </c>
      <c r="AX590">
        <v>80.379499999999993</v>
      </c>
      <c r="AY590">
        <v>83.955420000000004</v>
      </c>
      <c r="AZ590">
        <v>88.754170000000002</v>
      </c>
      <c r="BA590">
        <v>92.225750000000005</v>
      </c>
      <c r="BB590">
        <v>95.609949999999998</v>
      </c>
      <c r="BC590">
        <v>98.836669999999998</v>
      </c>
      <c r="BD590">
        <v>100.92189999999999</v>
      </c>
      <c r="BE590">
        <v>102.9111</v>
      </c>
      <c r="BF590">
        <v>103.7744</v>
      </c>
      <c r="BG590">
        <v>103.73739999999999</v>
      </c>
      <c r="BH590">
        <v>102.7525</v>
      </c>
      <c r="BI590">
        <v>100.74169999999999</v>
      </c>
      <c r="BJ590">
        <v>97.579030000000003</v>
      </c>
      <c r="BK590">
        <v>94.221869999999996</v>
      </c>
      <c r="BL590">
        <v>92.180980000000005</v>
      </c>
      <c r="BM590">
        <v>89.429140000000004</v>
      </c>
      <c r="BN590">
        <v>-4.1550919999999998</v>
      </c>
      <c r="BO590">
        <v>-4.3071700000000002</v>
      </c>
      <c r="BP590">
        <v>-4.2324909999999996</v>
      </c>
      <c r="BQ590">
        <v>-5.3900329999999999</v>
      </c>
      <c r="BR590">
        <v>-4.8279759999999996</v>
      </c>
      <c r="BS590">
        <v>-4.2612990000000002</v>
      </c>
      <c r="BT590">
        <v>-0.94217220000000002</v>
      </c>
      <c r="BU590">
        <v>3.4355259999999999</v>
      </c>
      <c r="BV590">
        <v>0.74180409999999997</v>
      </c>
      <c r="BW590">
        <v>-0.96731659999999997</v>
      </c>
      <c r="BX590">
        <v>-1.0072410000000001</v>
      </c>
      <c r="BY590">
        <v>-1.5605059999999999</v>
      </c>
      <c r="BZ590">
        <v>2.6779839999999999</v>
      </c>
      <c r="CA590">
        <v>3.7364820000000001</v>
      </c>
      <c r="CB590">
        <v>8.9983869999999992</v>
      </c>
      <c r="CC590">
        <v>9.7736400000000003</v>
      </c>
      <c r="CD590">
        <v>9.0003379999999993</v>
      </c>
      <c r="CE590">
        <v>11.87322</v>
      </c>
      <c r="CF590">
        <v>5.9144560000000004</v>
      </c>
      <c r="CG590">
        <v>-0.77067660000000004</v>
      </c>
      <c r="CH590">
        <v>2.850676</v>
      </c>
      <c r="CI590">
        <v>0.75420140000000002</v>
      </c>
      <c r="CJ590">
        <v>-0.62699289999999996</v>
      </c>
      <c r="CK590">
        <v>-0.1067297</v>
      </c>
      <c r="CL590">
        <v>39.595280000000002</v>
      </c>
      <c r="CM590">
        <v>20.87013</v>
      </c>
      <c r="CN590">
        <v>19.29036</v>
      </c>
      <c r="CO590">
        <v>13.093249999999999</v>
      </c>
      <c r="CP590">
        <v>12.15441</v>
      </c>
      <c r="CQ590">
        <v>9.5819419999999997</v>
      </c>
      <c r="CR590">
        <v>13.15934</v>
      </c>
      <c r="CS590">
        <v>9.739827</v>
      </c>
      <c r="CT590">
        <v>12.903370000000001</v>
      </c>
      <c r="CU590">
        <v>11.644690000000001</v>
      </c>
      <c r="CV590">
        <v>11.42126</v>
      </c>
      <c r="CW590" s="76">
        <v>1.2639180000000001</v>
      </c>
      <c r="CX590">
        <v>10.756539999999999</v>
      </c>
      <c r="CY590">
        <v>14.400729999999999</v>
      </c>
      <c r="CZ590">
        <v>23.370419999999999</v>
      </c>
      <c r="DA590">
        <v>27.58212</v>
      </c>
      <c r="DB590">
        <v>34.050579999999997</v>
      </c>
      <c r="DC590">
        <v>80.977279999999993</v>
      </c>
      <c r="DD590">
        <v>217.67619999999999</v>
      </c>
      <c r="DE590">
        <v>210.18090000000001</v>
      </c>
      <c r="DF590">
        <v>209.3194</v>
      </c>
      <c r="DG590">
        <v>35.977370000000001</v>
      </c>
      <c r="DH590">
        <v>25.409980000000001</v>
      </c>
      <c r="DI590">
        <v>27.44192</v>
      </c>
    </row>
    <row r="591" spans="1:113" x14ac:dyDescent="0.25">
      <c r="A591" t="str">
        <f t="shared" si="9"/>
        <v>Greater Fresno Area_All_All_All_All_200 kW and above_43721</v>
      </c>
      <c r="B591" t="s">
        <v>177</v>
      </c>
      <c r="C591" t="s">
        <v>265</v>
      </c>
      <c r="D591" t="s">
        <v>191</v>
      </c>
      <c r="E591" t="s">
        <v>19</v>
      </c>
      <c r="F591" t="s">
        <v>19</v>
      </c>
      <c r="G591" t="s">
        <v>19</v>
      </c>
      <c r="H591" t="s">
        <v>19</v>
      </c>
      <c r="I591" t="s">
        <v>61</v>
      </c>
      <c r="J591" s="11">
        <v>43721</v>
      </c>
      <c r="K591">
        <v>15</v>
      </c>
      <c r="L591">
        <v>18</v>
      </c>
      <c r="M591">
        <v>366</v>
      </c>
      <c r="N591">
        <v>0</v>
      </c>
      <c r="O591">
        <v>0</v>
      </c>
      <c r="P591">
        <v>0</v>
      </c>
      <c r="Q591">
        <v>0</v>
      </c>
      <c r="R591">
        <v>180.38900000000001</v>
      </c>
      <c r="S591">
        <v>178.47036</v>
      </c>
      <c r="T591">
        <v>176.12961999999999</v>
      </c>
      <c r="U591">
        <v>179.10578000000001</v>
      </c>
      <c r="V591">
        <v>182.01351</v>
      </c>
      <c r="W591">
        <v>190.98760999999999</v>
      </c>
      <c r="X591">
        <v>210.39992000000001</v>
      </c>
      <c r="Y591">
        <v>218.4067</v>
      </c>
      <c r="Z591">
        <v>227.17728</v>
      </c>
      <c r="AA591">
        <v>237.72104999999999</v>
      </c>
      <c r="AB591">
        <v>247.14344</v>
      </c>
      <c r="AC591">
        <v>242.42991000000001</v>
      </c>
      <c r="AD591">
        <v>235.73067</v>
      </c>
      <c r="AE591">
        <v>233.28648000000001</v>
      </c>
      <c r="AF591">
        <v>228.69997000000001</v>
      </c>
      <c r="AG591">
        <v>218.8288</v>
      </c>
      <c r="AH591">
        <v>212.25309999999999</v>
      </c>
      <c r="AI591">
        <v>201.61160000000001</v>
      </c>
      <c r="AJ591">
        <v>204.92750000000001</v>
      </c>
      <c r="AK591">
        <v>207.37190000000001</v>
      </c>
      <c r="AL591">
        <v>203.53550000000001</v>
      </c>
      <c r="AM591">
        <v>197.63130000000001</v>
      </c>
      <c r="AN591">
        <v>188.19640000000001</v>
      </c>
      <c r="AO591">
        <v>174.29920000000001</v>
      </c>
      <c r="AP591">
        <v>78.674880000000002</v>
      </c>
      <c r="AQ591">
        <v>76.259640000000005</v>
      </c>
      <c r="AR591">
        <v>73.585409999999996</v>
      </c>
      <c r="AS591">
        <v>71.526730000000001</v>
      </c>
      <c r="AT591">
        <v>70.208070000000006</v>
      </c>
      <c r="AU591">
        <v>67.933269999999993</v>
      </c>
      <c r="AV591">
        <v>67.710080000000005</v>
      </c>
      <c r="AW591">
        <v>67.995040000000003</v>
      </c>
      <c r="AX591">
        <v>69.639240000000001</v>
      </c>
      <c r="AY591">
        <v>73.852909999999994</v>
      </c>
      <c r="AZ591">
        <v>79.59008</v>
      </c>
      <c r="BA591">
        <v>84.116460000000004</v>
      </c>
      <c r="BB591">
        <v>88.118799999999993</v>
      </c>
      <c r="BC591">
        <v>91.982830000000007</v>
      </c>
      <c r="BD591">
        <v>94.851460000000003</v>
      </c>
      <c r="BE591">
        <v>97.252579999999995</v>
      </c>
      <c r="BF591">
        <v>98.209090000000003</v>
      </c>
      <c r="BG591">
        <v>98.633240000000001</v>
      </c>
      <c r="BH591">
        <v>97.217410000000001</v>
      </c>
      <c r="BI591">
        <v>95.084429999999998</v>
      </c>
      <c r="BJ591">
        <v>91.136279999999999</v>
      </c>
      <c r="BK591">
        <v>88.823570000000004</v>
      </c>
      <c r="BL591">
        <v>86.235500000000002</v>
      </c>
      <c r="BM591">
        <v>83.315870000000004</v>
      </c>
      <c r="BN591">
        <v>-10.572419999999999</v>
      </c>
      <c r="BO591">
        <v>-11.34999</v>
      </c>
      <c r="BP591">
        <v>-11.305730000000001</v>
      </c>
      <c r="BQ591">
        <v>-7.1115459999999997</v>
      </c>
      <c r="BR591">
        <v>-7.7527239999999997</v>
      </c>
      <c r="BS591">
        <v>-2.7538459999999998</v>
      </c>
      <c r="BT591">
        <v>-2.7852739999999998</v>
      </c>
      <c r="BU591">
        <v>5.0937640000000002</v>
      </c>
      <c r="BV591">
        <v>5.3937439999999999</v>
      </c>
      <c r="BW591">
        <v>4.5608240000000002</v>
      </c>
      <c r="BX591">
        <v>1.887367</v>
      </c>
      <c r="BY591">
        <v>-0.64985349999999997</v>
      </c>
      <c r="BZ591">
        <v>-1.0073859999999999</v>
      </c>
      <c r="CA591">
        <v>0.1030094</v>
      </c>
      <c r="CB591">
        <v>11.01595</v>
      </c>
      <c r="CC591">
        <v>8.6896229999999992</v>
      </c>
      <c r="CD591">
        <v>6.5875919999999999</v>
      </c>
      <c r="CE591">
        <v>1.903219</v>
      </c>
      <c r="CF591">
        <v>0.94635360000000002</v>
      </c>
      <c r="CG591">
        <v>-0.940886</v>
      </c>
      <c r="CH591">
        <v>-2.9725380000000001</v>
      </c>
      <c r="CI591">
        <v>-7.2084260000000002</v>
      </c>
      <c r="CJ591">
        <v>-5.6644759999999996</v>
      </c>
      <c r="CK591">
        <v>-5.4023690000000002</v>
      </c>
      <c r="CL591">
        <v>44.376190000000001</v>
      </c>
      <c r="CM591">
        <v>45.65043</v>
      </c>
      <c r="CN591">
        <v>42.33146</v>
      </c>
      <c r="CO591">
        <v>31.451530000000002</v>
      </c>
      <c r="CP591">
        <v>28.65822</v>
      </c>
      <c r="CQ591">
        <v>11.255330000000001</v>
      </c>
      <c r="CR591">
        <v>10.717599999999999</v>
      </c>
      <c r="CS591">
        <v>15.51117</v>
      </c>
      <c r="CT591">
        <v>10.73798</v>
      </c>
      <c r="CU591">
        <v>7.1387369999999999</v>
      </c>
      <c r="CV591">
        <v>7.8289489999999997</v>
      </c>
      <c r="CW591" s="76">
        <v>2.8395700000000001</v>
      </c>
      <c r="CX591">
        <v>4.4667279999999998</v>
      </c>
      <c r="CY591">
        <v>10.408110000000001</v>
      </c>
      <c r="CZ591">
        <v>21.1508</v>
      </c>
      <c r="DA591">
        <v>27.583459999999999</v>
      </c>
      <c r="DB591">
        <v>33.839149999999997</v>
      </c>
      <c r="DC591">
        <v>44.713189999999997</v>
      </c>
      <c r="DD591">
        <v>177.0951</v>
      </c>
      <c r="DE591">
        <v>209.4649</v>
      </c>
      <c r="DF591">
        <v>148.97069999999999</v>
      </c>
      <c r="DG591">
        <v>37.116120000000002</v>
      </c>
      <c r="DH591">
        <v>29.171279999999999</v>
      </c>
      <c r="DI591">
        <v>27.492640000000002</v>
      </c>
    </row>
    <row r="592" spans="1:113" x14ac:dyDescent="0.25">
      <c r="A592" t="str">
        <f t="shared" si="9"/>
        <v>Greater Fresno Area_All_All_All_All_200 kW and above_2958465</v>
      </c>
      <c r="B592" t="s">
        <v>204</v>
      </c>
      <c r="C592" t="s">
        <v>265</v>
      </c>
      <c r="D592" t="s">
        <v>191</v>
      </c>
      <c r="E592" t="s">
        <v>19</v>
      </c>
      <c r="F592" t="s">
        <v>19</v>
      </c>
      <c r="G592" t="s">
        <v>19</v>
      </c>
      <c r="H592" t="s">
        <v>19</v>
      </c>
      <c r="I592" t="s">
        <v>61</v>
      </c>
      <c r="J592" s="11">
        <v>2958465</v>
      </c>
      <c r="K592">
        <v>15</v>
      </c>
      <c r="L592">
        <v>18</v>
      </c>
      <c r="M592">
        <v>371.11110000000002</v>
      </c>
      <c r="N592">
        <v>0</v>
      </c>
      <c r="O592">
        <v>0</v>
      </c>
      <c r="P592">
        <v>0</v>
      </c>
      <c r="Q592">
        <v>0</v>
      </c>
      <c r="R592">
        <v>178.95837</v>
      </c>
      <c r="S592">
        <v>177.47156000000001</v>
      </c>
      <c r="T592">
        <v>176.30467999999999</v>
      </c>
      <c r="U592">
        <v>177.68726000000001</v>
      </c>
      <c r="V592">
        <v>182.71037000000001</v>
      </c>
      <c r="W592">
        <v>193.75304</v>
      </c>
      <c r="X592">
        <v>214.90691000000001</v>
      </c>
      <c r="Y592">
        <v>226.98804000000001</v>
      </c>
      <c r="Z592">
        <v>232.08624</v>
      </c>
      <c r="AA592">
        <v>235.58376000000001</v>
      </c>
      <c r="AB592">
        <v>239.29927000000001</v>
      </c>
      <c r="AC592">
        <v>237.52251000000001</v>
      </c>
      <c r="AD592">
        <v>231.35212999999999</v>
      </c>
      <c r="AE592">
        <v>232.34343000000001</v>
      </c>
      <c r="AF592">
        <v>224.90958000000001</v>
      </c>
      <c r="AG592">
        <v>217.67240000000001</v>
      </c>
      <c r="AH592">
        <v>210.1079</v>
      </c>
      <c r="AI592">
        <v>202.5461</v>
      </c>
      <c r="AJ592">
        <v>209.9332</v>
      </c>
      <c r="AK592">
        <v>216.7242</v>
      </c>
      <c r="AL592">
        <v>215.72550000000001</v>
      </c>
      <c r="AM592">
        <v>206.6618</v>
      </c>
      <c r="AN592">
        <v>197.06139999999999</v>
      </c>
      <c r="AO592">
        <v>185.51840000000001</v>
      </c>
      <c r="AP592">
        <v>85.097440000000006</v>
      </c>
      <c r="AQ592">
        <v>82.667169999999999</v>
      </c>
      <c r="AR592">
        <v>80.947389999999999</v>
      </c>
      <c r="AS592">
        <v>79.171729999999997</v>
      </c>
      <c r="AT592">
        <v>77.664050000000003</v>
      </c>
      <c r="AU592">
        <v>76.188270000000003</v>
      </c>
      <c r="AV592">
        <v>74.962209999999999</v>
      </c>
      <c r="AW592">
        <v>75.029910000000001</v>
      </c>
      <c r="AX592">
        <v>78.332350000000005</v>
      </c>
      <c r="AY592">
        <v>82.28125</v>
      </c>
      <c r="AZ592">
        <v>86.598209999999995</v>
      </c>
      <c r="BA592">
        <v>90.526600000000002</v>
      </c>
      <c r="BB592">
        <v>93.842119999999994</v>
      </c>
      <c r="BC592">
        <v>97.018810000000002</v>
      </c>
      <c r="BD592">
        <v>99.533519999999996</v>
      </c>
      <c r="BE592">
        <v>101.3471</v>
      </c>
      <c r="BF592">
        <v>102.51819999999999</v>
      </c>
      <c r="BG592">
        <v>102.7003</v>
      </c>
      <c r="BH592">
        <v>101.92919999999999</v>
      </c>
      <c r="BI592">
        <v>100.04600000000001</v>
      </c>
      <c r="BJ592">
        <v>96.998009999999994</v>
      </c>
      <c r="BK592">
        <v>93.802670000000006</v>
      </c>
      <c r="BL592">
        <v>91.103489999999994</v>
      </c>
      <c r="BM592">
        <v>88.486850000000004</v>
      </c>
      <c r="BN592">
        <v>-7.7035439999999999</v>
      </c>
      <c r="BO592">
        <v>-7.5222319999999998</v>
      </c>
      <c r="BP592">
        <v>-7.4219809999999997</v>
      </c>
      <c r="BQ592">
        <v>-5.7783749999999996</v>
      </c>
      <c r="BR592">
        <v>-5.4861579999999996</v>
      </c>
      <c r="BS592">
        <v>-4.4622029999999997</v>
      </c>
      <c r="BT592">
        <v>-2.1945990000000002</v>
      </c>
      <c r="BU592">
        <v>3.4494600000000002</v>
      </c>
      <c r="BV592">
        <v>2.7594609999999999</v>
      </c>
      <c r="BW592">
        <v>1.8996280000000001</v>
      </c>
      <c r="BX592">
        <v>0.60170469999999998</v>
      </c>
      <c r="BY592">
        <v>-1.029407</v>
      </c>
      <c r="BZ592">
        <v>0.46893610000000002</v>
      </c>
      <c r="CA592">
        <v>3.5943800000000001</v>
      </c>
      <c r="CB592">
        <v>11.85209</v>
      </c>
      <c r="CC592">
        <v>10.93451</v>
      </c>
      <c r="CD592">
        <v>9.6572340000000008</v>
      </c>
      <c r="CE592">
        <v>7.1503610000000002</v>
      </c>
      <c r="CF592">
        <v>1.835375</v>
      </c>
      <c r="CG592">
        <v>-2.164364</v>
      </c>
      <c r="CH592">
        <v>-1.3241849999999999</v>
      </c>
      <c r="CI592">
        <v>-2.1318280000000001</v>
      </c>
      <c r="CJ592">
        <v>-3.0301819999999999</v>
      </c>
      <c r="CK592">
        <v>-2.844913</v>
      </c>
      <c r="CL592">
        <v>4.1602379999999997</v>
      </c>
      <c r="CM592">
        <v>2.8001870000000002</v>
      </c>
      <c r="CN592">
        <v>2.589496</v>
      </c>
      <c r="CO592">
        <v>2.0436800000000002</v>
      </c>
      <c r="CP592">
        <v>1.5923179999999999</v>
      </c>
      <c r="CQ592">
        <v>1.027819</v>
      </c>
      <c r="CR592">
        <v>1.1128450000000001</v>
      </c>
      <c r="CS592">
        <v>1.190537</v>
      </c>
      <c r="CT592">
        <v>1.0359020000000001</v>
      </c>
      <c r="CU592">
        <v>0.68532369999999998</v>
      </c>
      <c r="CV592">
        <v>0.76546080000000005</v>
      </c>
      <c r="CW592" s="76">
        <v>0.21713740000000001</v>
      </c>
      <c r="CX592">
        <v>0.53690210000000005</v>
      </c>
      <c r="CY592">
        <v>0.82133889999999998</v>
      </c>
      <c r="CZ592">
        <v>1.8986799999999999</v>
      </c>
      <c r="DA592">
        <v>2.3541609999999999</v>
      </c>
      <c r="DB592">
        <v>2.9249559999999999</v>
      </c>
      <c r="DC592">
        <v>4.9522009999999996</v>
      </c>
      <c r="DD592">
        <v>19.703939999999999</v>
      </c>
      <c r="DE592">
        <v>21.946850000000001</v>
      </c>
      <c r="DF592">
        <v>17.86157</v>
      </c>
      <c r="DG592">
        <v>3.5926979999999999</v>
      </c>
      <c r="DH592">
        <v>2.4539740000000001</v>
      </c>
      <c r="DI592">
        <v>2.5160650000000002</v>
      </c>
    </row>
    <row r="593" spans="1:113" x14ac:dyDescent="0.25">
      <c r="A593" t="str">
        <f t="shared" si="9"/>
        <v>Kern_All_All_All_All_200 kW and above_43627</v>
      </c>
      <c r="B593" t="s">
        <v>177</v>
      </c>
      <c r="C593" t="s">
        <v>266</v>
      </c>
      <c r="D593" t="s">
        <v>193</v>
      </c>
      <c r="E593" t="s">
        <v>19</v>
      </c>
      <c r="F593" t="s">
        <v>19</v>
      </c>
      <c r="G593" t="s">
        <v>19</v>
      </c>
      <c r="H593" t="s">
        <v>19</v>
      </c>
      <c r="I593" t="s">
        <v>61</v>
      </c>
      <c r="J593" s="11">
        <v>43627</v>
      </c>
      <c r="K593">
        <v>15</v>
      </c>
      <c r="L593">
        <v>18</v>
      </c>
      <c r="M593">
        <v>123</v>
      </c>
      <c r="N593">
        <v>0</v>
      </c>
      <c r="O593">
        <v>0</v>
      </c>
      <c r="P593">
        <v>0</v>
      </c>
      <c r="Q593">
        <v>0</v>
      </c>
      <c r="R593">
        <v>166.54526000000001</v>
      </c>
      <c r="S593">
        <v>161.24642</v>
      </c>
      <c r="T593">
        <v>160.83280999999999</v>
      </c>
      <c r="U593">
        <v>169.28367</v>
      </c>
      <c r="V593">
        <v>188.19114999999999</v>
      </c>
      <c r="W593">
        <v>199.56818000000001</v>
      </c>
      <c r="X593">
        <v>206.39347000000001</v>
      </c>
      <c r="Y593">
        <v>215.74547999999999</v>
      </c>
      <c r="Z593">
        <v>224.01830000000001</v>
      </c>
      <c r="AA593">
        <v>231.71824000000001</v>
      </c>
      <c r="AB593">
        <v>234.03545</v>
      </c>
      <c r="AC593">
        <v>234.59018</v>
      </c>
      <c r="AD593">
        <v>230.18924000000001</v>
      </c>
      <c r="AE593">
        <v>234.04085000000001</v>
      </c>
      <c r="AF593">
        <v>219.86498</v>
      </c>
      <c r="AG593">
        <v>201.6756</v>
      </c>
      <c r="AH593">
        <v>198.95519999999999</v>
      </c>
      <c r="AI593">
        <v>195.3826</v>
      </c>
      <c r="AJ593">
        <v>200.08750000000001</v>
      </c>
      <c r="AK593">
        <v>198.36879999999999</v>
      </c>
      <c r="AL593">
        <v>193.24420000000001</v>
      </c>
      <c r="AM593">
        <v>184.44540000000001</v>
      </c>
      <c r="AN593">
        <v>177.65479999999999</v>
      </c>
      <c r="AO593">
        <v>172.2835</v>
      </c>
      <c r="AP593">
        <v>80.862589999999997</v>
      </c>
      <c r="AQ593">
        <v>76.933880000000002</v>
      </c>
      <c r="AR593">
        <v>74.791309999999996</v>
      </c>
      <c r="AS593">
        <v>74.148750000000007</v>
      </c>
      <c r="AT593">
        <v>73.506190000000004</v>
      </c>
      <c r="AU593">
        <v>73.363619999999997</v>
      </c>
      <c r="AV593">
        <v>73.792339999999996</v>
      </c>
      <c r="AW593">
        <v>75.432850000000002</v>
      </c>
      <c r="AX593">
        <v>81.075400000000002</v>
      </c>
      <c r="AY593">
        <v>87.217969999999994</v>
      </c>
      <c r="AZ593">
        <v>91.074370000000002</v>
      </c>
      <c r="BA593">
        <v>94.288219999999995</v>
      </c>
      <c r="BB593">
        <v>97.00103</v>
      </c>
      <c r="BC593">
        <v>99.786159999999995</v>
      </c>
      <c r="BD593">
        <v>101.42870000000001</v>
      </c>
      <c r="BE593">
        <v>101.6446</v>
      </c>
      <c r="BF593">
        <v>103.14360000000001</v>
      </c>
      <c r="BG593">
        <v>102.001</v>
      </c>
      <c r="BH593">
        <v>100.0723</v>
      </c>
      <c r="BI593">
        <v>98.359499999999997</v>
      </c>
      <c r="BJ593">
        <v>95.646680000000003</v>
      </c>
      <c r="BK593">
        <v>92.218999999999994</v>
      </c>
      <c r="BL593">
        <v>86.861559999999997</v>
      </c>
      <c r="BM593">
        <v>84.147720000000007</v>
      </c>
      <c r="BN593">
        <v>-14.48307</v>
      </c>
      <c r="BO593">
        <v>-14.895799999999999</v>
      </c>
      <c r="BP593">
        <v>-16.145579999999999</v>
      </c>
      <c r="BQ593">
        <v>-11.52765</v>
      </c>
      <c r="BR593">
        <v>-13.29365</v>
      </c>
      <c r="BS593">
        <v>-4.4249159999999996</v>
      </c>
      <c r="BT593">
        <v>-5.3136640000000002</v>
      </c>
      <c r="BU593">
        <v>5.03904</v>
      </c>
      <c r="BV593">
        <v>6.3441429999999999</v>
      </c>
      <c r="BW593">
        <v>5.2441170000000001</v>
      </c>
      <c r="BX593">
        <v>2.1519339999999998</v>
      </c>
      <c r="BY593">
        <v>-0.16798469999999999</v>
      </c>
      <c r="BZ593">
        <v>-1.7345299999999999</v>
      </c>
      <c r="CA593">
        <v>-2.5779670000000001</v>
      </c>
      <c r="CB593">
        <v>10.685</v>
      </c>
      <c r="CC593">
        <v>8.3824149999999999</v>
      </c>
      <c r="CD593">
        <v>6.2074540000000002</v>
      </c>
      <c r="CE593">
        <v>0.72251969999999999</v>
      </c>
      <c r="CF593">
        <v>-4.8152199999999999E-2</v>
      </c>
      <c r="CG593">
        <v>-0.55996440000000003</v>
      </c>
      <c r="CH593">
        <v>-2.7235279999999999</v>
      </c>
      <c r="CI593">
        <v>-10.316599999999999</v>
      </c>
      <c r="CJ593">
        <v>-8.3158969999999997</v>
      </c>
      <c r="CK593">
        <v>-8.4416569999999993</v>
      </c>
      <c r="CL593">
        <v>77.683199999999999</v>
      </c>
      <c r="CM593">
        <v>107.07899999999999</v>
      </c>
      <c r="CN593">
        <v>116.5249</v>
      </c>
      <c r="CO593">
        <v>91.46123</v>
      </c>
      <c r="CP593">
        <v>92.101650000000006</v>
      </c>
      <c r="CQ593">
        <v>17.207909999999998</v>
      </c>
      <c r="CR593">
        <v>27.691030000000001</v>
      </c>
      <c r="CS593">
        <v>30.68507</v>
      </c>
      <c r="CT593">
        <v>18.24194</v>
      </c>
      <c r="CU593">
        <v>10.557219999999999</v>
      </c>
      <c r="CV593">
        <v>3.3581020000000001</v>
      </c>
      <c r="CW593" s="76">
        <v>1.910766</v>
      </c>
      <c r="CX593">
        <v>3.3238560000000001</v>
      </c>
      <c r="CY593">
        <v>10.522930000000001</v>
      </c>
      <c r="CZ593">
        <v>30.506440000000001</v>
      </c>
      <c r="DA593">
        <v>29.693680000000001</v>
      </c>
      <c r="DB593">
        <v>29.142140000000001</v>
      </c>
      <c r="DC593">
        <v>74.071340000000006</v>
      </c>
      <c r="DD593">
        <v>514.41579999999999</v>
      </c>
      <c r="DE593">
        <v>657.43039999999996</v>
      </c>
      <c r="DF593">
        <v>431.6884</v>
      </c>
      <c r="DG593">
        <v>69.886229999999998</v>
      </c>
      <c r="DH593">
        <v>54.534030000000001</v>
      </c>
      <c r="DI593">
        <v>56.559310000000004</v>
      </c>
    </row>
    <row r="594" spans="1:113" x14ac:dyDescent="0.25">
      <c r="A594" t="str">
        <f t="shared" si="9"/>
        <v>Kern_All_All_All_All_200 kW and above_43670</v>
      </c>
      <c r="B594" t="s">
        <v>177</v>
      </c>
      <c r="C594" t="s">
        <v>266</v>
      </c>
      <c r="D594" t="s">
        <v>193</v>
      </c>
      <c r="E594" t="s">
        <v>19</v>
      </c>
      <c r="F594" t="s">
        <v>19</v>
      </c>
      <c r="G594" t="s">
        <v>19</v>
      </c>
      <c r="H594" t="s">
        <v>19</v>
      </c>
      <c r="I594" t="s">
        <v>61</v>
      </c>
      <c r="J594" s="11">
        <v>43670</v>
      </c>
      <c r="K594">
        <v>15</v>
      </c>
      <c r="L594">
        <v>18</v>
      </c>
      <c r="M594">
        <v>121</v>
      </c>
      <c r="N594">
        <v>0</v>
      </c>
      <c r="O594">
        <v>0</v>
      </c>
      <c r="P594">
        <v>0</v>
      </c>
      <c r="Q594">
        <v>0</v>
      </c>
      <c r="R594">
        <v>185.04214999999999</v>
      </c>
      <c r="S594">
        <v>200.52368999999999</v>
      </c>
      <c r="T594">
        <v>200.06492</v>
      </c>
      <c r="U594">
        <v>203.32411999999999</v>
      </c>
      <c r="V594">
        <v>212.28264999999999</v>
      </c>
      <c r="W594">
        <v>226.92833999999999</v>
      </c>
      <c r="X594">
        <v>212.43221</v>
      </c>
      <c r="Y594">
        <v>247.75821999999999</v>
      </c>
      <c r="Z594">
        <v>227.46749</v>
      </c>
      <c r="AA594">
        <v>212.53254000000001</v>
      </c>
      <c r="AB594">
        <v>217.12831</v>
      </c>
      <c r="AC594">
        <v>216.32539</v>
      </c>
      <c r="AD594">
        <v>212.75001</v>
      </c>
      <c r="AE594">
        <v>218.27014</v>
      </c>
      <c r="AF594">
        <v>214.51303999999999</v>
      </c>
      <c r="AG594">
        <v>216.8603</v>
      </c>
      <c r="AH594">
        <v>209.15309999999999</v>
      </c>
      <c r="AI594">
        <v>206.37970000000001</v>
      </c>
      <c r="AJ594">
        <v>206.14160000000001</v>
      </c>
      <c r="AK594">
        <v>207.43879999999999</v>
      </c>
      <c r="AL594">
        <v>203.66900000000001</v>
      </c>
      <c r="AM594">
        <v>193.71719999999999</v>
      </c>
      <c r="AN594">
        <v>184.58109999999999</v>
      </c>
      <c r="AO594">
        <v>175.0788</v>
      </c>
      <c r="AP594">
        <v>85.291309999999996</v>
      </c>
      <c r="AQ594">
        <v>83.220029999999994</v>
      </c>
      <c r="AR594">
        <v>81.577470000000005</v>
      </c>
      <c r="AS594">
        <v>79.720029999999994</v>
      </c>
      <c r="AT594">
        <v>77.720029999999994</v>
      </c>
      <c r="AU594">
        <v>76.791309999999996</v>
      </c>
      <c r="AV594">
        <v>76.291309999999996</v>
      </c>
      <c r="AW594">
        <v>78.075400000000002</v>
      </c>
      <c r="AX594">
        <v>80.216930000000005</v>
      </c>
      <c r="AY594">
        <v>83.645650000000003</v>
      </c>
      <c r="AZ594">
        <v>87.50206</v>
      </c>
      <c r="BA594">
        <v>90.143590000000003</v>
      </c>
      <c r="BB594">
        <v>94.213840000000005</v>
      </c>
      <c r="BC594">
        <v>97.570250000000001</v>
      </c>
      <c r="BD594">
        <v>100.2841</v>
      </c>
      <c r="BE594">
        <v>100.3554</v>
      </c>
      <c r="BF594">
        <v>99.856409999999997</v>
      </c>
      <c r="BG594">
        <v>100.85850000000001</v>
      </c>
      <c r="BH594">
        <v>100.8595</v>
      </c>
      <c r="BI594">
        <v>99.216930000000005</v>
      </c>
      <c r="BJ594">
        <v>95.646680000000003</v>
      </c>
      <c r="BK594">
        <v>93.432850000000002</v>
      </c>
      <c r="BL594">
        <v>91.147720000000007</v>
      </c>
      <c r="BM594">
        <v>89.433880000000002</v>
      </c>
      <c r="BN594">
        <v>-18.463080000000001</v>
      </c>
      <c r="BO594">
        <v>-9.3046209999999991</v>
      </c>
      <c r="BP594">
        <v>-10.1465</v>
      </c>
      <c r="BQ594">
        <v>-8.1287249999999993</v>
      </c>
      <c r="BR594">
        <v>-8.7541049999999991</v>
      </c>
      <c r="BS594">
        <v>-10.505940000000001</v>
      </c>
      <c r="BT594">
        <v>-4.3442660000000002</v>
      </c>
      <c r="BU594">
        <v>1.2945340000000001</v>
      </c>
      <c r="BV594">
        <v>6.6049790000000002</v>
      </c>
      <c r="BW594">
        <v>7.0093699999999997</v>
      </c>
      <c r="BX594">
        <v>0.35914669999999999</v>
      </c>
      <c r="BY594">
        <v>-0.56785490000000005</v>
      </c>
      <c r="BZ594">
        <v>-1.4756200000000001E-2</v>
      </c>
      <c r="CA594">
        <v>4.3520690000000002</v>
      </c>
      <c r="CB594">
        <v>14.90334</v>
      </c>
      <c r="CC594">
        <v>13.511369999999999</v>
      </c>
      <c r="CD594">
        <v>13.02022</v>
      </c>
      <c r="CE594">
        <v>10.069710000000001</v>
      </c>
      <c r="CF594">
        <v>2.2901379999999998</v>
      </c>
      <c r="CG594">
        <v>-2.1413090000000001</v>
      </c>
      <c r="CH594">
        <v>-1.1165689999999999</v>
      </c>
      <c r="CI594">
        <v>1.0998559999999999</v>
      </c>
      <c r="CJ594">
        <v>-1.2710589999999999</v>
      </c>
      <c r="CK594">
        <v>-0.79376760000000002</v>
      </c>
      <c r="CL594">
        <v>90.372870000000006</v>
      </c>
      <c r="CM594">
        <v>29.13541</v>
      </c>
      <c r="CN594">
        <v>30.180499999999999</v>
      </c>
      <c r="CO594">
        <v>27.738219999999998</v>
      </c>
      <c r="CP594">
        <v>32.797339999999998</v>
      </c>
      <c r="CQ594">
        <v>45.45288</v>
      </c>
      <c r="CR594">
        <v>37.339680000000001</v>
      </c>
      <c r="CS594">
        <v>39.309260000000002</v>
      </c>
      <c r="CT594">
        <v>41.705939999999998</v>
      </c>
      <c r="CU594">
        <v>17.921469999999999</v>
      </c>
      <c r="CV594">
        <v>8.5438039999999997</v>
      </c>
      <c r="CW594" s="76">
        <v>3.929246</v>
      </c>
      <c r="CX594">
        <v>5.3005089999999999</v>
      </c>
      <c r="CY594">
        <v>6.5215820000000004</v>
      </c>
      <c r="CZ594">
        <v>21.83597</v>
      </c>
      <c r="DA594">
        <v>21.735990000000001</v>
      </c>
      <c r="DB594">
        <v>31.64359</v>
      </c>
      <c r="DC594">
        <v>77.392219999999995</v>
      </c>
      <c r="DD594">
        <v>633.15179999999998</v>
      </c>
      <c r="DE594">
        <v>673.255</v>
      </c>
      <c r="DF594">
        <v>514.84159999999997</v>
      </c>
      <c r="DG594">
        <v>82.68374</v>
      </c>
      <c r="DH594">
        <v>31.463010000000001</v>
      </c>
      <c r="DI594">
        <v>38.14284</v>
      </c>
    </row>
    <row r="595" spans="1:113" x14ac:dyDescent="0.25">
      <c r="A595" t="str">
        <f t="shared" si="9"/>
        <v>Kern_All_All_All_All_200 kW and above_43672</v>
      </c>
      <c r="B595" t="s">
        <v>177</v>
      </c>
      <c r="C595" t="s">
        <v>266</v>
      </c>
      <c r="D595" t="s">
        <v>193</v>
      </c>
      <c r="E595" t="s">
        <v>19</v>
      </c>
      <c r="F595" t="s">
        <v>19</v>
      </c>
      <c r="G595" t="s">
        <v>19</v>
      </c>
      <c r="H595" t="s">
        <v>19</v>
      </c>
      <c r="I595" t="s">
        <v>61</v>
      </c>
      <c r="J595" s="11">
        <v>43672</v>
      </c>
      <c r="K595">
        <v>15</v>
      </c>
      <c r="L595">
        <v>18</v>
      </c>
      <c r="M595">
        <v>121</v>
      </c>
      <c r="N595">
        <v>0</v>
      </c>
      <c r="O595">
        <v>0</v>
      </c>
      <c r="P595">
        <v>0</v>
      </c>
      <c r="Q595">
        <v>0</v>
      </c>
      <c r="R595">
        <v>183.12504999999999</v>
      </c>
      <c r="S595">
        <v>193.86788999999999</v>
      </c>
      <c r="T595">
        <v>198.91892000000001</v>
      </c>
      <c r="U595">
        <v>192.86562000000001</v>
      </c>
      <c r="V595">
        <v>213.67506</v>
      </c>
      <c r="W595">
        <v>224.69112999999999</v>
      </c>
      <c r="X595">
        <v>201.29026999999999</v>
      </c>
      <c r="Y595">
        <v>216.14554999999999</v>
      </c>
      <c r="Z595">
        <v>222.6336</v>
      </c>
      <c r="AA595">
        <v>224.33494999999999</v>
      </c>
      <c r="AB595">
        <v>225.11725000000001</v>
      </c>
      <c r="AC595">
        <v>223.64861999999999</v>
      </c>
      <c r="AD595">
        <v>224.30741</v>
      </c>
      <c r="AE595">
        <v>223.17653000000001</v>
      </c>
      <c r="AF595">
        <v>219.42018999999999</v>
      </c>
      <c r="AG595">
        <v>212.036</v>
      </c>
      <c r="AH595">
        <v>206.3837</v>
      </c>
      <c r="AI595">
        <v>207.47880000000001</v>
      </c>
      <c r="AJ595">
        <v>215.2116</v>
      </c>
      <c r="AK595">
        <v>214.571</v>
      </c>
      <c r="AL595">
        <v>208.41220000000001</v>
      </c>
      <c r="AM595">
        <v>202.0966</v>
      </c>
      <c r="AN595">
        <v>190.07169999999999</v>
      </c>
      <c r="AO595">
        <v>185.3252</v>
      </c>
      <c r="AP595">
        <v>84.292339999999996</v>
      </c>
      <c r="AQ595">
        <v>82.077470000000005</v>
      </c>
      <c r="AR595">
        <v>81.363619999999997</v>
      </c>
      <c r="AS595">
        <v>79.434910000000002</v>
      </c>
      <c r="AT595">
        <v>77.863619999999997</v>
      </c>
      <c r="AU595">
        <v>77.292339999999996</v>
      </c>
      <c r="AV595">
        <v>76.721059999999994</v>
      </c>
      <c r="AW595">
        <v>79.291309999999996</v>
      </c>
      <c r="AX595">
        <v>82.147720000000007</v>
      </c>
      <c r="AY595">
        <v>86.076440000000005</v>
      </c>
      <c r="AZ595">
        <v>90.00412</v>
      </c>
      <c r="BA595">
        <v>93.359499999999997</v>
      </c>
      <c r="BB595">
        <v>97.072310000000002</v>
      </c>
      <c r="BC595">
        <v>99.359499999999997</v>
      </c>
      <c r="BD595">
        <v>101.14570000000001</v>
      </c>
      <c r="BE595">
        <v>102.5031</v>
      </c>
      <c r="BF595">
        <v>103.50409999999999</v>
      </c>
      <c r="BG595">
        <v>103.3626</v>
      </c>
      <c r="BH595">
        <v>101.7923</v>
      </c>
      <c r="BI595">
        <v>100.2221</v>
      </c>
      <c r="BJ595">
        <v>97.008250000000004</v>
      </c>
      <c r="BK595">
        <v>93.865679999999998</v>
      </c>
      <c r="BL595">
        <v>90.865679999999998</v>
      </c>
      <c r="BM595">
        <v>88.079530000000005</v>
      </c>
      <c r="BN595">
        <v>-18.57668</v>
      </c>
      <c r="BO595">
        <v>-9.4203150000000004</v>
      </c>
      <c r="BP595">
        <v>-10.4893</v>
      </c>
      <c r="BQ595">
        <v>-8.3532189999999993</v>
      </c>
      <c r="BR595">
        <v>-8.8973069999999996</v>
      </c>
      <c r="BS595">
        <v>-10.68848</v>
      </c>
      <c r="BT595">
        <v>-4.7077249999999999</v>
      </c>
      <c r="BU595">
        <v>0.92632650000000005</v>
      </c>
      <c r="BV595">
        <v>6.4548370000000004</v>
      </c>
      <c r="BW595">
        <v>6.9592999999999998</v>
      </c>
      <c r="BX595">
        <v>0.4852803</v>
      </c>
      <c r="BY595">
        <v>-0.14793899999999999</v>
      </c>
      <c r="BZ595">
        <v>-0.48313590000000001</v>
      </c>
      <c r="CA595">
        <v>3.8543769999999999</v>
      </c>
      <c r="CB595">
        <v>14.525399999999999</v>
      </c>
      <c r="CC595">
        <v>13.40485</v>
      </c>
      <c r="CD595">
        <v>12.75901</v>
      </c>
      <c r="CE595">
        <v>9.1814900000000002</v>
      </c>
      <c r="CF595">
        <v>1.5989340000000001</v>
      </c>
      <c r="CG595">
        <v>-2.1879520000000001</v>
      </c>
      <c r="CH595">
        <v>-1.4768239999999999</v>
      </c>
      <c r="CI595">
        <v>1.0679959999999999</v>
      </c>
      <c r="CJ595">
        <v>-1.540009</v>
      </c>
      <c r="CK595">
        <v>-1.2661709999999999</v>
      </c>
      <c r="CL595">
        <v>102.1026</v>
      </c>
      <c r="CM595">
        <v>27.33024</v>
      </c>
      <c r="CN595">
        <v>31.530950000000001</v>
      </c>
      <c r="CO595">
        <v>36.395670000000003</v>
      </c>
      <c r="CP595">
        <v>30.264759999999999</v>
      </c>
      <c r="CQ595">
        <v>23.185849999999999</v>
      </c>
      <c r="CR595">
        <v>21.300319999999999</v>
      </c>
      <c r="CS595">
        <v>32.471350000000001</v>
      </c>
      <c r="CT595">
        <v>19.072479999999999</v>
      </c>
      <c r="CU595">
        <v>10.6273</v>
      </c>
      <c r="CV595">
        <v>3.7445550000000001</v>
      </c>
      <c r="CW595" s="76">
        <v>3.7249379999999999</v>
      </c>
      <c r="CX595">
        <v>4.1126180000000003</v>
      </c>
      <c r="CY595">
        <v>7.176914</v>
      </c>
      <c r="CZ595">
        <v>28.503959999999999</v>
      </c>
      <c r="DA595">
        <v>25.200880000000002</v>
      </c>
      <c r="DB595">
        <v>30.829470000000001</v>
      </c>
      <c r="DC595">
        <v>87.266509999999997</v>
      </c>
      <c r="DD595">
        <v>585.10450000000003</v>
      </c>
      <c r="DE595">
        <v>724.59609999999998</v>
      </c>
      <c r="DF595">
        <v>546.46429999999998</v>
      </c>
      <c r="DG595">
        <v>89.29616</v>
      </c>
      <c r="DH595">
        <v>50.757379999999998</v>
      </c>
      <c r="DI595">
        <v>58.434010000000001</v>
      </c>
    </row>
    <row r="596" spans="1:113" x14ac:dyDescent="0.25">
      <c r="A596" t="str">
        <f t="shared" si="9"/>
        <v>Kern_All_All_All_All_200 kW and above_43690</v>
      </c>
      <c r="B596" t="s">
        <v>177</v>
      </c>
      <c r="C596" t="s">
        <v>266</v>
      </c>
      <c r="D596" t="s">
        <v>193</v>
      </c>
      <c r="E596" t="s">
        <v>19</v>
      </c>
      <c r="F596" t="s">
        <v>19</v>
      </c>
      <c r="G596" t="s">
        <v>19</v>
      </c>
      <c r="H596" t="s">
        <v>19</v>
      </c>
      <c r="I596" t="s">
        <v>61</v>
      </c>
      <c r="J596" s="11">
        <v>43690</v>
      </c>
      <c r="K596">
        <v>15</v>
      </c>
      <c r="L596">
        <v>18</v>
      </c>
      <c r="M596">
        <v>120</v>
      </c>
      <c r="N596">
        <v>0</v>
      </c>
      <c r="O596">
        <v>0</v>
      </c>
      <c r="P596">
        <v>0</v>
      </c>
      <c r="Q596">
        <v>0</v>
      </c>
      <c r="R596">
        <v>159.30902</v>
      </c>
      <c r="S596">
        <v>156.08796000000001</v>
      </c>
      <c r="T596">
        <v>148.18517</v>
      </c>
      <c r="U596">
        <v>159.80386999999999</v>
      </c>
      <c r="V596">
        <v>180.69013000000001</v>
      </c>
      <c r="W596">
        <v>204.6489</v>
      </c>
      <c r="X596">
        <v>219.20656</v>
      </c>
      <c r="Y596">
        <v>227.25892999999999</v>
      </c>
      <c r="Z596">
        <v>220.20941999999999</v>
      </c>
      <c r="AA596">
        <v>208.10290000000001</v>
      </c>
      <c r="AB596">
        <v>211.74238</v>
      </c>
      <c r="AC596">
        <v>220.94381000000001</v>
      </c>
      <c r="AD596">
        <v>213.94783000000001</v>
      </c>
      <c r="AE596">
        <v>208.73409000000001</v>
      </c>
      <c r="AF596">
        <v>204.44732999999999</v>
      </c>
      <c r="AG596">
        <v>201.27180000000001</v>
      </c>
      <c r="AH596">
        <v>195.5189</v>
      </c>
      <c r="AI596">
        <v>190.82980000000001</v>
      </c>
      <c r="AJ596">
        <v>188.72239999999999</v>
      </c>
      <c r="AK596">
        <v>190.8784</v>
      </c>
      <c r="AL596">
        <v>186.1019</v>
      </c>
      <c r="AM596">
        <v>172.2294</v>
      </c>
      <c r="AN596">
        <v>162.9273</v>
      </c>
      <c r="AO596">
        <v>154.26300000000001</v>
      </c>
      <c r="AP596">
        <v>78.786789999999996</v>
      </c>
      <c r="AQ596">
        <v>76.786789999999996</v>
      </c>
      <c r="AR596">
        <v>75.215389999999999</v>
      </c>
      <c r="AS596">
        <v>73.643990000000002</v>
      </c>
      <c r="AT596">
        <v>73.072590000000005</v>
      </c>
      <c r="AU596">
        <v>70.572590000000005</v>
      </c>
      <c r="AV596">
        <v>69.215389999999999</v>
      </c>
      <c r="AW596">
        <v>69.715000000000003</v>
      </c>
      <c r="AX596">
        <v>74.143389999999997</v>
      </c>
      <c r="AY596">
        <v>79.929190000000006</v>
      </c>
      <c r="AZ596">
        <v>83.857600000000005</v>
      </c>
      <c r="BA596">
        <v>88.643000000000001</v>
      </c>
      <c r="BB596">
        <v>91.785600000000002</v>
      </c>
      <c r="BC596">
        <v>94.642799999999994</v>
      </c>
      <c r="BD596">
        <v>96.285600000000002</v>
      </c>
      <c r="BE596">
        <v>97.071399999999997</v>
      </c>
      <c r="BF596">
        <v>98.428790000000006</v>
      </c>
      <c r="BG596">
        <v>98.143199999999993</v>
      </c>
      <c r="BH596">
        <v>97.57199</v>
      </c>
      <c r="BI596">
        <v>95.643590000000003</v>
      </c>
      <c r="BJ596">
        <v>92.215190000000007</v>
      </c>
      <c r="BK596">
        <v>89.572389999999999</v>
      </c>
      <c r="BL596">
        <v>85.858180000000004</v>
      </c>
      <c r="BM596">
        <v>82.286789999999996</v>
      </c>
      <c r="BN596">
        <v>-2.1146289999999999</v>
      </c>
      <c r="BO596">
        <v>-3.6120719999999999</v>
      </c>
      <c r="BP596">
        <v>-2.9372950000000002</v>
      </c>
      <c r="BQ596">
        <v>-4.1692499999999999</v>
      </c>
      <c r="BR596">
        <v>-3.0397970000000001</v>
      </c>
      <c r="BS596">
        <v>-2.7584249999999999</v>
      </c>
      <c r="BT596">
        <v>2.066106</v>
      </c>
      <c r="BU596">
        <v>7.4635340000000001</v>
      </c>
      <c r="BV596">
        <v>1.931622</v>
      </c>
      <c r="BW596">
        <v>-0.50374960000000002</v>
      </c>
      <c r="BX596">
        <v>-1.420266</v>
      </c>
      <c r="BY596">
        <v>-1.5020039999999999</v>
      </c>
      <c r="BZ596">
        <v>3.0588790000000001</v>
      </c>
      <c r="CA596">
        <v>6.6517229999999996</v>
      </c>
      <c r="CB596">
        <v>13.779299999999999</v>
      </c>
      <c r="CC596">
        <v>12.647040000000001</v>
      </c>
      <c r="CD596">
        <v>12.129250000000001</v>
      </c>
      <c r="CE596">
        <v>12.58212</v>
      </c>
      <c r="CF596">
        <v>4.9007940000000003</v>
      </c>
      <c r="CG596">
        <v>-0.63787240000000001</v>
      </c>
      <c r="CH596">
        <v>1.921351</v>
      </c>
      <c r="CI596">
        <v>1.0598749999999999</v>
      </c>
      <c r="CJ596">
        <v>-0.29859770000000002</v>
      </c>
      <c r="CK596">
        <v>0.37877040000000001</v>
      </c>
      <c r="CL596">
        <v>60.369140000000002</v>
      </c>
      <c r="CM596">
        <v>17.695329999999998</v>
      </c>
      <c r="CN596">
        <v>18.215530000000001</v>
      </c>
      <c r="CO596">
        <v>20.995159999999998</v>
      </c>
      <c r="CP596">
        <v>23.358709999999999</v>
      </c>
      <c r="CQ596">
        <v>31.38589</v>
      </c>
      <c r="CR596">
        <v>29.865189999999998</v>
      </c>
      <c r="CS596">
        <v>27.57574</v>
      </c>
      <c r="CT596">
        <v>40.133240000000001</v>
      </c>
      <c r="CU596">
        <v>28.412199999999999</v>
      </c>
      <c r="CV596">
        <v>10.10755</v>
      </c>
      <c r="CW596" s="76">
        <v>0.81381250000000005</v>
      </c>
      <c r="CX596">
        <v>10.191839999999999</v>
      </c>
      <c r="CY596">
        <v>11.000080000000001</v>
      </c>
      <c r="CZ596">
        <v>35.714179999999999</v>
      </c>
      <c r="DA596">
        <v>37.04092</v>
      </c>
      <c r="DB596">
        <v>33.029429999999998</v>
      </c>
      <c r="DC596">
        <v>133.00309999999999</v>
      </c>
      <c r="DD596">
        <v>696.98509999999999</v>
      </c>
      <c r="DE596">
        <v>754.35929999999996</v>
      </c>
      <c r="DF596">
        <v>628.19179999999994</v>
      </c>
      <c r="DG596">
        <v>67.756749999999997</v>
      </c>
      <c r="DH596">
        <v>22.35258</v>
      </c>
      <c r="DI596">
        <v>19.982780000000002</v>
      </c>
    </row>
    <row r="597" spans="1:113" x14ac:dyDescent="0.25">
      <c r="A597" t="str">
        <f t="shared" si="9"/>
        <v>Kern_All_All_All_All_200 kW and above_43691</v>
      </c>
      <c r="B597" t="s">
        <v>177</v>
      </c>
      <c r="C597" t="s">
        <v>266</v>
      </c>
      <c r="D597" t="s">
        <v>193</v>
      </c>
      <c r="E597" t="s">
        <v>19</v>
      </c>
      <c r="F597" t="s">
        <v>19</v>
      </c>
      <c r="G597" t="s">
        <v>19</v>
      </c>
      <c r="H597" t="s">
        <v>19</v>
      </c>
      <c r="I597" t="s">
        <v>61</v>
      </c>
      <c r="J597" s="11">
        <v>43691</v>
      </c>
      <c r="K597">
        <v>15</v>
      </c>
      <c r="L597">
        <v>18</v>
      </c>
      <c r="M597">
        <v>120</v>
      </c>
      <c r="N597">
        <v>0</v>
      </c>
      <c r="O597">
        <v>0</v>
      </c>
      <c r="P597">
        <v>0</v>
      </c>
      <c r="Q597">
        <v>0</v>
      </c>
      <c r="R597">
        <v>163.52336</v>
      </c>
      <c r="S597">
        <v>170.39340999999999</v>
      </c>
      <c r="T597">
        <v>161.66793000000001</v>
      </c>
      <c r="U597">
        <v>173.50128000000001</v>
      </c>
      <c r="V597">
        <v>192.66709</v>
      </c>
      <c r="W597">
        <v>199.5598</v>
      </c>
      <c r="X597">
        <v>205.92688999999999</v>
      </c>
      <c r="Y597">
        <v>204.36698000000001</v>
      </c>
      <c r="Z597">
        <v>214.89184</v>
      </c>
      <c r="AA597">
        <v>220.25774999999999</v>
      </c>
      <c r="AB597">
        <v>225.91077000000001</v>
      </c>
      <c r="AC597">
        <v>225.41757999999999</v>
      </c>
      <c r="AD597">
        <v>227.16694000000001</v>
      </c>
      <c r="AE597">
        <v>222.75534999999999</v>
      </c>
      <c r="AF597">
        <v>219.82598999999999</v>
      </c>
      <c r="AG597">
        <v>213.113</v>
      </c>
      <c r="AH597">
        <v>199.86779999999999</v>
      </c>
      <c r="AI597">
        <v>194.47659999999999</v>
      </c>
      <c r="AJ597">
        <v>194.04740000000001</v>
      </c>
      <c r="AK597">
        <v>194.10849999999999</v>
      </c>
      <c r="AL597">
        <v>185.15790000000001</v>
      </c>
      <c r="AM597">
        <v>175.05099999999999</v>
      </c>
      <c r="AN597">
        <v>165.06379999999999</v>
      </c>
      <c r="AO597">
        <v>156.0172</v>
      </c>
      <c r="AP597">
        <v>81.501180000000005</v>
      </c>
      <c r="AQ597">
        <v>78.143990000000002</v>
      </c>
      <c r="AR597">
        <v>77.429789999999997</v>
      </c>
      <c r="AS597">
        <v>76.215580000000003</v>
      </c>
      <c r="AT597">
        <v>74.286990000000003</v>
      </c>
      <c r="AU597">
        <v>71.929789999999997</v>
      </c>
      <c r="AV597">
        <v>70.143990000000002</v>
      </c>
      <c r="AW597">
        <v>71.643789999999996</v>
      </c>
      <c r="AX597">
        <v>75.643389999999997</v>
      </c>
      <c r="AY597">
        <v>79.857600000000005</v>
      </c>
      <c r="AZ597">
        <v>84.571789999999993</v>
      </c>
      <c r="BA597">
        <v>89.714399999999998</v>
      </c>
      <c r="BB597">
        <v>93.714200000000005</v>
      </c>
      <c r="BC597">
        <v>97.071209999999994</v>
      </c>
      <c r="BD597">
        <v>99.499799999999993</v>
      </c>
      <c r="BE597">
        <v>100.2144</v>
      </c>
      <c r="BF597">
        <v>100.929</v>
      </c>
      <c r="BG597">
        <v>101.215</v>
      </c>
      <c r="BH597">
        <v>100.0722</v>
      </c>
      <c r="BI597">
        <v>98.286590000000004</v>
      </c>
      <c r="BJ597">
        <v>95.500990000000002</v>
      </c>
      <c r="BK597">
        <v>92.000990000000002</v>
      </c>
      <c r="BL597">
        <v>87.929590000000005</v>
      </c>
      <c r="BM597">
        <v>84.715389999999999</v>
      </c>
      <c r="BN597">
        <v>-2.0843669999999999</v>
      </c>
      <c r="BO597">
        <v>-3.1678139999999999</v>
      </c>
      <c r="BP597">
        <v>-2.8024870000000002</v>
      </c>
      <c r="BQ597">
        <v>-4.3399679999999998</v>
      </c>
      <c r="BR597">
        <v>-3.3080449999999999</v>
      </c>
      <c r="BS597">
        <v>-3.3042530000000001</v>
      </c>
      <c r="BT597">
        <v>1.8731359999999999</v>
      </c>
      <c r="BU597">
        <v>7.1346239999999996</v>
      </c>
      <c r="BV597">
        <v>1.903154</v>
      </c>
      <c r="BW597">
        <v>-0.8054732</v>
      </c>
      <c r="BX597">
        <v>-1.897249</v>
      </c>
      <c r="BY597">
        <v>-1.7193590000000001</v>
      </c>
      <c r="BZ597">
        <v>3.6467209999999999</v>
      </c>
      <c r="CA597">
        <v>7.2475120000000004</v>
      </c>
      <c r="CB597">
        <v>14.08892</v>
      </c>
      <c r="CC597">
        <v>13.297330000000001</v>
      </c>
      <c r="CD597">
        <v>12.827500000000001</v>
      </c>
      <c r="CE597">
        <v>14.99142</v>
      </c>
      <c r="CF597">
        <v>7.0003409999999997</v>
      </c>
      <c r="CG597">
        <v>0.64910679999999998</v>
      </c>
      <c r="CH597">
        <v>3.7236410000000002</v>
      </c>
      <c r="CI597">
        <v>2.2075360000000002</v>
      </c>
      <c r="CJ597">
        <v>0.42796830000000002</v>
      </c>
      <c r="CK597">
        <v>1.3234699999999999</v>
      </c>
      <c r="CL597">
        <v>95.126779999999997</v>
      </c>
      <c r="CM597">
        <v>35.710740000000001</v>
      </c>
      <c r="CN597">
        <v>19.353470000000002</v>
      </c>
      <c r="CO597">
        <v>16.472190000000001</v>
      </c>
      <c r="CP597">
        <v>20.736450000000001</v>
      </c>
      <c r="CQ597">
        <v>22.853829999999999</v>
      </c>
      <c r="CR597">
        <v>32.022750000000002</v>
      </c>
      <c r="CS597">
        <v>18.517880000000002</v>
      </c>
      <c r="CT597">
        <v>35.135599999999997</v>
      </c>
      <c r="CU597">
        <v>23.21293</v>
      </c>
      <c r="CV597">
        <v>10.2272</v>
      </c>
      <c r="CW597">
        <v>0.77805049999999998</v>
      </c>
      <c r="CX597">
        <v>10.31324</v>
      </c>
      <c r="CY597">
        <v>10.31706</v>
      </c>
      <c r="CZ597">
        <v>33.250639999999997</v>
      </c>
      <c r="DA597">
        <v>36.239849999999997</v>
      </c>
      <c r="DB597">
        <v>36.976190000000003</v>
      </c>
      <c r="DC597">
        <v>162.69820000000001</v>
      </c>
      <c r="DD597">
        <v>644.7319</v>
      </c>
      <c r="DE597">
        <v>672.22590000000002</v>
      </c>
      <c r="DF597">
        <v>600.26070000000004</v>
      </c>
      <c r="DG597">
        <v>71.587580000000003</v>
      </c>
      <c r="DH597">
        <v>35.290439999999997</v>
      </c>
      <c r="DI597">
        <v>42.081499999999998</v>
      </c>
    </row>
    <row r="598" spans="1:113" x14ac:dyDescent="0.25">
      <c r="A598" t="str">
        <f t="shared" si="9"/>
        <v>Kern_All_All_All_All_200 kW and above_43693</v>
      </c>
      <c r="B598" t="s">
        <v>177</v>
      </c>
      <c r="C598" t="s">
        <v>266</v>
      </c>
      <c r="D598" t="s">
        <v>193</v>
      </c>
      <c r="E598" t="s">
        <v>19</v>
      </c>
      <c r="F598" t="s">
        <v>19</v>
      </c>
      <c r="G598" t="s">
        <v>19</v>
      </c>
      <c r="H598" t="s">
        <v>19</v>
      </c>
      <c r="I598" t="s">
        <v>61</v>
      </c>
      <c r="J598" s="11">
        <v>43693</v>
      </c>
      <c r="K598">
        <v>15</v>
      </c>
      <c r="L598">
        <v>18</v>
      </c>
      <c r="M598">
        <v>120</v>
      </c>
      <c r="N598">
        <v>0</v>
      </c>
      <c r="O598">
        <v>0</v>
      </c>
      <c r="P598">
        <v>0</v>
      </c>
      <c r="Q598">
        <v>0</v>
      </c>
      <c r="R598">
        <v>182.16398000000001</v>
      </c>
      <c r="S598">
        <v>192.00335000000001</v>
      </c>
      <c r="T598">
        <v>191.10887</v>
      </c>
      <c r="U598">
        <v>181.78301999999999</v>
      </c>
      <c r="V598">
        <v>187.69716</v>
      </c>
      <c r="W598">
        <v>201.76275000000001</v>
      </c>
      <c r="X598">
        <v>206.37402</v>
      </c>
      <c r="Y598">
        <v>223.65899999999999</v>
      </c>
      <c r="Z598">
        <v>214.13390999999999</v>
      </c>
      <c r="AA598">
        <v>226.61841999999999</v>
      </c>
      <c r="AB598">
        <v>221.40056999999999</v>
      </c>
      <c r="AC598">
        <v>226.53439</v>
      </c>
      <c r="AD598">
        <v>224.87844000000001</v>
      </c>
      <c r="AE598">
        <v>219.49645000000001</v>
      </c>
      <c r="AF598">
        <v>208.30606</v>
      </c>
      <c r="AG598">
        <v>204.47479999999999</v>
      </c>
      <c r="AH598">
        <v>190.28049999999999</v>
      </c>
      <c r="AI598">
        <v>187.88829999999999</v>
      </c>
      <c r="AJ598">
        <v>188.84190000000001</v>
      </c>
      <c r="AK598">
        <v>189.73159999999999</v>
      </c>
      <c r="AL598">
        <v>188.89490000000001</v>
      </c>
      <c r="AM598">
        <v>178.26159999999999</v>
      </c>
      <c r="AN598">
        <v>164.44319999999999</v>
      </c>
      <c r="AO598">
        <v>157.8802</v>
      </c>
      <c r="AP598">
        <v>82.001379999999997</v>
      </c>
      <c r="AQ598">
        <v>80.644180000000006</v>
      </c>
      <c r="AR598">
        <v>79.572779999999995</v>
      </c>
      <c r="AS598">
        <v>77.572779999999995</v>
      </c>
      <c r="AT598">
        <v>76.072779999999995</v>
      </c>
      <c r="AU598">
        <v>74.644180000000006</v>
      </c>
      <c r="AV598">
        <v>73.644180000000006</v>
      </c>
      <c r="AW598">
        <v>76.143990000000002</v>
      </c>
      <c r="AX598">
        <v>80.572190000000006</v>
      </c>
      <c r="AY598">
        <v>87.215000000000003</v>
      </c>
      <c r="AZ598">
        <v>92.786190000000005</v>
      </c>
      <c r="BA598">
        <v>96.357399999999998</v>
      </c>
      <c r="BB598">
        <v>98.214799999999997</v>
      </c>
      <c r="BC598">
        <v>99.715000000000003</v>
      </c>
      <c r="BD598">
        <v>102.001</v>
      </c>
      <c r="BE598">
        <v>102.57259999999999</v>
      </c>
      <c r="BF598">
        <v>103.0014</v>
      </c>
      <c r="BG598">
        <v>103.07299999999999</v>
      </c>
      <c r="BH598">
        <v>101.5016</v>
      </c>
      <c r="BI598">
        <v>99.358779999999996</v>
      </c>
      <c r="BJ598">
        <v>95.144580000000005</v>
      </c>
      <c r="BK598">
        <v>91.287379999999999</v>
      </c>
      <c r="BL598">
        <v>88.072980000000001</v>
      </c>
      <c r="BM598">
        <v>84.572980000000001</v>
      </c>
      <c r="BN598">
        <v>-2.385545</v>
      </c>
      <c r="BO598">
        <v>-4.0603769999999999</v>
      </c>
      <c r="BP598">
        <v>-3.5008859999999999</v>
      </c>
      <c r="BQ598">
        <v>-4.6417339999999996</v>
      </c>
      <c r="BR598">
        <v>-3.5507309999999999</v>
      </c>
      <c r="BS598">
        <v>-4.1882840000000003</v>
      </c>
      <c r="BT598">
        <v>0.26882919999999999</v>
      </c>
      <c r="BU598">
        <v>6.118455</v>
      </c>
      <c r="BV598">
        <v>1.5182040000000001</v>
      </c>
      <c r="BW598">
        <v>-0.89941519999999997</v>
      </c>
      <c r="BX598">
        <v>-1.9243110000000001</v>
      </c>
      <c r="BY598">
        <v>-0.99840050000000002</v>
      </c>
      <c r="BZ598">
        <v>3.1627740000000002</v>
      </c>
      <c r="CA598">
        <v>7.1287260000000003</v>
      </c>
      <c r="CB598">
        <v>14.28989</v>
      </c>
      <c r="CC598">
        <v>13.600540000000001</v>
      </c>
      <c r="CD598">
        <v>12.958830000000001</v>
      </c>
      <c r="CE598">
        <v>14.3118</v>
      </c>
      <c r="CF598">
        <v>6.3328030000000002</v>
      </c>
      <c r="CG598">
        <v>0.56859769999999998</v>
      </c>
      <c r="CH598">
        <v>3.1441499999999998</v>
      </c>
      <c r="CI598">
        <v>1.9337880000000001</v>
      </c>
      <c r="CJ598">
        <v>6.4146900000000007E-2</v>
      </c>
      <c r="CK598">
        <v>0.80248070000000005</v>
      </c>
      <c r="CL598">
        <v>88.49024</v>
      </c>
      <c r="CM598">
        <v>29.613759999999999</v>
      </c>
      <c r="CN598">
        <v>25.650110000000002</v>
      </c>
      <c r="CO598">
        <v>28.336559999999999</v>
      </c>
      <c r="CP598">
        <v>25.895330000000001</v>
      </c>
      <c r="CQ598">
        <v>20.978100000000001</v>
      </c>
      <c r="CR598">
        <v>28.453669999999999</v>
      </c>
      <c r="CS598">
        <v>19.52253</v>
      </c>
      <c r="CT598">
        <v>30.008089999999999</v>
      </c>
      <c r="CU598">
        <v>25.878150000000002</v>
      </c>
      <c r="CV598">
        <v>10.2128</v>
      </c>
      <c r="CW598">
        <v>1.8638699999999999</v>
      </c>
      <c r="CX598">
        <v>13.849830000000001</v>
      </c>
      <c r="CY598">
        <v>15.29684</v>
      </c>
      <c r="CZ598">
        <v>37.40802</v>
      </c>
      <c r="DA598">
        <v>37.000689999999999</v>
      </c>
      <c r="DB598">
        <v>43.319940000000003</v>
      </c>
      <c r="DC598">
        <v>172.93960000000001</v>
      </c>
      <c r="DD598">
        <v>653.51329999999996</v>
      </c>
      <c r="DE598">
        <v>727.30669999999998</v>
      </c>
      <c r="DF598">
        <v>628.95270000000005</v>
      </c>
      <c r="DG598">
        <v>80.528350000000003</v>
      </c>
      <c r="DH598">
        <v>55.00271</v>
      </c>
      <c r="DI598">
        <v>61.153039999999997</v>
      </c>
    </row>
    <row r="599" spans="1:113" x14ac:dyDescent="0.25">
      <c r="A599" t="str">
        <f t="shared" si="9"/>
        <v>Kern_All_All_All_All_200 kW and above_43703</v>
      </c>
      <c r="B599" t="s">
        <v>177</v>
      </c>
      <c r="C599" t="s">
        <v>266</v>
      </c>
      <c r="D599" t="s">
        <v>193</v>
      </c>
      <c r="E599" t="s">
        <v>19</v>
      </c>
      <c r="F599" t="s">
        <v>19</v>
      </c>
      <c r="G599" t="s">
        <v>19</v>
      </c>
      <c r="H599" t="s">
        <v>19</v>
      </c>
      <c r="I599" t="s">
        <v>61</v>
      </c>
      <c r="J599" s="11">
        <v>43703</v>
      </c>
      <c r="K599">
        <v>15</v>
      </c>
      <c r="L599">
        <v>18</v>
      </c>
      <c r="M599">
        <v>119</v>
      </c>
      <c r="N599">
        <v>0</v>
      </c>
      <c r="O599">
        <v>0</v>
      </c>
      <c r="P599">
        <v>0</v>
      </c>
      <c r="Q599">
        <v>0</v>
      </c>
      <c r="R599">
        <v>139.56474</v>
      </c>
      <c r="S599">
        <v>133.67400000000001</v>
      </c>
      <c r="T599">
        <v>132.24337</v>
      </c>
      <c r="U599">
        <v>140.03572</v>
      </c>
      <c r="V599">
        <v>152.65348</v>
      </c>
      <c r="W599">
        <v>170.91945999999999</v>
      </c>
      <c r="X599">
        <v>183.9239</v>
      </c>
      <c r="Y599">
        <v>199.65908999999999</v>
      </c>
      <c r="Z599">
        <v>215.19435999999999</v>
      </c>
      <c r="AA599">
        <v>221.04230000000001</v>
      </c>
      <c r="AB599">
        <v>221.08267000000001</v>
      </c>
      <c r="AC599">
        <v>222.34584000000001</v>
      </c>
      <c r="AD599">
        <v>226.94397000000001</v>
      </c>
      <c r="AE599">
        <v>223.61548999999999</v>
      </c>
      <c r="AF599">
        <v>213.26246</v>
      </c>
      <c r="AG599">
        <v>208.14429999999999</v>
      </c>
      <c r="AH599">
        <v>194.2311</v>
      </c>
      <c r="AI599">
        <v>192.56739999999999</v>
      </c>
      <c r="AJ599">
        <v>193.6095</v>
      </c>
      <c r="AK599">
        <v>197.5402</v>
      </c>
      <c r="AL599">
        <v>193.56450000000001</v>
      </c>
      <c r="AM599">
        <v>181.77799999999999</v>
      </c>
      <c r="AN599">
        <v>172.43680000000001</v>
      </c>
      <c r="AO599">
        <v>162.83860000000001</v>
      </c>
      <c r="AP599">
        <v>82.037719999999993</v>
      </c>
      <c r="AQ599">
        <v>81.320970000000003</v>
      </c>
      <c r="AR599">
        <v>80.176469999999995</v>
      </c>
      <c r="AS599">
        <v>79.604219999999998</v>
      </c>
      <c r="AT599">
        <v>77.465469999999996</v>
      </c>
      <c r="AU599">
        <v>75.965469999999996</v>
      </c>
      <c r="AV599">
        <v>75.393219999999999</v>
      </c>
      <c r="AW599">
        <v>74.543480000000002</v>
      </c>
      <c r="AX599">
        <v>79.549229999999994</v>
      </c>
      <c r="AY599">
        <v>84.193730000000002</v>
      </c>
      <c r="AZ599">
        <v>86.199489999999997</v>
      </c>
      <c r="BA599">
        <v>89.705250000000007</v>
      </c>
      <c r="BB599">
        <v>93.427750000000003</v>
      </c>
      <c r="BC599">
        <v>95.933499999999995</v>
      </c>
      <c r="BD599">
        <v>98.005750000000006</v>
      </c>
      <c r="BE599">
        <v>99.072249999999997</v>
      </c>
      <c r="BF599">
        <v>98.916240000000002</v>
      </c>
      <c r="BG599">
        <v>99.988489999999999</v>
      </c>
      <c r="BH599">
        <v>99.054990000000004</v>
      </c>
      <c r="BI599">
        <v>96.549229999999994</v>
      </c>
      <c r="BJ599">
        <v>94.043480000000002</v>
      </c>
      <c r="BK599">
        <v>91.182220000000001</v>
      </c>
      <c r="BL599">
        <v>88.465469999999996</v>
      </c>
      <c r="BM599">
        <v>85.109970000000004</v>
      </c>
      <c r="BN599">
        <v>-2.7445879999999998</v>
      </c>
      <c r="BO599">
        <v>-4.7696500000000004</v>
      </c>
      <c r="BP599">
        <v>-4.1010970000000002</v>
      </c>
      <c r="BQ599">
        <v>-4.9571620000000003</v>
      </c>
      <c r="BR599">
        <v>-3.372976</v>
      </c>
      <c r="BS599">
        <v>-4.11768</v>
      </c>
      <c r="BT599">
        <v>-0.25292710000000002</v>
      </c>
      <c r="BU599">
        <v>6.3488189999999998</v>
      </c>
      <c r="BV599">
        <v>1.48278</v>
      </c>
      <c r="BW599">
        <v>-0.49720370000000003</v>
      </c>
      <c r="BX599">
        <v>-1.1419779999999999</v>
      </c>
      <c r="BY599">
        <v>-1.3654189999999999</v>
      </c>
      <c r="BZ599">
        <v>2.6407340000000001</v>
      </c>
      <c r="CA599">
        <v>6.4793349999999998</v>
      </c>
      <c r="CB599">
        <v>13.893000000000001</v>
      </c>
      <c r="CC599">
        <v>12.913650000000001</v>
      </c>
      <c r="CD599">
        <v>12.26571</v>
      </c>
      <c r="CE599">
        <v>11.92196</v>
      </c>
      <c r="CF599">
        <v>4.3380049999999999</v>
      </c>
      <c r="CG599">
        <v>-0.78059990000000001</v>
      </c>
      <c r="CH599">
        <v>1.4216310000000001</v>
      </c>
      <c r="CI599">
        <v>0.92349650000000005</v>
      </c>
      <c r="CJ599">
        <v>-0.75797040000000004</v>
      </c>
      <c r="CK599">
        <v>-0.29582940000000002</v>
      </c>
      <c r="CL599">
        <v>125.0564</v>
      </c>
      <c r="CM599">
        <v>39.734789999999997</v>
      </c>
      <c r="CN599">
        <v>37.198970000000003</v>
      </c>
      <c r="CO599">
        <v>34.76164</v>
      </c>
      <c r="CP599">
        <v>15.82124</v>
      </c>
      <c r="CQ599">
        <v>14.898720000000001</v>
      </c>
      <c r="CR599">
        <v>33.225560000000002</v>
      </c>
      <c r="CS599">
        <v>22.362189999999998</v>
      </c>
      <c r="CT599">
        <v>19.20016</v>
      </c>
      <c r="CU599">
        <v>6.7084489999999999</v>
      </c>
      <c r="CV599">
        <v>2.5939420000000002</v>
      </c>
      <c r="CW599">
        <v>1.0877380000000001</v>
      </c>
      <c r="CX599">
        <v>3.2229299999999999</v>
      </c>
      <c r="CY599">
        <v>5.7015599999999997</v>
      </c>
      <c r="CZ599">
        <v>30.188490000000002</v>
      </c>
      <c r="DA599">
        <v>31.037140000000001</v>
      </c>
      <c r="DB599">
        <v>37.315489999999997</v>
      </c>
      <c r="DC599">
        <v>138.6095</v>
      </c>
      <c r="DD599">
        <v>595.47950000000003</v>
      </c>
      <c r="DE599">
        <v>657.84360000000004</v>
      </c>
      <c r="DF599">
        <v>565.94849999999997</v>
      </c>
      <c r="DG599">
        <v>73.110420000000005</v>
      </c>
      <c r="DH599">
        <v>38.083120000000001</v>
      </c>
      <c r="DI599">
        <v>28.190529999999999</v>
      </c>
    </row>
    <row r="600" spans="1:113" x14ac:dyDescent="0.25">
      <c r="A600" t="str">
        <f t="shared" si="9"/>
        <v>Kern_All_All_All_All_200 kW and above_43704</v>
      </c>
      <c r="B600" t="s">
        <v>177</v>
      </c>
      <c r="C600" t="s">
        <v>266</v>
      </c>
      <c r="D600" t="s">
        <v>193</v>
      </c>
      <c r="E600" t="s">
        <v>19</v>
      </c>
      <c r="F600" t="s">
        <v>19</v>
      </c>
      <c r="G600" t="s">
        <v>19</v>
      </c>
      <c r="H600" t="s">
        <v>19</v>
      </c>
      <c r="I600" t="s">
        <v>61</v>
      </c>
      <c r="J600" s="11">
        <v>43704</v>
      </c>
      <c r="K600">
        <v>15</v>
      </c>
      <c r="L600">
        <v>18</v>
      </c>
      <c r="M600">
        <v>119</v>
      </c>
      <c r="N600">
        <v>0</v>
      </c>
      <c r="O600">
        <v>0</v>
      </c>
      <c r="P600">
        <v>0</v>
      </c>
      <c r="Q600">
        <v>0</v>
      </c>
      <c r="R600">
        <v>156.21854999999999</v>
      </c>
      <c r="S600">
        <v>148.29839999999999</v>
      </c>
      <c r="T600">
        <v>149.62899999999999</v>
      </c>
      <c r="U600">
        <v>179.49526</v>
      </c>
      <c r="V600">
        <v>178.78355999999999</v>
      </c>
      <c r="W600">
        <v>193.15899999999999</v>
      </c>
      <c r="X600">
        <v>197.04924</v>
      </c>
      <c r="Y600">
        <v>203.3836</v>
      </c>
      <c r="Z600">
        <v>210.97579999999999</v>
      </c>
      <c r="AA600">
        <v>216.06401</v>
      </c>
      <c r="AB600">
        <v>216.40571</v>
      </c>
      <c r="AC600">
        <v>225.68845999999999</v>
      </c>
      <c r="AD600">
        <v>222.89992000000001</v>
      </c>
      <c r="AE600">
        <v>217.53684000000001</v>
      </c>
      <c r="AF600">
        <v>213.50794999999999</v>
      </c>
      <c r="AG600">
        <v>206.7079</v>
      </c>
      <c r="AH600">
        <v>202.959</v>
      </c>
      <c r="AI600">
        <v>198.82419999999999</v>
      </c>
      <c r="AJ600">
        <v>200.2842</v>
      </c>
      <c r="AK600">
        <v>202.35169999999999</v>
      </c>
      <c r="AL600">
        <v>198.2405</v>
      </c>
      <c r="AM600">
        <v>185.874</v>
      </c>
      <c r="AN600">
        <v>176.6491</v>
      </c>
      <c r="AO600">
        <v>169.4725</v>
      </c>
      <c r="AP600">
        <v>84.248720000000006</v>
      </c>
      <c r="AQ600">
        <v>81.682220000000001</v>
      </c>
      <c r="AR600">
        <v>81.037719999999993</v>
      </c>
      <c r="AS600">
        <v>79.465469999999996</v>
      </c>
      <c r="AT600">
        <v>77.537719999999993</v>
      </c>
      <c r="AU600">
        <v>77.037719999999993</v>
      </c>
      <c r="AV600">
        <v>75.537719999999993</v>
      </c>
      <c r="AW600">
        <v>75.615729999999999</v>
      </c>
      <c r="AX600">
        <v>79.410480000000007</v>
      </c>
      <c r="AY600">
        <v>83.054990000000004</v>
      </c>
      <c r="AZ600">
        <v>86.771739999999994</v>
      </c>
      <c r="BA600">
        <v>90.777500000000003</v>
      </c>
      <c r="BB600">
        <v>94.427750000000003</v>
      </c>
      <c r="BC600">
        <v>97.361249999999998</v>
      </c>
      <c r="BD600">
        <v>98.84975</v>
      </c>
      <c r="BE600">
        <v>99.765979999999999</v>
      </c>
      <c r="BF600">
        <v>99.760230000000007</v>
      </c>
      <c r="BG600">
        <v>100.3267</v>
      </c>
      <c r="BH600">
        <v>100.18219999999999</v>
      </c>
      <c r="BI600">
        <v>98.176469999999995</v>
      </c>
      <c r="BJ600">
        <v>94.815219999999997</v>
      </c>
      <c r="BK600">
        <v>92.670720000000003</v>
      </c>
      <c r="BL600">
        <v>90.170720000000003</v>
      </c>
      <c r="BM600">
        <v>87.387469999999993</v>
      </c>
      <c r="BN600">
        <v>-3.0202799999999998E-2</v>
      </c>
      <c r="BO600">
        <v>7.51386E-2</v>
      </c>
      <c r="BP600">
        <v>-0.15866649999999999</v>
      </c>
      <c r="BQ600">
        <v>-3.8696999999999999</v>
      </c>
      <c r="BR600">
        <v>-4.7291290000000004</v>
      </c>
      <c r="BS600">
        <v>-5.2734579999999998</v>
      </c>
      <c r="BT600">
        <v>1.7036039999999999</v>
      </c>
      <c r="BU600">
        <v>7.1146459999999996</v>
      </c>
      <c r="BV600">
        <v>1.414979</v>
      </c>
      <c r="BW600">
        <v>-3.450056</v>
      </c>
      <c r="BX600">
        <v>-5.063345</v>
      </c>
      <c r="BY600">
        <v>-2.4085580000000002</v>
      </c>
      <c r="BZ600">
        <v>7.6487020000000001</v>
      </c>
      <c r="CA600">
        <v>8.5637480000000004</v>
      </c>
      <c r="CB600">
        <v>13.32652</v>
      </c>
      <c r="CC600">
        <v>13.14301</v>
      </c>
      <c r="CD600">
        <v>13.393140000000001</v>
      </c>
      <c r="CE600">
        <v>25.43805</v>
      </c>
      <c r="CF600">
        <v>16.49521</v>
      </c>
      <c r="CG600">
        <v>5.793412</v>
      </c>
      <c r="CH600">
        <v>12.086309999999999</v>
      </c>
      <c r="CI600">
        <v>6.9771789999999996</v>
      </c>
      <c r="CJ600">
        <v>4.7790609999999996</v>
      </c>
      <c r="CK600">
        <v>6.5524810000000002</v>
      </c>
      <c r="CL600">
        <v>142.89269999999999</v>
      </c>
      <c r="CM600">
        <v>69.090959999999995</v>
      </c>
      <c r="CN600">
        <v>53.461030000000001</v>
      </c>
      <c r="CO600">
        <v>25.422689999999999</v>
      </c>
      <c r="CP600">
        <v>30.828479999999999</v>
      </c>
      <c r="CQ600">
        <v>22.157139999999998</v>
      </c>
      <c r="CR600">
        <v>44.197470000000003</v>
      </c>
      <c r="CS600">
        <v>28.349</v>
      </c>
      <c r="CT600">
        <v>37.52675</v>
      </c>
      <c r="CU600">
        <v>43.958469999999998</v>
      </c>
      <c r="CV600">
        <v>36.494</v>
      </c>
      <c r="CW600">
        <v>1.3995740000000001</v>
      </c>
      <c r="CX600">
        <v>42.940930000000002</v>
      </c>
      <c r="CY600">
        <v>50.861440000000002</v>
      </c>
      <c r="CZ600">
        <v>73.452690000000004</v>
      </c>
      <c r="DA600">
        <v>75.577250000000006</v>
      </c>
      <c r="DB600">
        <v>95.129080000000002</v>
      </c>
      <c r="DC600">
        <v>381.84879999999998</v>
      </c>
      <c r="DD600">
        <v>876.31769999999995</v>
      </c>
      <c r="DE600">
        <v>735.0394</v>
      </c>
      <c r="DF600">
        <v>793.41959999999995</v>
      </c>
      <c r="DG600">
        <v>140.6574</v>
      </c>
      <c r="DH600">
        <v>88.988969999999995</v>
      </c>
      <c r="DI600">
        <v>115.9796</v>
      </c>
    </row>
    <row r="601" spans="1:113" x14ac:dyDescent="0.25">
      <c r="A601" t="str">
        <f t="shared" si="9"/>
        <v>Kern_All_All_All_All_200 kW and above_43721</v>
      </c>
      <c r="B601" t="s">
        <v>177</v>
      </c>
      <c r="C601" t="s">
        <v>266</v>
      </c>
      <c r="D601" t="s">
        <v>193</v>
      </c>
      <c r="E601" t="s">
        <v>19</v>
      </c>
      <c r="F601" t="s">
        <v>19</v>
      </c>
      <c r="G601" t="s">
        <v>19</v>
      </c>
      <c r="H601" t="s">
        <v>19</v>
      </c>
      <c r="I601" t="s">
        <v>61</v>
      </c>
      <c r="J601" s="11">
        <v>43721</v>
      </c>
      <c r="K601">
        <v>15</v>
      </c>
      <c r="L601">
        <v>18</v>
      </c>
      <c r="M601">
        <v>119</v>
      </c>
      <c r="N601">
        <v>0</v>
      </c>
      <c r="O601">
        <v>0</v>
      </c>
      <c r="P601">
        <v>0</v>
      </c>
      <c r="Q601">
        <v>0</v>
      </c>
      <c r="R601">
        <v>160.25967</v>
      </c>
      <c r="S601">
        <v>165.70667</v>
      </c>
      <c r="T601">
        <v>158.26231000000001</v>
      </c>
      <c r="U601">
        <v>153.34401</v>
      </c>
      <c r="V601">
        <v>166.05627000000001</v>
      </c>
      <c r="W601">
        <v>180.93017</v>
      </c>
      <c r="X601">
        <v>190.15208999999999</v>
      </c>
      <c r="Y601">
        <v>202.23414</v>
      </c>
      <c r="Z601">
        <v>210.17537999999999</v>
      </c>
      <c r="AA601">
        <v>213.72891999999999</v>
      </c>
      <c r="AB601">
        <v>215.70657</v>
      </c>
      <c r="AC601">
        <v>216.07656</v>
      </c>
      <c r="AD601">
        <v>218.00192999999999</v>
      </c>
      <c r="AE601">
        <v>227.57676000000001</v>
      </c>
      <c r="AF601">
        <v>214.37984</v>
      </c>
      <c r="AG601">
        <v>210.0017</v>
      </c>
      <c r="AH601">
        <v>201.2475</v>
      </c>
      <c r="AI601">
        <v>201.12190000000001</v>
      </c>
      <c r="AJ601">
        <v>201.00319999999999</v>
      </c>
      <c r="AK601">
        <v>210.68899999999999</v>
      </c>
      <c r="AL601">
        <v>204.27459999999999</v>
      </c>
      <c r="AM601">
        <v>186.99469999999999</v>
      </c>
      <c r="AN601">
        <v>171.79490000000001</v>
      </c>
      <c r="AO601">
        <v>164.5138</v>
      </c>
      <c r="AP601">
        <v>75.260230000000007</v>
      </c>
      <c r="AQ601">
        <v>73.543480000000002</v>
      </c>
      <c r="AR601">
        <v>72.326719999999995</v>
      </c>
      <c r="AS601">
        <v>69.971230000000006</v>
      </c>
      <c r="AT601">
        <v>70.182220000000001</v>
      </c>
      <c r="AU601">
        <v>68.682220000000001</v>
      </c>
      <c r="AV601">
        <v>66.326719999999995</v>
      </c>
      <c r="AW601">
        <v>65.687979999999996</v>
      </c>
      <c r="AX601">
        <v>68.988489999999999</v>
      </c>
      <c r="AY601">
        <v>74.632999999999996</v>
      </c>
      <c r="AZ601">
        <v>80.277500000000003</v>
      </c>
      <c r="BA601">
        <v>85.710999999999999</v>
      </c>
      <c r="BB601">
        <v>89.789000000000001</v>
      </c>
      <c r="BC601">
        <v>93.15025</v>
      </c>
      <c r="BD601">
        <v>95.222499999999997</v>
      </c>
      <c r="BE601">
        <v>97.078000000000003</v>
      </c>
      <c r="BF601">
        <v>97.505750000000006</v>
      </c>
      <c r="BG601">
        <v>97</v>
      </c>
      <c r="BH601">
        <v>95.994249999999994</v>
      </c>
      <c r="BI601">
        <v>92.988489999999999</v>
      </c>
      <c r="BJ601">
        <v>89.199489999999997</v>
      </c>
      <c r="BK601">
        <v>84.982730000000004</v>
      </c>
      <c r="BL601">
        <v>81.693730000000002</v>
      </c>
      <c r="BM601">
        <v>77.621480000000005</v>
      </c>
      <c r="BN601">
        <v>-12.99248</v>
      </c>
      <c r="BO601">
        <v>-13.441979999999999</v>
      </c>
      <c r="BP601">
        <v>-14.784230000000001</v>
      </c>
      <c r="BQ601">
        <v>-10.00126</v>
      </c>
      <c r="BR601">
        <v>-12.56687</v>
      </c>
      <c r="BS601">
        <v>-2.8184040000000001</v>
      </c>
      <c r="BT601">
        <v>-2.4108459999999998</v>
      </c>
      <c r="BU601">
        <v>6.8793439999999997</v>
      </c>
      <c r="BV601">
        <v>7.0683350000000003</v>
      </c>
      <c r="BW601">
        <v>4.8103379999999998</v>
      </c>
      <c r="BX601">
        <v>1.5144420000000001</v>
      </c>
      <c r="BY601">
        <v>-0.75288189999999999</v>
      </c>
      <c r="BZ601">
        <v>-0.55160220000000004</v>
      </c>
      <c r="CA601">
        <v>-1.7022660000000001</v>
      </c>
      <c r="CB601">
        <v>11.53302</v>
      </c>
      <c r="CC601">
        <v>8.7791169999999994</v>
      </c>
      <c r="CD601">
        <v>6.7315100000000001</v>
      </c>
      <c r="CE601">
        <v>3.1174050000000002</v>
      </c>
      <c r="CF601">
        <v>1.9201589999999999</v>
      </c>
      <c r="CG601">
        <v>0.26116669999999997</v>
      </c>
      <c r="CH601">
        <v>-1.45244</v>
      </c>
      <c r="CI601">
        <v>-9.1111319999999996</v>
      </c>
      <c r="CJ601">
        <v>-6.8382610000000001</v>
      </c>
      <c r="CK601">
        <v>-6.8780299999999999</v>
      </c>
      <c r="CL601">
        <v>74.962109999999996</v>
      </c>
      <c r="CM601">
        <v>88.147589999999994</v>
      </c>
      <c r="CN601">
        <v>86.423720000000003</v>
      </c>
      <c r="CO601">
        <v>76.371409999999997</v>
      </c>
      <c r="CP601">
        <v>84.090369999999993</v>
      </c>
      <c r="CQ601">
        <v>17.019380000000002</v>
      </c>
      <c r="CR601">
        <v>20.711639999999999</v>
      </c>
      <c r="CS601">
        <v>28.730119999999999</v>
      </c>
      <c r="CT601">
        <v>14.2075</v>
      </c>
      <c r="CU601">
        <v>10.153729999999999</v>
      </c>
      <c r="CV601">
        <v>3.7032829999999999</v>
      </c>
      <c r="CW601">
        <v>1.8637109999999999</v>
      </c>
      <c r="CX601">
        <v>3.326857</v>
      </c>
      <c r="CY601">
        <v>13.454689999999999</v>
      </c>
      <c r="CZ601">
        <v>38.749220000000001</v>
      </c>
      <c r="DA601">
        <v>36.919040000000003</v>
      </c>
      <c r="DB601">
        <v>39.988599999999998</v>
      </c>
      <c r="DC601">
        <v>113.4389</v>
      </c>
      <c r="DD601">
        <v>596.9443</v>
      </c>
      <c r="DE601">
        <v>635.0462</v>
      </c>
      <c r="DF601">
        <v>457.8648</v>
      </c>
      <c r="DG601">
        <v>61.13017</v>
      </c>
      <c r="DH601">
        <v>37.729939999999999</v>
      </c>
      <c r="DI601">
        <v>35.13691</v>
      </c>
    </row>
    <row r="602" spans="1:113" x14ac:dyDescent="0.25">
      <c r="A602" t="str">
        <f t="shared" si="9"/>
        <v>Kern_All_All_All_All_200 kW and above_2958465</v>
      </c>
      <c r="B602" t="s">
        <v>204</v>
      </c>
      <c r="C602" t="s">
        <v>266</v>
      </c>
      <c r="D602" t="s">
        <v>193</v>
      </c>
      <c r="E602" t="s">
        <v>19</v>
      </c>
      <c r="F602" t="s">
        <v>19</v>
      </c>
      <c r="G602" t="s">
        <v>19</v>
      </c>
      <c r="H602" t="s">
        <v>19</v>
      </c>
      <c r="I602" t="s">
        <v>61</v>
      </c>
      <c r="J602" s="11">
        <v>2958465</v>
      </c>
      <c r="K602">
        <v>15</v>
      </c>
      <c r="L602">
        <v>18</v>
      </c>
      <c r="M602">
        <v>120.2222</v>
      </c>
      <c r="N602">
        <v>0</v>
      </c>
      <c r="O602">
        <v>0</v>
      </c>
      <c r="P602">
        <v>0</v>
      </c>
      <c r="Q602">
        <v>0</v>
      </c>
      <c r="R602">
        <v>166.268</v>
      </c>
      <c r="S602">
        <v>169.17437000000001</v>
      </c>
      <c r="T602">
        <v>166.86779000000001</v>
      </c>
      <c r="U602">
        <v>172.68351000000001</v>
      </c>
      <c r="V602">
        <v>185.96731</v>
      </c>
      <c r="W602">
        <v>200.33775</v>
      </c>
      <c r="X602">
        <v>202.58005</v>
      </c>
      <c r="Y602">
        <v>215.64804000000001</v>
      </c>
      <c r="Z602">
        <v>217.79096000000001</v>
      </c>
      <c r="AA602">
        <v>219.417</v>
      </c>
      <c r="AB602">
        <v>220.99327</v>
      </c>
      <c r="AC602">
        <v>223.53801999999999</v>
      </c>
      <c r="AD602">
        <v>222.35679999999999</v>
      </c>
      <c r="AE602">
        <v>221.71824000000001</v>
      </c>
      <c r="AF602">
        <v>214.19198</v>
      </c>
      <c r="AG602">
        <v>208.24700000000001</v>
      </c>
      <c r="AH602">
        <v>199.85730000000001</v>
      </c>
      <c r="AI602">
        <v>197.2286</v>
      </c>
      <c r="AJ602">
        <v>198.68819999999999</v>
      </c>
      <c r="AK602">
        <v>200.63579999999999</v>
      </c>
      <c r="AL602">
        <v>195.7328</v>
      </c>
      <c r="AM602">
        <v>184.51779999999999</v>
      </c>
      <c r="AN602">
        <v>173.994</v>
      </c>
      <c r="AO602">
        <v>166.4521</v>
      </c>
      <c r="AP602">
        <v>81.586920000000006</v>
      </c>
      <c r="AQ602">
        <v>79.372559999999993</v>
      </c>
      <c r="AR602">
        <v>78.165700000000001</v>
      </c>
      <c r="AS602">
        <v>76.64188</v>
      </c>
      <c r="AT602">
        <v>75.300839999999994</v>
      </c>
      <c r="AU602">
        <v>74.031030000000001</v>
      </c>
      <c r="AV602">
        <v>73.007320000000007</v>
      </c>
      <c r="AW602">
        <v>74.016620000000003</v>
      </c>
      <c r="AX602">
        <v>77.971919999999997</v>
      </c>
      <c r="AY602">
        <v>82.869290000000007</v>
      </c>
      <c r="AZ602">
        <v>87.004980000000003</v>
      </c>
      <c r="BA602">
        <v>90.966650000000001</v>
      </c>
      <c r="BB602">
        <v>94.405140000000003</v>
      </c>
      <c r="BC602">
        <v>97.176659999999998</v>
      </c>
      <c r="BD602">
        <v>99.191429999999997</v>
      </c>
      <c r="BE602">
        <v>100.0309</v>
      </c>
      <c r="BF602">
        <v>100.56059999999999</v>
      </c>
      <c r="BG602">
        <v>100.6632</v>
      </c>
      <c r="BH602">
        <v>99.677930000000003</v>
      </c>
      <c r="BI602">
        <v>97.644630000000006</v>
      </c>
      <c r="BJ602">
        <v>94.357839999999996</v>
      </c>
      <c r="BK602">
        <v>91.245990000000006</v>
      </c>
      <c r="BL602">
        <v>87.896180000000001</v>
      </c>
      <c r="BM602">
        <v>84.817250000000001</v>
      </c>
      <c r="BN602">
        <v>-8.2529389999999996</v>
      </c>
      <c r="BO602">
        <v>-6.9842649999999997</v>
      </c>
      <c r="BP602">
        <v>-7.2624329999999997</v>
      </c>
      <c r="BQ602">
        <v>-6.6828810000000001</v>
      </c>
      <c r="BR602">
        <v>-6.8561699999999997</v>
      </c>
      <c r="BS602">
        <v>-5.3529020000000003</v>
      </c>
      <c r="BT602">
        <v>-1.255234</v>
      </c>
      <c r="BU602">
        <v>5.3561129999999997</v>
      </c>
      <c r="BV602">
        <v>3.8714330000000001</v>
      </c>
      <c r="BW602">
        <v>2.0082300000000002</v>
      </c>
      <c r="BX602">
        <v>-0.75819809999999999</v>
      </c>
      <c r="BY602">
        <v>-1.06501</v>
      </c>
      <c r="BZ602">
        <v>1.9125829999999999</v>
      </c>
      <c r="CA602">
        <v>4.4240320000000004</v>
      </c>
      <c r="CB602">
        <v>13.44331</v>
      </c>
      <c r="CC602">
        <v>12.17999</v>
      </c>
      <c r="CD602">
        <v>11.35594</v>
      </c>
      <c r="CE602">
        <v>11.332090000000001</v>
      </c>
      <c r="CF602">
        <v>4.9541399999999998</v>
      </c>
      <c r="CG602">
        <v>9.65501E-2</v>
      </c>
      <c r="CH602">
        <v>1.701023</v>
      </c>
      <c r="CI602">
        <v>-0.48662909999999998</v>
      </c>
      <c r="CJ602">
        <v>-1.548074</v>
      </c>
      <c r="CK602">
        <v>-0.9805488</v>
      </c>
      <c r="CL602">
        <v>10.559850000000001</v>
      </c>
      <c r="CM602">
        <v>5.4936400000000001</v>
      </c>
      <c r="CN602">
        <v>5.1971769999999999</v>
      </c>
      <c r="CO602">
        <v>4.4451499999999999</v>
      </c>
      <c r="CP602">
        <v>4.4211710000000002</v>
      </c>
      <c r="CQ602">
        <v>2.6600410000000001</v>
      </c>
      <c r="CR602">
        <v>3.3894329999999999</v>
      </c>
      <c r="CS602">
        <v>3.0622210000000001</v>
      </c>
      <c r="CT602">
        <v>3.1487599999999998</v>
      </c>
      <c r="CU602">
        <v>2.1824370000000002</v>
      </c>
      <c r="CV602">
        <v>1.0904100000000001</v>
      </c>
      <c r="CW602">
        <v>0.21555060000000001</v>
      </c>
      <c r="CX602">
        <v>1.181878</v>
      </c>
      <c r="CY602">
        <v>1.604582</v>
      </c>
      <c r="CZ602">
        <v>4.0545150000000003</v>
      </c>
      <c r="DA602">
        <v>4.0633559999999997</v>
      </c>
      <c r="DB602">
        <v>4.6375349999999997</v>
      </c>
      <c r="DC602">
        <v>16.448319999999999</v>
      </c>
      <c r="DD602">
        <v>71.447969999999998</v>
      </c>
      <c r="DE602">
        <v>77.000010000000003</v>
      </c>
      <c r="DF602">
        <v>63.678600000000003</v>
      </c>
      <c r="DG602">
        <v>9.083494</v>
      </c>
      <c r="DH602">
        <v>5.1119599999999998</v>
      </c>
      <c r="DI602">
        <v>5.6231559999999998</v>
      </c>
    </row>
    <row r="603" spans="1:113" x14ac:dyDescent="0.25">
      <c r="A603" t="str">
        <f t="shared" si="9"/>
        <v>Northern Coast_All_All_All_All_200 kW and above_43627</v>
      </c>
      <c r="B603" t="s">
        <v>177</v>
      </c>
      <c r="C603" t="s">
        <v>267</v>
      </c>
      <c r="D603" t="s">
        <v>221</v>
      </c>
      <c r="E603" t="s">
        <v>19</v>
      </c>
      <c r="F603" t="s">
        <v>19</v>
      </c>
      <c r="G603" t="s">
        <v>19</v>
      </c>
      <c r="H603" t="s">
        <v>19</v>
      </c>
      <c r="I603" t="s">
        <v>61</v>
      </c>
      <c r="J603" s="11">
        <v>43627</v>
      </c>
      <c r="K603">
        <v>15</v>
      </c>
      <c r="L603">
        <v>18</v>
      </c>
      <c r="M603">
        <v>70</v>
      </c>
      <c r="N603">
        <v>0</v>
      </c>
      <c r="O603">
        <v>0</v>
      </c>
      <c r="P603">
        <v>0</v>
      </c>
      <c r="Q603">
        <v>0</v>
      </c>
      <c r="R603">
        <v>136.67783</v>
      </c>
      <c r="S603">
        <v>135.87915000000001</v>
      </c>
      <c r="T603">
        <v>131.16318999999999</v>
      </c>
      <c r="U603">
        <v>127.78573</v>
      </c>
      <c r="V603">
        <v>140.99234999999999</v>
      </c>
      <c r="W603">
        <v>175.38549</v>
      </c>
      <c r="X603">
        <v>207.30439999999999</v>
      </c>
      <c r="Y603">
        <v>216.21020999999999</v>
      </c>
      <c r="Z603">
        <v>221.01857999999999</v>
      </c>
      <c r="AA603">
        <v>216.46414999999999</v>
      </c>
      <c r="AB603">
        <v>231.99409</v>
      </c>
      <c r="AC603">
        <v>222.26258000000001</v>
      </c>
      <c r="AD603">
        <v>206.09371999999999</v>
      </c>
      <c r="AE603">
        <v>205.03191000000001</v>
      </c>
      <c r="AF603">
        <v>192.42216999999999</v>
      </c>
      <c r="AG603">
        <v>180.52889999999999</v>
      </c>
      <c r="AH603">
        <v>168.078</v>
      </c>
      <c r="AI603">
        <v>159.0565</v>
      </c>
      <c r="AJ603">
        <v>144.27209999999999</v>
      </c>
      <c r="AK603">
        <v>151.69110000000001</v>
      </c>
      <c r="AL603">
        <v>159.54419999999999</v>
      </c>
      <c r="AM603">
        <v>155.74250000000001</v>
      </c>
      <c r="AN603">
        <v>147.2878</v>
      </c>
      <c r="AO603">
        <v>138.7287</v>
      </c>
      <c r="AP603">
        <v>78.560649999999995</v>
      </c>
      <c r="AQ603">
        <v>75.089320000000001</v>
      </c>
      <c r="AR603">
        <v>72.526809999999998</v>
      </c>
      <c r="AS603">
        <v>71.025620000000004</v>
      </c>
      <c r="AT603">
        <v>68.825720000000004</v>
      </c>
      <c r="AU603">
        <v>68.221760000000003</v>
      </c>
      <c r="AV603">
        <v>67.548640000000006</v>
      </c>
      <c r="AW603">
        <v>70.676150000000007</v>
      </c>
      <c r="AX603">
        <v>75.568820000000002</v>
      </c>
      <c r="AY603">
        <v>80.58296</v>
      </c>
      <c r="AZ603">
        <v>84.862920000000003</v>
      </c>
      <c r="BA603">
        <v>89.759259999999998</v>
      </c>
      <c r="BB603">
        <v>93.802289999999999</v>
      </c>
      <c r="BC603">
        <v>96.624570000000006</v>
      </c>
      <c r="BD603">
        <v>99.239779999999996</v>
      </c>
      <c r="BE603">
        <v>100.78749999999999</v>
      </c>
      <c r="BF603">
        <v>101.92700000000001</v>
      </c>
      <c r="BG603">
        <v>101.6504</v>
      </c>
      <c r="BH603">
        <v>100.9354</v>
      </c>
      <c r="BI603">
        <v>99.094639999999998</v>
      </c>
      <c r="BJ603">
        <v>95.621639999999999</v>
      </c>
      <c r="BK603">
        <v>89.051299999999998</v>
      </c>
      <c r="BL603">
        <v>85.778180000000006</v>
      </c>
      <c r="BM603">
        <v>82.422489999999996</v>
      </c>
      <c r="BN603">
        <v>-10.351710000000001</v>
      </c>
      <c r="BO603">
        <v>-11.80242</v>
      </c>
      <c r="BP603">
        <v>-13.203480000000001</v>
      </c>
      <c r="BQ603">
        <v>-9.0227629999999994</v>
      </c>
      <c r="BR603">
        <v>-11.13875</v>
      </c>
      <c r="BS603">
        <v>-1.8621890000000001</v>
      </c>
      <c r="BT603">
        <v>-1.3668610000000001</v>
      </c>
      <c r="BU603">
        <v>6.0123499999999996</v>
      </c>
      <c r="BV603">
        <v>6.3894409999999997</v>
      </c>
      <c r="BW603">
        <v>4.4311480000000003</v>
      </c>
      <c r="BX603">
        <v>1.0769040000000001</v>
      </c>
      <c r="BY603">
        <v>-0.86586759999999996</v>
      </c>
      <c r="BZ603">
        <v>-3.8168000000000001E-2</v>
      </c>
      <c r="CA603">
        <v>-0.75331789999999998</v>
      </c>
      <c r="CB603">
        <v>11.33942</v>
      </c>
      <c r="CC603">
        <v>9.0664920000000002</v>
      </c>
      <c r="CD603">
        <v>7.2239319999999996</v>
      </c>
      <c r="CE603">
        <v>6.9445540000000001</v>
      </c>
      <c r="CF603">
        <v>4.2983779999999996</v>
      </c>
      <c r="CG603">
        <v>1.628698</v>
      </c>
      <c r="CH603">
        <v>-0.18008179999999999</v>
      </c>
      <c r="CI603">
        <v>-8.0511020000000002</v>
      </c>
      <c r="CJ603">
        <v>-6.0167349999999997</v>
      </c>
      <c r="CK603">
        <v>-5.7088210000000004</v>
      </c>
      <c r="CL603">
        <v>51.741120000000002</v>
      </c>
      <c r="CM603">
        <v>60.914180000000002</v>
      </c>
      <c r="CN603">
        <v>67.531989999999993</v>
      </c>
      <c r="CO603">
        <v>57.03313</v>
      </c>
      <c r="CP603">
        <v>53.295729999999999</v>
      </c>
      <c r="CQ603">
        <v>11.32334</v>
      </c>
      <c r="CR603">
        <v>16.527830000000002</v>
      </c>
      <c r="CS603">
        <v>19.001930000000002</v>
      </c>
      <c r="CT603">
        <v>13.727959999999999</v>
      </c>
      <c r="CU603">
        <v>10.32211</v>
      </c>
      <c r="CV603">
        <v>5.2382200000000001</v>
      </c>
      <c r="CW603">
        <v>1.936016</v>
      </c>
      <c r="CX603">
        <v>4.9077539999999997</v>
      </c>
      <c r="CY603">
        <v>8.4574169999999995</v>
      </c>
      <c r="CZ603">
        <v>28.22805</v>
      </c>
      <c r="DA603">
        <v>28.82199</v>
      </c>
      <c r="DB603">
        <v>26.1921</v>
      </c>
      <c r="DC603">
        <v>77.018879999999996</v>
      </c>
      <c r="DD603">
        <v>445.68799999999999</v>
      </c>
      <c r="DE603">
        <v>514.75300000000004</v>
      </c>
      <c r="DF603">
        <v>356.81229999999999</v>
      </c>
      <c r="DG603">
        <v>64.329350000000005</v>
      </c>
      <c r="DH603">
        <v>36.549979999999998</v>
      </c>
      <c r="DI603">
        <v>40.308050000000001</v>
      </c>
    </row>
    <row r="604" spans="1:113" x14ac:dyDescent="0.25">
      <c r="A604" t="str">
        <f t="shared" si="9"/>
        <v>Northern Coast_All_All_All_All_200 kW and above_43670</v>
      </c>
      <c r="B604" t="s">
        <v>177</v>
      </c>
      <c r="C604" t="s">
        <v>267</v>
      </c>
      <c r="D604" t="s">
        <v>221</v>
      </c>
      <c r="E604" t="s">
        <v>19</v>
      </c>
      <c r="F604" t="s">
        <v>19</v>
      </c>
      <c r="G604" t="s">
        <v>19</v>
      </c>
      <c r="H604" t="s">
        <v>19</v>
      </c>
      <c r="I604" t="s">
        <v>61</v>
      </c>
      <c r="J604" s="11">
        <v>43670</v>
      </c>
      <c r="K604">
        <v>15</v>
      </c>
      <c r="L604">
        <v>18</v>
      </c>
      <c r="M604">
        <v>69</v>
      </c>
      <c r="N604">
        <v>0</v>
      </c>
      <c r="O604">
        <v>0</v>
      </c>
      <c r="P604">
        <v>0</v>
      </c>
      <c r="Q604">
        <v>0</v>
      </c>
      <c r="R604">
        <v>125.32250999999999</v>
      </c>
      <c r="S604">
        <v>122.89749999999999</v>
      </c>
      <c r="T604">
        <v>120.24421</v>
      </c>
      <c r="U604">
        <v>119.29961</v>
      </c>
      <c r="V604">
        <v>143.34867</v>
      </c>
      <c r="W604">
        <v>159.99787000000001</v>
      </c>
      <c r="X604">
        <v>168.44210000000001</v>
      </c>
      <c r="Y604">
        <v>179.90199999999999</v>
      </c>
      <c r="Z604">
        <v>178.09966</v>
      </c>
      <c r="AA604">
        <v>200.15181999999999</v>
      </c>
      <c r="AB604">
        <v>196.03608</v>
      </c>
      <c r="AC604">
        <v>195.97378</v>
      </c>
      <c r="AD604">
        <v>179.85758999999999</v>
      </c>
      <c r="AE604">
        <v>179.80655999999999</v>
      </c>
      <c r="AF604">
        <v>172.5172</v>
      </c>
      <c r="AG604">
        <v>160.0864</v>
      </c>
      <c r="AH604">
        <v>151.66210000000001</v>
      </c>
      <c r="AI604">
        <v>146.82579999999999</v>
      </c>
      <c r="AJ604">
        <v>145.45859999999999</v>
      </c>
      <c r="AK604">
        <v>143.53919999999999</v>
      </c>
      <c r="AL604">
        <v>143.98439999999999</v>
      </c>
      <c r="AM604">
        <v>141.93039999999999</v>
      </c>
      <c r="AN604">
        <v>133.6412</v>
      </c>
      <c r="AO604">
        <v>125.75149999999999</v>
      </c>
      <c r="AP604">
        <v>71.722300000000004</v>
      </c>
      <c r="AQ604">
        <v>68.019289999999998</v>
      </c>
      <c r="AR604">
        <v>66.178129999999996</v>
      </c>
      <c r="AS604">
        <v>64.593649999999997</v>
      </c>
      <c r="AT604">
        <v>63.854390000000002</v>
      </c>
      <c r="AU604">
        <v>62.510739999999998</v>
      </c>
      <c r="AV604">
        <v>62.128929999999997</v>
      </c>
      <c r="AW604">
        <v>63.419350000000001</v>
      </c>
      <c r="AX604">
        <v>67.805980000000005</v>
      </c>
      <c r="AY604">
        <v>73.450739999999996</v>
      </c>
      <c r="AZ604">
        <v>78.121170000000006</v>
      </c>
      <c r="BA604">
        <v>82.475890000000007</v>
      </c>
      <c r="BB604">
        <v>87.226399999999998</v>
      </c>
      <c r="BC604">
        <v>91.956540000000004</v>
      </c>
      <c r="BD604">
        <v>94.885059999999996</v>
      </c>
      <c r="BE604">
        <v>97.110699999999994</v>
      </c>
      <c r="BF604">
        <v>97.910970000000006</v>
      </c>
      <c r="BG604">
        <v>97.956680000000006</v>
      </c>
      <c r="BH604">
        <v>97.586730000000003</v>
      </c>
      <c r="BI604">
        <v>94.740009999999998</v>
      </c>
      <c r="BJ604">
        <v>89.759010000000004</v>
      </c>
      <c r="BK604">
        <v>83.373350000000002</v>
      </c>
      <c r="BL604">
        <v>79.096680000000006</v>
      </c>
      <c r="BM604">
        <v>75.726280000000003</v>
      </c>
      <c r="BN604">
        <v>-13.57361</v>
      </c>
      <c r="BO604">
        <v>-4.0080460000000002</v>
      </c>
      <c r="BP604">
        <v>-5.6395099999999996</v>
      </c>
      <c r="BQ604">
        <v>-4.8344490000000002</v>
      </c>
      <c r="BR604">
        <v>-5.1471039999999997</v>
      </c>
      <c r="BS604">
        <v>-5.9133139999999997</v>
      </c>
      <c r="BT604">
        <v>-0.57547839999999995</v>
      </c>
      <c r="BU604">
        <v>1.47218</v>
      </c>
      <c r="BV604">
        <v>4.3571520000000001</v>
      </c>
      <c r="BW604">
        <v>3.950691</v>
      </c>
      <c r="BX604">
        <v>-0.44799919999999999</v>
      </c>
      <c r="BY604">
        <v>-0.3516513</v>
      </c>
      <c r="BZ604">
        <v>0.77925759999999999</v>
      </c>
      <c r="CA604">
        <v>5.7068909999999997</v>
      </c>
      <c r="CB604">
        <v>16.502800000000001</v>
      </c>
      <c r="CC604">
        <v>14.21048</v>
      </c>
      <c r="CD604">
        <v>13.547319999999999</v>
      </c>
      <c r="CE604">
        <v>11.87541</v>
      </c>
      <c r="CF604">
        <v>3.9732889999999998</v>
      </c>
      <c r="CG604">
        <v>-1.742407</v>
      </c>
      <c r="CH604">
        <v>-0.54524589999999995</v>
      </c>
      <c r="CI604">
        <v>0.44973770000000002</v>
      </c>
      <c r="CJ604">
        <v>-1.9335</v>
      </c>
      <c r="CK604">
        <v>0.29871150000000002</v>
      </c>
      <c r="CL604">
        <v>63.791600000000003</v>
      </c>
      <c r="CM604">
        <v>27.538270000000001</v>
      </c>
      <c r="CN604">
        <v>22.94952</v>
      </c>
      <c r="CO604">
        <v>20.70271</v>
      </c>
      <c r="CP604">
        <v>14.482200000000001</v>
      </c>
      <c r="CQ604">
        <v>11.336930000000001</v>
      </c>
      <c r="CR604">
        <v>11.118690000000001</v>
      </c>
      <c r="CS604">
        <v>16.731300000000001</v>
      </c>
      <c r="CT604">
        <v>9.8599530000000009</v>
      </c>
      <c r="CU604">
        <v>7.2788599999999999</v>
      </c>
      <c r="CV604">
        <v>4.0032209999999999</v>
      </c>
      <c r="CW604">
        <v>3.8742109999999998</v>
      </c>
      <c r="CX604">
        <v>4.9179040000000001</v>
      </c>
      <c r="CY604">
        <v>13.7898</v>
      </c>
      <c r="CZ604">
        <v>26.03492</v>
      </c>
      <c r="DA604">
        <v>28.381319999999999</v>
      </c>
      <c r="DB604">
        <v>28.582550000000001</v>
      </c>
      <c r="DC604">
        <v>78.104579999999999</v>
      </c>
      <c r="DD604">
        <v>470.96370000000002</v>
      </c>
      <c r="DE604">
        <v>494.916</v>
      </c>
      <c r="DF604">
        <v>383.09480000000002</v>
      </c>
      <c r="DG604">
        <v>48.252980000000001</v>
      </c>
      <c r="DH604">
        <v>32.169809999999998</v>
      </c>
      <c r="DI604">
        <v>29.096419999999998</v>
      </c>
    </row>
    <row r="605" spans="1:113" x14ac:dyDescent="0.25">
      <c r="A605" t="str">
        <f t="shared" si="9"/>
        <v>Northern Coast_All_All_All_All_200 kW and above_43672</v>
      </c>
      <c r="B605" t="s">
        <v>177</v>
      </c>
      <c r="C605" t="s">
        <v>267</v>
      </c>
      <c r="D605" t="s">
        <v>221</v>
      </c>
      <c r="E605" t="s">
        <v>19</v>
      </c>
      <c r="F605" t="s">
        <v>19</v>
      </c>
      <c r="G605" t="s">
        <v>19</v>
      </c>
      <c r="H605" t="s">
        <v>19</v>
      </c>
      <c r="I605" t="s">
        <v>61</v>
      </c>
      <c r="J605" s="11">
        <v>43672</v>
      </c>
      <c r="K605">
        <v>15</v>
      </c>
      <c r="L605">
        <v>18</v>
      </c>
      <c r="M605">
        <v>69</v>
      </c>
      <c r="N605">
        <v>0</v>
      </c>
      <c r="O605">
        <v>0</v>
      </c>
      <c r="P605">
        <v>0</v>
      </c>
      <c r="Q605">
        <v>0</v>
      </c>
      <c r="R605">
        <v>116.97691</v>
      </c>
      <c r="S605">
        <v>119.27493</v>
      </c>
      <c r="T605">
        <v>117.38459</v>
      </c>
      <c r="U605">
        <v>117.24823000000001</v>
      </c>
      <c r="V605">
        <v>138.91540000000001</v>
      </c>
      <c r="W605">
        <v>132.34275</v>
      </c>
      <c r="X605">
        <v>162.16869</v>
      </c>
      <c r="Y605">
        <v>166.51500999999999</v>
      </c>
      <c r="Z605">
        <v>165.56726</v>
      </c>
      <c r="AA605">
        <v>176.08437000000001</v>
      </c>
      <c r="AB605">
        <v>173.75738000000001</v>
      </c>
      <c r="AC605">
        <v>170.86016000000001</v>
      </c>
      <c r="AD605">
        <v>147.61861999999999</v>
      </c>
      <c r="AE605">
        <v>157.74805000000001</v>
      </c>
      <c r="AF605">
        <v>156.02216000000001</v>
      </c>
      <c r="AG605">
        <v>142.09960000000001</v>
      </c>
      <c r="AH605">
        <v>145.47210000000001</v>
      </c>
      <c r="AI605">
        <v>142.114</v>
      </c>
      <c r="AJ605">
        <v>137.1181</v>
      </c>
      <c r="AK605">
        <v>135.2569</v>
      </c>
      <c r="AL605">
        <v>143.2578</v>
      </c>
      <c r="AM605">
        <v>139.9462</v>
      </c>
      <c r="AN605">
        <v>127.3574</v>
      </c>
      <c r="AO605">
        <v>115.52760000000001</v>
      </c>
      <c r="AP605">
        <v>69.440539999999999</v>
      </c>
      <c r="AQ605">
        <v>70.139179999999996</v>
      </c>
      <c r="AR605">
        <v>67.719579999999993</v>
      </c>
      <c r="AS605">
        <v>65.899119999999996</v>
      </c>
      <c r="AT605">
        <v>64.261070000000004</v>
      </c>
      <c r="AU605">
        <v>63.19021</v>
      </c>
      <c r="AV605">
        <v>62.99841</v>
      </c>
      <c r="AW605">
        <v>63.63353</v>
      </c>
      <c r="AX605">
        <v>66.087879999999998</v>
      </c>
      <c r="AY605">
        <v>69.470399999999998</v>
      </c>
      <c r="AZ605">
        <v>73.870859999999993</v>
      </c>
      <c r="BA605">
        <v>78.202820000000003</v>
      </c>
      <c r="BB605">
        <v>82.522030000000001</v>
      </c>
      <c r="BC605">
        <v>86.006609999999995</v>
      </c>
      <c r="BD605">
        <v>89.022009999999995</v>
      </c>
      <c r="BE605">
        <v>91.174030000000002</v>
      </c>
      <c r="BF605">
        <v>90.787099999999995</v>
      </c>
      <c r="BG605">
        <v>90.332849999999993</v>
      </c>
      <c r="BH605">
        <v>89.916200000000003</v>
      </c>
      <c r="BI605">
        <v>87.043980000000005</v>
      </c>
      <c r="BJ605">
        <v>81.775660000000002</v>
      </c>
      <c r="BK605">
        <v>75.931309999999996</v>
      </c>
      <c r="BL605">
        <v>71.880049999999997</v>
      </c>
      <c r="BM605">
        <v>69.437960000000004</v>
      </c>
      <c r="BN605">
        <v>-13.462429999999999</v>
      </c>
      <c r="BO605">
        <v>-4.3731030000000004</v>
      </c>
      <c r="BP605">
        <v>-5.8890719999999996</v>
      </c>
      <c r="BQ605">
        <v>-4.9367260000000002</v>
      </c>
      <c r="BR605">
        <v>-5.0825269999999998</v>
      </c>
      <c r="BS605">
        <v>-5.9710640000000001</v>
      </c>
      <c r="BT605">
        <v>-0.65431289999999998</v>
      </c>
      <c r="BU605">
        <v>1.362948</v>
      </c>
      <c r="BV605">
        <v>4.3729990000000001</v>
      </c>
      <c r="BW605">
        <v>3.9800779999999998</v>
      </c>
      <c r="BX605">
        <v>-0.46678530000000001</v>
      </c>
      <c r="BY605">
        <v>-0.3587245</v>
      </c>
      <c r="BZ605">
        <v>0.82510090000000003</v>
      </c>
      <c r="CA605">
        <v>5.7894189999999996</v>
      </c>
      <c r="CB605">
        <v>16.561730000000001</v>
      </c>
      <c r="CC605">
        <v>14.31437</v>
      </c>
      <c r="CD605">
        <v>13.74452</v>
      </c>
      <c r="CE605">
        <v>12.180899999999999</v>
      </c>
      <c r="CF605">
        <v>4.3223710000000004</v>
      </c>
      <c r="CG605">
        <v>-1.5391600000000001</v>
      </c>
      <c r="CH605">
        <v>-0.44656439999999997</v>
      </c>
      <c r="CI605">
        <v>0.85357559999999999</v>
      </c>
      <c r="CJ605">
        <v>-1.651365</v>
      </c>
      <c r="CK605">
        <v>0.53658289999999997</v>
      </c>
      <c r="CL605">
        <v>63.105130000000003</v>
      </c>
      <c r="CM605">
        <v>20.695250000000001</v>
      </c>
      <c r="CN605">
        <v>24.297630000000002</v>
      </c>
      <c r="CO605">
        <v>27.330400000000001</v>
      </c>
      <c r="CP605">
        <v>17.851430000000001</v>
      </c>
      <c r="CQ605">
        <v>9.3727630000000008</v>
      </c>
      <c r="CR605">
        <v>8.6666749999999997</v>
      </c>
      <c r="CS605">
        <v>18.831320000000002</v>
      </c>
      <c r="CT605">
        <v>7.1702389999999996</v>
      </c>
      <c r="CU605">
        <v>6.3287930000000001</v>
      </c>
      <c r="CV605">
        <v>3.4768859999999999</v>
      </c>
      <c r="CW605">
        <v>3.1412499999999999</v>
      </c>
      <c r="CX605">
        <v>3.6925829999999999</v>
      </c>
      <c r="CY605">
        <v>8.1463680000000007</v>
      </c>
      <c r="CZ605">
        <v>28.751380000000001</v>
      </c>
      <c r="DA605">
        <v>30.16694</v>
      </c>
      <c r="DB605">
        <v>36.39481</v>
      </c>
      <c r="DC605">
        <v>92.914820000000006</v>
      </c>
      <c r="DD605">
        <v>481.26600000000002</v>
      </c>
      <c r="DE605">
        <v>506.31549999999999</v>
      </c>
      <c r="DF605">
        <v>410.19409999999999</v>
      </c>
      <c r="DG605">
        <v>53.702649999999998</v>
      </c>
      <c r="DH605">
        <v>40.537700000000001</v>
      </c>
      <c r="DI605">
        <v>41.709879999999998</v>
      </c>
    </row>
    <row r="606" spans="1:113" x14ac:dyDescent="0.25">
      <c r="A606" t="str">
        <f t="shared" si="9"/>
        <v>Northern Coast_All_All_All_All_200 kW and above_43690</v>
      </c>
      <c r="B606" t="s">
        <v>177</v>
      </c>
      <c r="C606" t="s">
        <v>267</v>
      </c>
      <c r="D606" t="s">
        <v>221</v>
      </c>
      <c r="E606" t="s">
        <v>19</v>
      </c>
      <c r="F606" t="s">
        <v>19</v>
      </c>
      <c r="G606" t="s">
        <v>19</v>
      </c>
      <c r="H606" t="s">
        <v>19</v>
      </c>
      <c r="I606" t="s">
        <v>61</v>
      </c>
      <c r="J606" s="11">
        <v>43690</v>
      </c>
      <c r="K606">
        <v>15</v>
      </c>
      <c r="L606">
        <v>18</v>
      </c>
      <c r="M606">
        <v>69</v>
      </c>
      <c r="N606">
        <v>1</v>
      </c>
      <c r="O606">
        <v>0</v>
      </c>
      <c r="P606">
        <v>1</v>
      </c>
      <c r="Q606">
        <v>0</v>
      </c>
      <c r="AP606">
        <v>72.400570000000002</v>
      </c>
      <c r="AQ606">
        <v>69.375699999999995</v>
      </c>
      <c r="AR606">
        <v>67.826419999999999</v>
      </c>
      <c r="AS606">
        <v>66.482900000000001</v>
      </c>
      <c r="AT606">
        <v>65.095179999999999</v>
      </c>
      <c r="AU606">
        <v>64.376499999999993</v>
      </c>
      <c r="AV606">
        <v>63.678690000000003</v>
      </c>
      <c r="AW606">
        <v>63.863050000000001</v>
      </c>
      <c r="AX606">
        <v>68.464429999999993</v>
      </c>
      <c r="AY606">
        <v>74.124070000000003</v>
      </c>
      <c r="AZ606">
        <v>79.003339999999994</v>
      </c>
      <c r="BA606">
        <v>83.770610000000005</v>
      </c>
      <c r="BB606">
        <v>88.073329999999999</v>
      </c>
      <c r="BC606">
        <v>91.967799999999997</v>
      </c>
      <c r="BD606">
        <v>94.52758</v>
      </c>
      <c r="BE606">
        <v>95.926339999999996</v>
      </c>
      <c r="BF606">
        <v>96.542640000000006</v>
      </c>
      <c r="BG606">
        <v>96.850800000000007</v>
      </c>
      <c r="BH606">
        <v>95.867739999999998</v>
      </c>
      <c r="BI606">
        <v>93.214179999999999</v>
      </c>
      <c r="BJ606">
        <v>88.261439999999993</v>
      </c>
      <c r="BK606">
        <v>83.743939999999995</v>
      </c>
      <c r="BL606">
        <v>79.71163</v>
      </c>
      <c r="BM606">
        <v>76.655779999999993</v>
      </c>
    </row>
    <row r="607" spans="1:113" x14ac:dyDescent="0.25">
      <c r="A607" t="str">
        <f t="shared" si="9"/>
        <v>Northern Coast_All_All_All_All_200 kW and above_43691</v>
      </c>
      <c r="B607" t="s">
        <v>177</v>
      </c>
      <c r="C607" t="s">
        <v>267</v>
      </c>
      <c r="D607" t="s">
        <v>221</v>
      </c>
      <c r="E607" t="s">
        <v>19</v>
      </c>
      <c r="F607" t="s">
        <v>19</v>
      </c>
      <c r="G607" t="s">
        <v>19</v>
      </c>
      <c r="H607" t="s">
        <v>19</v>
      </c>
      <c r="I607" t="s">
        <v>61</v>
      </c>
      <c r="J607" s="11">
        <v>43691</v>
      </c>
      <c r="K607">
        <v>15</v>
      </c>
      <c r="L607">
        <v>18</v>
      </c>
      <c r="M607">
        <v>69</v>
      </c>
      <c r="N607">
        <v>0</v>
      </c>
      <c r="O607">
        <v>0</v>
      </c>
      <c r="P607">
        <v>0</v>
      </c>
      <c r="Q607">
        <v>0</v>
      </c>
      <c r="R607">
        <v>112.91889999999999</v>
      </c>
      <c r="S607">
        <v>109.94622</v>
      </c>
      <c r="T607">
        <v>109.01298</v>
      </c>
      <c r="U607">
        <v>108.26094999999999</v>
      </c>
      <c r="V607">
        <v>137.98043999999999</v>
      </c>
      <c r="W607">
        <v>146.28005999999999</v>
      </c>
      <c r="X607">
        <v>185.30724000000001</v>
      </c>
      <c r="Y607">
        <v>196.96299999999999</v>
      </c>
      <c r="Z607">
        <v>200.77033</v>
      </c>
      <c r="AA607">
        <v>204.92764</v>
      </c>
      <c r="AB607">
        <v>202.61023</v>
      </c>
      <c r="AC607">
        <v>206.31992</v>
      </c>
      <c r="AD607">
        <v>181.23256000000001</v>
      </c>
      <c r="AE607">
        <v>181.40074000000001</v>
      </c>
      <c r="AF607">
        <v>175.78816</v>
      </c>
      <c r="AG607">
        <v>170.44489999999999</v>
      </c>
      <c r="AH607">
        <v>166.2654</v>
      </c>
      <c r="AI607">
        <v>155.63120000000001</v>
      </c>
      <c r="AJ607">
        <v>148.56299999999999</v>
      </c>
      <c r="AK607">
        <v>144.2895</v>
      </c>
      <c r="AL607">
        <v>143.17359999999999</v>
      </c>
      <c r="AM607">
        <v>136.05760000000001</v>
      </c>
      <c r="AN607">
        <v>129.23660000000001</v>
      </c>
      <c r="AO607">
        <v>120.0286</v>
      </c>
      <c r="AP607">
        <v>75.26764</v>
      </c>
      <c r="AQ607">
        <v>72.049260000000004</v>
      </c>
      <c r="AR607">
        <v>69.592119999999994</v>
      </c>
      <c r="AS607">
        <v>67.442369999999997</v>
      </c>
      <c r="AT607">
        <v>66.675579999999997</v>
      </c>
      <c r="AU607">
        <v>66.12012</v>
      </c>
      <c r="AV607">
        <v>64.920959999999994</v>
      </c>
      <c r="AW607">
        <v>66.062119999999993</v>
      </c>
      <c r="AX607">
        <v>71.329350000000005</v>
      </c>
      <c r="AY607">
        <v>76.611850000000004</v>
      </c>
      <c r="AZ607">
        <v>81.946529999999996</v>
      </c>
      <c r="BA607">
        <v>87.160259999999994</v>
      </c>
      <c r="BB607">
        <v>91.375559999999993</v>
      </c>
      <c r="BC607">
        <v>95.891279999999995</v>
      </c>
      <c r="BD607">
        <v>98.770340000000004</v>
      </c>
      <c r="BE607">
        <v>101.21339999999999</v>
      </c>
      <c r="BF607">
        <v>101.6073</v>
      </c>
      <c r="BG607">
        <v>101.1758</v>
      </c>
      <c r="BH607">
        <v>100.07769999999999</v>
      </c>
      <c r="BI607">
        <v>98.096249999999998</v>
      </c>
      <c r="BJ607">
        <v>92.446640000000002</v>
      </c>
      <c r="BK607">
        <v>86.936580000000006</v>
      </c>
      <c r="BL607">
        <v>82.394779999999997</v>
      </c>
      <c r="BM607">
        <v>79.253110000000007</v>
      </c>
      <c r="BN607">
        <v>-1.0066170000000001</v>
      </c>
      <c r="BO607">
        <v>-2.551609</v>
      </c>
      <c r="BP607">
        <v>-2.4186580000000002</v>
      </c>
      <c r="BQ607">
        <v>-2.9321839999999999</v>
      </c>
      <c r="BR607">
        <v>-1.93895</v>
      </c>
      <c r="BS607">
        <v>-2.4526940000000002</v>
      </c>
      <c r="BT607">
        <v>1.2326109999999999</v>
      </c>
      <c r="BU607">
        <v>6.820074</v>
      </c>
      <c r="BV607">
        <v>1.949538</v>
      </c>
      <c r="BW607">
        <v>-1.683743</v>
      </c>
      <c r="BX607">
        <v>-1.4607289999999999</v>
      </c>
      <c r="BY607">
        <v>-1.5996250000000001</v>
      </c>
      <c r="BZ607">
        <v>3.304516</v>
      </c>
      <c r="CA607">
        <v>7.2219889999999998</v>
      </c>
      <c r="CB607">
        <v>14.691520000000001</v>
      </c>
      <c r="CC607">
        <v>13.021050000000001</v>
      </c>
      <c r="CD607">
        <v>11.19397</v>
      </c>
      <c r="CE607">
        <v>12.92454</v>
      </c>
      <c r="CF607">
        <v>4.5384640000000003</v>
      </c>
      <c r="CG607">
        <v>-0.62522100000000003</v>
      </c>
      <c r="CH607">
        <v>2.0306670000000002</v>
      </c>
      <c r="CI607">
        <v>1.5950120000000001</v>
      </c>
      <c r="CJ607">
        <v>1.416596</v>
      </c>
      <c r="CK607">
        <v>2.4113359999999999</v>
      </c>
      <c r="CL607">
        <v>64.880110000000002</v>
      </c>
      <c r="CM607">
        <v>27.305489999999999</v>
      </c>
      <c r="CN607">
        <v>19.992540000000002</v>
      </c>
      <c r="CO607">
        <v>18.89752</v>
      </c>
      <c r="CP607">
        <v>12.21269</v>
      </c>
      <c r="CQ607">
        <v>5.9556630000000004</v>
      </c>
      <c r="CR607">
        <v>14.13214</v>
      </c>
      <c r="CS607">
        <v>10.09718</v>
      </c>
      <c r="CT607">
        <v>12.10033</v>
      </c>
      <c r="CU607">
        <v>7.7049370000000001</v>
      </c>
      <c r="CV607">
        <v>6.2139980000000001</v>
      </c>
      <c r="CW607">
        <v>1.8251569999999999</v>
      </c>
      <c r="CX607">
        <v>4.5827520000000002</v>
      </c>
      <c r="CY607">
        <v>8.7483210000000007</v>
      </c>
      <c r="CZ607">
        <v>29.208169999999999</v>
      </c>
      <c r="DA607">
        <v>32.193040000000003</v>
      </c>
      <c r="DB607">
        <v>30.019739999999999</v>
      </c>
      <c r="DC607">
        <v>102.82380000000001</v>
      </c>
      <c r="DD607">
        <v>487.57810000000001</v>
      </c>
      <c r="DE607">
        <v>526.83180000000004</v>
      </c>
      <c r="DF607">
        <v>424.79590000000002</v>
      </c>
      <c r="DG607">
        <v>50.221330000000002</v>
      </c>
      <c r="DH607">
        <v>31.580010000000001</v>
      </c>
      <c r="DI607">
        <v>32.811599999999999</v>
      </c>
    </row>
    <row r="608" spans="1:113" x14ac:dyDescent="0.25">
      <c r="A608" t="str">
        <f t="shared" si="9"/>
        <v>Northern Coast_All_All_All_All_200 kW and above_43693</v>
      </c>
      <c r="B608" t="s">
        <v>177</v>
      </c>
      <c r="C608" t="s">
        <v>267</v>
      </c>
      <c r="D608" t="s">
        <v>221</v>
      </c>
      <c r="E608" t="s">
        <v>19</v>
      </c>
      <c r="F608" t="s">
        <v>19</v>
      </c>
      <c r="G608" t="s">
        <v>19</v>
      </c>
      <c r="H608" t="s">
        <v>19</v>
      </c>
      <c r="I608" t="s">
        <v>61</v>
      </c>
      <c r="J608" s="11">
        <v>43693</v>
      </c>
      <c r="K608">
        <v>15</v>
      </c>
      <c r="L608">
        <v>18</v>
      </c>
      <c r="M608">
        <v>69</v>
      </c>
      <c r="N608">
        <v>0</v>
      </c>
      <c r="O608">
        <v>0</v>
      </c>
      <c r="P608">
        <v>0</v>
      </c>
      <c r="Q608">
        <v>0</v>
      </c>
      <c r="R608">
        <v>114.83114</v>
      </c>
      <c r="S608">
        <v>113.80508</v>
      </c>
      <c r="T608">
        <v>116.09809</v>
      </c>
      <c r="U608">
        <v>117.00091999999999</v>
      </c>
      <c r="V608">
        <v>122.29456999999999</v>
      </c>
      <c r="W608">
        <v>133.26747</v>
      </c>
      <c r="X608">
        <v>160.15065000000001</v>
      </c>
      <c r="Y608">
        <v>172.10432</v>
      </c>
      <c r="Z608">
        <v>180.2739</v>
      </c>
      <c r="AA608">
        <v>186.01088999999999</v>
      </c>
      <c r="AB608">
        <v>210.62881999999999</v>
      </c>
      <c r="AC608">
        <v>202.57783000000001</v>
      </c>
      <c r="AD608">
        <v>180.64793</v>
      </c>
      <c r="AE608">
        <v>183.46951000000001</v>
      </c>
      <c r="AF608">
        <v>175.34169</v>
      </c>
      <c r="AG608">
        <v>168.25640000000001</v>
      </c>
      <c r="AH608">
        <v>156.40170000000001</v>
      </c>
      <c r="AI608">
        <v>142.65610000000001</v>
      </c>
      <c r="AJ608">
        <v>135.7944</v>
      </c>
      <c r="AK608">
        <v>132.62520000000001</v>
      </c>
      <c r="AL608">
        <v>130.61099999999999</v>
      </c>
      <c r="AM608">
        <v>125.4739</v>
      </c>
      <c r="AN608">
        <v>121.2084</v>
      </c>
      <c r="AO608">
        <v>113.51439999999999</v>
      </c>
      <c r="AP608">
        <v>74.756259999999997</v>
      </c>
      <c r="AQ608">
        <v>75.449979999999996</v>
      </c>
      <c r="AR608">
        <v>73.647220000000004</v>
      </c>
      <c r="AS608">
        <v>71.751819999999995</v>
      </c>
      <c r="AT608">
        <v>70.248540000000006</v>
      </c>
      <c r="AU608">
        <v>68.985209999999995</v>
      </c>
      <c r="AV608">
        <v>68.393119999999996</v>
      </c>
      <c r="AW608">
        <v>68.896410000000003</v>
      </c>
      <c r="AX608">
        <v>73.394099999999995</v>
      </c>
      <c r="AY608">
        <v>78.211519999999993</v>
      </c>
      <c r="AZ608">
        <v>83.247280000000003</v>
      </c>
      <c r="BA608">
        <v>88.141919999999999</v>
      </c>
      <c r="BB608">
        <v>91.930850000000007</v>
      </c>
      <c r="BC608">
        <v>95.269850000000005</v>
      </c>
      <c r="BD608">
        <v>98.5154</v>
      </c>
      <c r="BE608">
        <v>99.741069999999993</v>
      </c>
      <c r="BF608">
        <v>99.196430000000007</v>
      </c>
      <c r="BG608">
        <v>97.471969999999999</v>
      </c>
      <c r="BH608">
        <v>95.130840000000006</v>
      </c>
      <c r="BI608">
        <v>91.383369999999999</v>
      </c>
      <c r="BJ608">
        <v>83.921229999999994</v>
      </c>
      <c r="BK608">
        <v>79.152600000000007</v>
      </c>
      <c r="BL608">
        <v>76.306820000000002</v>
      </c>
      <c r="BM608">
        <v>74.169989999999999</v>
      </c>
      <c r="BN608">
        <v>-1.6848160000000001</v>
      </c>
      <c r="BO608">
        <v>-3.4197519999999999</v>
      </c>
      <c r="BP608">
        <v>-3.386177</v>
      </c>
      <c r="BQ608">
        <v>-3.3005249999999999</v>
      </c>
      <c r="BR608">
        <v>-2.012775</v>
      </c>
      <c r="BS608">
        <v>-2.8937200000000001</v>
      </c>
      <c r="BT608">
        <v>6.6564799999999993E-2</v>
      </c>
      <c r="BU608">
        <v>6.2568029999999997</v>
      </c>
      <c r="BV608">
        <v>1.9158539999999999</v>
      </c>
      <c r="BW608">
        <v>-0.87288169999999998</v>
      </c>
      <c r="BX608">
        <v>-0.7626906</v>
      </c>
      <c r="BY608">
        <v>-1.3867780000000001</v>
      </c>
      <c r="BZ608">
        <v>2.3915820000000001</v>
      </c>
      <c r="CA608">
        <v>6.4691299999999998</v>
      </c>
      <c r="CB608">
        <v>14.124420000000001</v>
      </c>
      <c r="CC608">
        <v>12.6416</v>
      </c>
      <c r="CD608">
        <v>10.829510000000001</v>
      </c>
      <c r="CE608">
        <v>10.89899</v>
      </c>
      <c r="CF608">
        <v>3.3393969999999999</v>
      </c>
      <c r="CG608">
        <v>-0.81221109999999996</v>
      </c>
      <c r="CH608">
        <v>0.92201089999999997</v>
      </c>
      <c r="CI608">
        <v>0.97383889999999995</v>
      </c>
      <c r="CJ608">
        <v>0.53421189999999996</v>
      </c>
      <c r="CK608">
        <v>1.179789</v>
      </c>
      <c r="CL608">
        <v>63.650590000000001</v>
      </c>
      <c r="CM608">
        <v>30.309419999999999</v>
      </c>
      <c r="CN608">
        <v>23.348880000000001</v>
      </c>
      <c r="CO608">
        <v>24.935980000000001</v>
      </c>
      <c r="CP608">
        <v>15.92028</v>
      </c>
      <c r="CQ608">
        <v>7.3653459999999997</v>
      </c>
      <c r="CR608">
        <v>10.843400000000001</v>
      </c>
      <c r="CS608">
        <v>11.126300000000001</v>
      </c>
      <c r="CT608">
        <v>9.2647449999999996</v>
      </c>
      <c r="CU608">
        <v>8.0700199999999995</v>
      </c>
      <c r="CV608">
        <v>3.8353419999999998</v>
      </c>
      <c r="CW608">
        <v>1.2153499999999999</v>
      </c>
      <c r="CX608">
        <v>3.6756989999999998</v>
      </c>
      <c r="CY608">
        <v>9.5294469999999993</v>
      </c>
      <c r="CZ608">
        <v>33.046790000000001</v>
      </c>
      <c r="DA608">
        <v>36.320540000000001</v>
      </c>
      <c r="DB608">
        <v>42.104939999999999</v>
      </c>
      <c r="DC608">
        <v>103.76260000000001</v>
      </c>
      <c r="DD608">
        <v>443.84039999999999</v>
      </c>
      <c r="DE608">
        <v>514.48329999999999</v>
      </c>
      <c r="DF608">
        <v>405.92129999999997</v>
      </c>
      <c r="DG608">
        <v>61.732469999999999</v>
      </c>
      <c r="DH608">
        <v>43.986890000000002</v>
      </c>
      <c r="DI608">
        <v>47.224939999999997</v>
      </c>
    </row>
    <row r="609" spans="1:113" x14ac:dyDescent="0.25">
      <c r="A609" t="str">
        <f t="shared" si="9"/>
        <v>Northern Coast_All_All_All_All_200 kW and above_43703</v>
      </c>
      <c r="B609" t="s">
        <v>177</v>
      </c>
      <c r="C609" t="s">
        <v>267</v>
      </c>
      <c r="D609" t="s">
        <v>221</v>
      </c>
      <c r="E609" t="s">
        <v>19</v>
      </c>
      <c r="F609" t="s">
        <v>19</v>
      </c>
      <c r="G609" t="s">
        <v>19</v>
      </c>
      <c r="H609" t="s">
        <v>19</v>
      </c>
      <c r="I609" t="s">
        <v>61</v>
      </c>
      <c r="J609" s="11">
        <v>43703</v>
      </c>
      <c r="K609">
        <v>15</v>
      </c>
      <c r="L609">
        <v>18</v>
      </c>
      <c r="M609">
        <v>69</v>
      </c>
      <c r="N609">
        <v>0</v>
      </c>
      <c r="O609">
        <v>0</v>
      </c>
      <c r="P609">
        <v>0</v>
      </c>
      <c r="Q609">
        <v>0</v>
      </c>
      <c r="R609">
        <v>114.40657</v>
      </c>
      <c r="S609">
        <v>114.08431</v>
      </c>
      <c r="T609">
        <v>116.05681</v>
      </c>
      <c r="U609">
        <v>119.23661</v>
      </c>
      <c r="V609">
        <v>150.56626</v>
      </c>
      <c r="W609">
        <v>165.25359</v>
      </c>
      <c r="X609">
        <v>192.91967</v>
      </c>
      <c r="Y609">
        <v>216.54732000000001</v>
      </c>
      <c r="Z609">
        <v>218.94811999999999</v>
      </c>
      <c r="AA609">
        <v>215.63577000000001</v>
      </c>
      <c r="AB609">
        <v>212.81044</v>
      </c>
      <c r="AC609">
        <v>218.50591</v>
      </c>
      <c r="AD609">
        <v>195.36832000000001</v>
      </c>
      <c r="AE609">
        <v>207.06833</v>
      </c>
      <c r="AF609">
        <v>205.42301</v>
      </c>
      <c r="AG609">
        <v>190.34289999999999</v>
      </c>
      <c r="AH609">
        <v>178.4006</v>
      </c>
      <c r="AI609">
        <v>168.76339999999999</v>
      </c>
      <c r="AJ609">
        <v>171.59020000000001</v>
      </c>
      <c r="AK609">
        <v>167.2911</v>
      </c>
      <c r="AL609">
        <v>160.56610000000001</v>
      </c>
      <c r="AM609">
        <v>156.91069999999999</v>
      </c>
      <c r="AN609">
        <v>149.279</v>
      </c>
      <c r="AO609">
        <v>137.90299999999999</v>
      </c>
      <c r="AP609">
        <v>71.348500000000001</v>
      </c>
      <c r="AQ609">
        <v>69.883539999999996</v>
      </c>
      <c r="AR609">
        <v>68.032480000000007</v>
      </c>
      <c r="AS609">
        <v>66.43974</v>
      </c>
      <c r="AT609">
        <v>65.094660000000005</v>
      </c>
      <c r="AU609">
        <v>63.831620000000001</v>
      </c>
      <c r="AV609">
        <v>62.869450000000001</v>
      </c>
      <c r="AW609">
        <v>63.125210000000003</v>
      </c>
      <c r="AX609">
        <v>68.247219999999999</v>
      </c>
      <c r="AY609">
        <v>72.326070000000001</v>
      </c>
      <c r="AZ609">
        <v>77.865390000000005</v>
      </c>
      <c r="BA609">
        <v>83.230770000000007</v>
      </c>
      <c r="BB609">
        <v>88.509829999999994</v>
      </c>
      <c r="BC609">
        <v>92.71987</v>
      </c>
      <c r="BD609">
        <v>95.446789999999993</v>
      </c>
      <c r="BE609">
        <v>97.669870000000003</v>
      </c>
      <c r="BF609">
        <v>98.269450000000006</v>
      </c>
      <c r="BG609">
        <v>98.252989999999997</v>
      </c>
      <c r="BH609">
        <v>95.966880000000003</v>
      </c>
      <c r="BI609">
        <v>91.765169999999998</v>
      </c>
      <c r="BJ609">
        <v>85.383759999999995</v>
      </c>
      <c r="BK609">
        <v>80.735680000000002</v>
      </c>
      <c r="BL609">
        <v>76.69359</v>
      </c>
      <c r="BM609">
        <v>73.732259999999997</v>
      </c>
      <c r="BN609">
        <v>-0.95360869999999998</v>
      </c>
      <c r="BO609">
        <v>-2.4378449999999998</v>
      </c>
      <c r="BP609">
        <v>-2.3527610000000001</v>
      </c>
      <c r="BQ609">
        <v>-2.6429269999999998</v>
      </c>
      <c r="BR609">
        <v>-1.7353209999999999</v>
      </c>
      <c r="BS609">
        <v>-2.3277190000000001</v>
      </c>
      <c r="BT609">
        <v>0.96539209999999998</v>
      </c>
      <c r="BU609">
        <v>6.6881539999999999</v>
      </c>
      <c r="BV609">
        <v>1.969441</v>
      </c>
      <c r="BW609">
        <v>-1.2638830000000001</v>
      </c>
      <c r="BX609">
        <v>-1.410536</v>
      </c>
      <c r="BY609">
        <v>-1.5179609999999999</v>
      </c>
      <c r="BZ609">
        <v>3.1842269999999999</v>
      </c>
      <c r="CA609">
        <v>6.9096739999999999</v>
      </c>
      <c r="CB609">
        <v>14.270289999999999</v>
      </c>
      <c r="CC609">
        <v>12.68332</v>
      </c>
      <c r="CD609">
        <v>10.96791</v>
      </c>
      <c r="CE609">
        <v>12.702540000000001</v>
      </c>
      <c r="CF609">
        <v>4.8053900000000001</v>
      </c>
      <c r="CG609">
        <v>-3.8933700000000002E-2</v>
      </c>
      <c r="CH609">
        <v>2.056921</v>
      </c>
      <c r="CI609">
        <v>1.5787869999999999</v>
      </c>
      <c r="CJ609">
        <v>1.207111</v>
      </c>
      <c r="CK609">
        <v>2.1297969999999999</v>
      </c>
      <c r="CL609">
        <v>89.470140000000001</v>
      </c>
      <c r="CM609">
        <v>37.16919</v>
      </c>
      <c r="CN609">
        <v>33.243040000000001</v>
      </c>
      <c r="CO609">
        <v>23.236809999999998</v>
      </c>
      <c r="CP609">
        <v>10.33376</v>
      </c>
      <c r="CQ609">
        <v>10.3163</v>
      </c>
      <c r="CR609">
        <v>21.27026</v>
      </c>
      <c r="CS609">
        <v>13.67014</v>
      </c>
      <c r="CT609">
        <v>14.02506</v>
      </c>
      <c r="CU609">
        <v>6.7026729999999999</v>
      </c>
      <c r="CV609">
        <v>5.6290550000000001</v>
      </c>
      <c r="CW609">
        <v>2.0595530000000002</v>
      </c>
      <c r="CX609">
        <v>4.3467640000000003</v>
      </c>
      <c r="CY609">
        <v>8.1861289999999993</v>
      </c>
      <c r="CZ609">
        <v>27.5929</v>
      </c>
      <c r="DA609">
        <v>28.361149999999999</v>
      </c>
      <c r="DB609">
        <v>26.810469999999999</v>
      </c>
      <c r="DC609">
        <v>110.5545</v>
      </c>
      <c r="DD609">
        <v>454.78140000000002</v>
      </c>
      <c r="DE609">
        <v>495.17380000000003</v>
      </c>
      <c r="DF609">
        <v>416.6721</v>
      </c>
      <c r="DG609">
        <v>52.288200000000003</v>
      </c>
      <c r="DH609">
        <v>34.723019999999998</v>
      </c>
      <c r="DI609">
        <v>31.848659999999999</v>
      </c>
    </row>
    <row r="610" spans="1:113" x14ac:dyDescent="0.25">
      <c r="A610" t="str">
        <f t="shared" si="9"/>
        <v>Northern Coast_All_All_All_All_200 kW and above_43704</v>
      </c>
      <c r="B610" t="s">
        <v>177</v>
      </c>
      <c r="C610" t="s">
        <v>267</v>
      </c>
      <c r="D610" t="s">
        <v>221</v>
      </c>
      <c r="E610" t="s">
        <v>19</v>
      </c>
      <c r="F610" t="s">
        <v>19</v>
      </c>
      <c r="G610" t="s">
        <v>19</v>
      </c>
      <c r="H610" t="s">
        <v>19</v>
      </c>
      <c r="I610" t="s">
        <v>61</v>
      </c>
      <c r="J610" s="11">
        <v>43704</v>
      </c>
      <c r="K610">
        <v>15</v>
      </c>
      <c r="L610">
        <v>18</v>
      </c>
      <c r="M610">
        <v>69</v>
      </c>
      <c r="N610">
        <v>0</v>
      </c>
      <c r="O610">
        <v>0</v>
      </c>
      <c r="P610">
        <v>0</v>
      </c>
      <c r="Q610">
        <v>0</v>
      </c>
      <c r="R610">
        <v>133.31084000000001</v>
      </c>
      <c r="S610">
        <v>127.44936</v>
      </c>
      <c r="T610">
        <v>122.38704</v>
      </c>
      <c r="U610">
        <v>124.81152</v>
      </c>
      <c r="V610">
        <v>151.27059</v>
      </c>
      <c r="W610">
        <v>164.30886000000001</v>
      </c>
      <c r="X610">
        <v>188.94771</v>
      </c>
      <c r="Y610">
        <v>203.28040999999999</v>
      </c>
      <c r="Z610">
        <v>211.14528999999999</v>
      </c>
      <c r="AA610">
        <v>215.67842999999999</v>
      </c>
      <c r="AB610">
        <v>211.58041</v>
      </c>
      <c r="AC610">
        <v>209.40513000000001</v>
      </c>
      <c r="AD610">
        <v>185.84601000000001</v>
      </c>
      <c r="AE610">
        <v>195.28187</v>
      </c>
      <c r="AF610">
        <v>188.51982000000001</v>
      </c>
      <c r="AG610">
        <v>179.99299999999999</v>
      </c>
      <c r="AH610">
        <v>167.7954</v>
      </c>
      <c r="AI610">
        <v>161.036</v>
      </c>
      <c r="AJ610">
        <v>159.19990000000001</v>
      </c>
      <c r="AK610">
        <v>152.85570000000001</v>
      </c>
      <c r="AL610">
        <v>148.63749999999999</v>
      </c>
      <c r="AM610">
        <v>148.73419999999999</v>
      </c>
      <c r="AN610">
        <v>141.7038</v>
      </c>
      <c r="AO610">
        <v>133.2501</v>
      </c>
      <c r="AP610">
        <v>71.464320000000001</v>
      </c>
      <c r="AQ610">
        <v>70.046369999999996</v>
      </c>
      <c r="AR610">
        <v>68.985470000000007</v>
      </c>
      <c r="AS610">
        <v>67.637820000000005</v>
      </c>
      <c r="AT610">
        <v>66.673289999999994</v>
      </c>
      <c r="AU610">
        <v>65.983760000000004</v>
      </c>
      <c r="AV610">
        <v>64.704269999999994</v>
      </c>
      <c r="AW610">
        <v>65.632050000000007</v>
      </c>
      <c r="AX610">
        <v>68.446789999999993</v>
      </c>
      <c r="AY610">
        <v>71.589100000000002</v>
      </c>
      <c r="AZ610">
        <v>76.918589999999995</v>
      </c>
      <c r="BA610">
        <v>81.864530000000002</v>
      </c>
      <c r="BB610">
        <v>86.617949999999993</v>
      </c>
      <c r="BC610">
        <v>90.863680000000002</v>
      </c>
      <c r="BD610">
        <v>93.501069999999999</v>
      </c>
      <c r="BE610">
        <v>95.426069999999996</v>
      </c>
      <c r="BF610">
        <v>96.256410000000002</v>
      </c>
      <c r="BG610">
        <v>95.375</v>
      </c>
      <c r="BH610">
        <v>92.340389999999999</v>
      </c>
      <c r="BI610">
        <v>87.711969999999994</v>
      </c>
      <c r="BJ610">
        <v>82.545720000000003</v>
      </c>
      <c r="BK610">
        <v>78.762389999999996</v>
      </c>
      <c r="BL610">
        <v>75.16431</v>
      </c>
      <c r="BM610">
        <v>72.641459999999995</v>
      </c>
      <c r="BN610">
        <v>2.49593</v>
      </c>
      <c r="BO610">
        <v>1.709646</v>
      </c>
      <c r="BP610">
        <v>1.7891999999999999</v>
      </c>
      <c r="BQ610">
        <v>-0.39119090000000001</v>
      </c>
      <c r="BR610">
        <v>-2.5044770000000001</v>
      </c>
      <c r="BS610">
        <v>-2.1718320000000002</v>
      </c>
      <c r="BT610">
        <v>3.6032630000000001</v>
      </c>
      <c r="BU610">
        <v>7.3224200000000002</v>
      </c>
      <c r="BV610">
        <v>1.128017</v>
      </c>
      <c r="BW610">
        <v>-5.2320029999999997</v>
      </c>
      <c r="BX610">
        <v>-5.5144950000000001</v>
      </c>
      <c r="BY610">
        <v>-2.0628549999999999</v>
      </c>
      <c r="BZ610">
        <v>7.8537679999999996</v>
      </c>
      <c r="CA610">
        <v>9.3658300000000008</v>
      </c>
      <c r="CB610">
        <v>14.552009999999999</v>
      </c>
      <c r="CC610">
        <v>13.1958</v>
      </c>
      <c r="CD610">
        <v>12.46149</v>
      </c>
      <c r="CE610">
        <v>25.05106</v>
      </c>
      <c r="CF610">
        <v>16.359169999999999</v>
      </c>
      <c r="CG610">
        <v>5.6960319999999998</v>
      </c>
      <c r="CH610">
        <v>11.67896</v>
      </c>
      <c r="CI610">
        <v>7.2262630000000003</v>
      </c>
      <c r="CJ610">
        <v>6.8036199999999996</v>
      </c>
      <c r="CK610">
        <v>9.4009520000000002</v>
      </c>
      <c r="CL610">
        <v>101.2473</v>
      </c>
      <c r="CM610">
        <v>59.513179999999998</v>
      </c>
      <c r="CN610">
        <v>51.259569999999997</v>
      </c>
      <c r="CO610">
        <v>22.13374</v>
      </c>
      <c r="CP610">
        <v>25.419550000000001</v>
      </c>
      <c r="CQ610">
        <v>18.546779999999998</v>
      </c>
      <c r="CR610">
        <v>31.52206</v>
      </c>
      <c r="CS610">
        <v>20.945060000000002</v>
      </c>
      <c r="CT610">
        <v>30.483370000000001</v>
      </c>
      <c r="CU610">
        <v>36.140129999999999</v>
      </c>
      <c r="CV610">
        <v>34.441110000000002</v>
      </c>
      <c r="CW610">
        <v>1.908393</v>
      </c>
      <c r="CX610">
        <v>32.260370000000002</v>
      </c>
      <c r="CY610">
        <v>40.289180000000002</v>
      </c>
      <c r="CZ610">
        <v>66.171350000000004</v>
      </c>
      <c r="DA610">
        <v>71.566820000000007</v>
      </c>
      <c r="DB610">
        <v>73.217799999999997</v>
      </c>
      <c r="DC610">
        <v>305.37549999999999</v>
      </c>
      <c r="DD610">
        <v>612.96900000000005</v>
      </c>
      <c r="DE610">
        <v>519.57470000000001</v>
      </c>
      <c r="DF610">
        <v>615.86860000000001</v>
      </c>
      <c r="DG610">
        <v>99.086830000000006</v>
      </c>
      <c r="DH610">
        <v>76.313209999999998</v>
      </c>
      <c r="DI610">
        <v>107.9084</v>
      </c>
    </row>
    <row r="611" spans="1:113" x14ac:dyDescent="0.25">
      <c r="A611" t="str">
        <f t="shared" si="9"/>
        <v>Northern Coast_All_All_All_All_200 kW and above_43721</v>
      </c>
      <c r="B611" t="s">
        <v>177</v>
      </c>
      <c r="C611" t="s">
        <v>267</v>
      </c>
      <c r="D611" t="s">
        <v>221</v>
      </c>
      <c r="E611" t="s">
        <v>19</v>
      </c>
      <c r="F611" t="s">
        <v>19</v>
      </c>
      <c r="G611" t="s">
        <v>19</v>
      </c>
      <c r="H611" t="s">
        <v>19</v>
      </c>
      <c r="I611" t="s">
        <v>61</v>
      </c>
      <c r="J611" s="11">
        <v>43721</v>
      </c>
      <c r="K611">
        <v>15</v>
      </c>
      <c r="L611">
        <v>18</v>
      </c>
      <c r="M611">
        <v>69</v>
      </c>
      <c r="N611">
        <v>0</v>
      </c>
      <c r="O611">
        <v>0</v>
      </c>
      <c r="P611">
        <v>0</v>
      </c>
      <c r="Q611">
        <v>0</v>
      </c>
      <c r="R611">
        <v>118.45390999999999</v>
      </c>
      <c r="S611">
        <v>119.60722</v>
      </c>
      <c r="T611">
        <v>117.98143</v>
      </c>
      <c r="U611">
        <v>115.43322999999999</v>
      </c>
      <c r="V611">
        <v>149.4598</v>
      </c>
      <c r="W611">
        <v>157.20929000000001</v>
      </c>
      <c r="X611">
        <v>176.23836</v>
      </c>
      <c r="Y611">
        <v>196.66264000000001</v>
      </c>
      <c r="Z611">
        <v>204.87933000000001</v>
      </c>
      <c r="AA611">
        <v>208.92815999999999</v>
      </c>
      <c r="AB611">
        <v>214.55100999999999</v>
      </c>
      <c r="AC611">
        <v>217.91077000000001</v>
      </c>
      <c r="AD611">
        <v>194.96463</v>
      </c>
      <c r="AE611">
        <v>200.97730000000001</v>
      </c>
      <c r="AF611">
        <v>187.89538999999999</v>
      </c>
      <c r="AG611">
        <v>185.03880000000001</v>
      </c>
      <c r="AH611">
        <v>168.1327</v>
      </c>
      <c r="AI611">
        <v>153.68270000000001</v>
      </c>
      <c r="AJ611">
        <v>152.4222</v>
      </c>
      <c r="AK611">
        <v>150.1507</v>
      </c>
      <c r="AL611">
        <v>139.64689999999999</v>
      </c>
      <c r="AM611">
        <v>134.23580000000001</v>
      </c>
      <c r="AN611">
        <v>127.8913</v>
      </c>
      <c r="AO611">
        <v>119.43819999999999</v>
      </c>
      <c r="AP611">
        <v>69.441450000000003</v>
      </c>
      <c r="AQ611">
        <v>67.77158</v>
      </c>
      <c r="AR611">
        <v>65.883539999999996</v>
      </c>
      <c r="AS611">
        <v>63.822220000000002</v>
      </c>
      <c r="AT611">
        <v>62.357050000000001</v>
      </c>
      <c r="AU611">
        <v>61.640599999999999</v>
      </c>
      <c r="AV611">
        <v>60.957689999999999</v>
      </c>
      <c r="AW611">
        <v>60.442520000000002</v>
      </c>
      <c r="AX611">
        <v>65.227779999999996</v>
      </c>
      <c r="AY611">
        <v>71.986969999999999</v>
      </c>
      <c r="AZ611">
        <v>78.083979999999997</v>
      </c>
      <c r="BA611">
        <v>83.900859999999994</v>
      </c>
      <c r="BB611">
        <v>87.886110000000002</v>
      </c>
      <c r="BC611">
        <v>91.697429999999997</v>
      </c>
      <c r="BD611">
        <v>94.686750000000004</v>
      </c>
      <c r="BE611">
        <v>97.116029999999995</v>
      </c>
      <c r="BF611">
        <v>97.921580000000006</v>
      </c>
      <c r="BG611">
        <v>97.18056</v>
      </c>
      <c r="BH611">
        <v>94.427570000000003</v>
      </c>
      <c r="BI611">
        <v>90.042950000000005</v>
      </c>
      <c r="BJ611">
        <v>84.643169999999998</v>
      </c>
      <c r="BK611">
        <v>79.157049999999998</v>
      </c>
      <c r="BL611">
        <v>75.450640000000007</v>
      </c>
      <c r="BM611">
        <v>72.538030000000006</v>
      </c>
      <c r="BN611">
        <v>-9.4377230000000001</v>
      </c>
      <c r="BO611">
        <v>-11.18985</v>
      </c>
      <c r="BP611">
        <v>-12.56255</v>
      </c>
      <c r="BQ611">
        <v>-8.6046879999999994</v>
      </c>
      <c r="BR611">
        <v>-10.42906</v>
      </c>
      <c r="BS611">
        <v>-1.5220549999999999</v>
      </c>
      <c r="BT611">
        <v>-1.123631</v>
      </c>
      <c r="BU611">
        <v>6.2122299999999999</v>
      </c>
      <c r="BV611">
        <v>6.495825</v>
      </c>
      <c r="BW611">
        <v>4.6623710000000003</v>
      </c>
      <c r="BX611">
        <v>1.2892429999999999</v>
      </c>
      <c r="BY611">
        <v>-0.79584460000000001</v>
      </c>
      <c r="BZ611">
        <v>-0.22189909999999999</v>
      </c>
      <c r="CA611">
        <v>-0.97556509999999996</v>
      </c>
      <c r="CB611">
        <v>10.964600000000001</v>
      </c>
      <c r="CC611">
        <v>8.4349019999999992</v>
      </c>
      <c r="CD611">
        <v>6.3830499999999999</v>
      </c>
      <c r="CE611">
        <v>5.320843</v>
      </c>
      <c r="CF611">
        <v>2.6845889999999999</v>
      </c>
      <c r="CG611">
        <v>0.56862619999999997</v>
      </c>
      <c r="CH611">
        <v>-1.695311</v>
      </c>
      <c r="CI611">
        <v>-8.2954340000000002</v>
      </c>
      <c r="CJ611">
        <v>-5.9240810000000002</v>
      </c>
      <c r="CK611">
        <v>-5.8804220000000003</v>
      </c>
      <c r="CL611">
        <v>51.917180000000002</v>
      </c>
      <c r="CM611">
        <v>58.275019999999998</v>
      </c>
      <c r="CN611">
        <v>57.719110000000001</v>
      </c>
      <c r="CO611">
        <v>49.198070000000001</v>
      </c>
      <c r="CP611">
        <v>50.733490000000003</v>
      </c>
      <c r="CQ611">
        <v>11.45683</v>
      </c>
      <c r="CR611">
        <v>15.69336</v>
      </c>
      <c r="CS611">
        <v>19.006989999999998</v>
      </c>
      <c r="CT611">
        <v>11.118510000000001</v>
      </c>
      <c r="CU611">
        <v>7.9490319999999999</v>
      </c>
      <c r="CV611">
        <v>4.9413729999999996</v>
      </c>
      <c r="CW611">
        <v>1.9865729999999999</v>
      </c>
      <c r="CX611">
        <v>4.3033289999999997</v>
      </c>
      <c r="CY611">
        <v>12.464829999999999</v>
      </c>
      <c r="CZ611">
        <v>30.917960000000001</v>
      </c>
      <c r="DA611">
        <v>31.0535</v>
      </c>
      <c r="DB611">
        <v>28.985479999999999</v>
      </c>
      <c r="DC611">
        <v>89.851960000000005</v>
      </c>
      <c r="DD611">
        <v>427.346</v>
      </c>
      <c r="DE611">
        <v>478.5521</v>
      </c>
      <c r="DF611">
        <v>345.48899999999998</v>
      </c>
      <c r="DG611">
        <v>51.192830000000001</v>
      </c>
      <c r="DH611">
        <v>32.435180000000003</v>
      </c>
      <c r="DI611">
        <v>31.119399999999999</v>
      </c>
    </row>
    <row r="612" spans="1:113" x14ac:dyDescent="0.25">
      <c r="A612" t="str">
        <f t="shared" si="9"/>
        <v>Northern Coast_All_All_All_All_200 kW and above_2958465</v>
      </c>
      <c r="B612" t="s">
        <v>204</v>
      </c>
      <c r="C612" t="s">
        <v>267</v>
      </c>
      <c r="D612" t="s">
        <v>221</v>
      </c>
      <c r="E612" t="s">
        <v>19</v>
      </c>
      <c r="F612" t="s">
        <v>19</v>
      </c>
      <c r="G612" t="s">
        <v>19</v>
      </c>
      <c r="H612" t="s">
        <v>19</v>
      </c>
      <c r="I612" t="s">
        <v>61</v>
      </c>
      <c r="J612" s="11">
        <v>2958465</v>
      </c>
      <c r="K612">
        <v>15</v>
      </c>
      <c r="L612">
        <v>18</v>
      </c>
      <c r="M612">
        <v>69.111109999999996</v>
      </c>
      <c r="N612">
        <v>0</v>
      </c>
      <c r="O612">
        <v>0</v>
      </c>
      <c r="P612">
        <v>0</v>
      </c>
      <c r="Q612">
        <v>0</v>
      </c>
      <c r="R612">
        <v>119.43522</v>
      </c>
      <c r="S612">
        <v>118.13681</v>
      </c>
      <c r="T612">
        <v>116.66098</v>
      </c>
      <c r="U612">
        <v>116.7804</v>
      </c>
      <c r="V612">
        <v>140.68966</v>
      </c>
      <c r="W612">
        <v>152.54854</v>
      </c>
      <c r="X612">
        <v>178.36780999999999</v>
      </c>
      <c r="Y612">
        <v>192.00418999999999</v>
      </c>
      <c r="Z612">
        <v>195.76588000000001</v>
      </c>
      <c r="AA612">
        <v>201.23455000000001</v>
      </c>
      <c r="AB612">
        <v>205.00611000000001</v>
      </c>
      <c r="AC612">
        <v>203.71711999999999</v>
      </c>
      <c r="AD612">
        <v>182.11278999999999</v>
      </c>
      <c r="AE612">
        <v>187.13355999999999</v>
      </c>
      <c r="AF612">
        <v>179.70142999999999</v>
      </c>
      <c r="AG612">
        <v>170.57249999999999</v>
      </c>
      <c r="AH612">
        <v>161.29089999999999</v>
      </c>
      <c r="AI612">
        <v>152.81039999999999</v>
      </c>
      <c r="AJ612">
        <v>148.23580000000001</v>
      </c>
      <c r="AK612">
        <v>146.45259999999999</v>
      </c>
      <c r="AL612">
        <v>145.64680000000001</v>
      </c>
      <c r="AM612">
        <v>142.33099999999999</v>
      </c>
      <c r="AN612">
        <v>134.09610000000001</v>
      </c>
      <c r="AO612">
        <v>125.0886</v>
      </c>
      <c r="AP612">
        <v>72.711359999999999</v>
      </c>
      <c r="AQ612">
        <v>70.86936</v>
      </c>
      <c r="AR612">
        <v>68.932419999999993</v>
      </c>
      <c r="AS612">
        <v>67.232810000000001</v>
      </c>
      <c r="AT612">
        <v>65.898390000000006</v>
      </c>
      <c r="AU612">
        <v>64.984499999999997</v>
      </c>
      <c r="AV612">
        <v>64.244460000000004</v>
      </c>
      <c r="AW612">
        <v>65.083370000000002</v>
      </c>
      <c r="AX612">
        <v>69.396929999999998</v>
      </c>
      <c r="AY612">
        <v>74.261520000000004</v>
      </c>
      <c r="AZ612">
        <v>79.324449999999999</v>
      </c>
      <c r="BA612">
        <v>84.278549999999996</v>
      </c>
      <c r="BB612">
        <v>88.660480000000007</v>
      </c>
      <c r="BC612">
        <v>92.555289999999999</v>
      </c>
      <c r="BD612">
        <v>95.399420000000006</v>
      </c>
      <c r="BE612">
        <v>97.351669999999999</v>
      </c>
      <c r="BF612">
        <v>97.824330000000003</v>
      </c>
      <c r="BG612">
        <v>97.360789999999994</v>
      </c>
      <c r="BH612">
        <v>95.805499999999995</v>
      </c>
      <c r="BI612">
        <v>92.565830000000005</v>
      </c>
      <c r="BJ612">
        <v>87.150919999999999</v>
      </c>
      <c r="BK612">
        <v>81.871579999999994</v>
      </c>
      <c r="BL612">
        <v>78.052959999999999</v>
      </c>
      <c r="BM612">
        <v>75.175259999999994</v>
      </c>
      <c r="BN612">
        <v>-5.3827590000000001</v>
      </c>
      <c r="BO612">
        <v>-4.433001</v>
      </c>
      <c r="BP612">
        <v>-5.0453650000000003</v>
      </c>
      <c r="BQ612">
        <v>-4.3453189999999999</v>
      </c>
      <c r="BR612">
        <v>-4.655907</v>
      </c>
      <c r="BS612">
        <v>-3.0291679999999999</v>
      </c>
      <c r="BT612">
        <v>0.41484549999999998</v>
      </c>
      <c r="BU612">
        <v>5.453417</v>
      </c>
      <c r="BV612">
        <v>3.3909590000000001</v>
      </c>
      <c r="BW612">
        <v>0.65649040000000003</v>
      </c>
      <c r="BX612">
        <v>-1.0752299999999999</v>
      </c>
      <c r="BY612">
        <v>-1.1763300000000001</v>
      </c>
      <c r="BZ612">
        <v>2.4445410000000001</v>
      </c>
      <c r="CA612">
        <v>5.2829110000000004</v>
      </c>
      <c r="CB612">
        <v>14.225989999999999</v>
      </c>
      <c r="CC612">
        <v>12.3062</v>
      </c>
      <c r="CD612">
        <v>10.88069</v>
      </c>
      <c r="CE612">
        <v>12.52201</v>
      </c>
      <c r="CF612">
        <v>5.6380049999999997</v>
      </c>
      <c r="CG612">
        <v>0.3754827</v>
      </c>
      <c r="CH612">
        <v>1.9280379999999999</v>
      </c>
      <c r="CI612">
        <v>-0.13890939999999999</v>
      </c>
      <c r="CJ612">
        <v>-0.36722559999999999</v>
      </c>
      <c r="CK612">
        <v>0.87434429999999996</v>
      </c>
      <c r="CL612">
        <v>7.5556489999999998</v>
      </c>
      <c r="CM612">
        <v>4.3200599999999998</v>
      </c>
      <c r="CN612">
        <v>4.0091979999999996</v>
      </c>
      <c r="CO612">
        <v>3.2915589999999999</v>
      </c>
      <c r="CP612">
        <v>2.6743199999999998</v>
      </c>
      <c r="CQ612">
        <v>1.1466460000000001</v>
      </c>
      <c r="CR612">
        <v>1.7908569999999999</v>
      </c>
      <c r="CS612">
        <v>1.783574</v>
      </c>
      <c r="CT612">
        <v>1.4840089999999999</v>
      </c>
      <c r="CU612">
        <v>1.2551680000000001</v>
      </c>
      <c r="CV612">
        <v>0.95259020000000005</v>
      </c>
      <c r="CW612">
        <v>0.24488689999999999</v>
      </c>
      <c r="CX612">
        <v>0.85612129999999997</v>
      </c>
      <c r="CY612">
        <v>1.4790140000000001</v>
      </c>
      <c r="CZ612">
        <v>3.7874059999999998</v>
      </c>
      <c r="DA612">
        <v>4.0802550000000002</v>
      </c>
      <c r="DB612">
        <v>4.0890529999999998</v>
      </c>
      <c r="DC612">
        <v>13.534610000000001</v>
      </c>
      <c r="DD612">
        <v>53.849850000000004</v>
      </c>
      <c r="DE612">
        <v>57.02505</v>
      </c>
      <c r="DF612">
        <v>47.376109999999997</v>
      </c>
      <c r="DG612">
        <v>6.6568709999999998</v>
      </c>
      <c r="DH612">
        <v>4.4367109999999998</v>
      </c>
      <c r="DI612">
        <v>4.871156</v>
      </c>
    </row>
    <row r="613" spans="1:113" x14ac:dyDescent="0.25">
      <c r="A613" t="str">
        <f t="shared" si="9"/>
        <v>All_All_All_All_No_200 kW and above_43627</v>
      </c>
      <c r="B613" t="s">
        <v>177</v>
      </c>
      <c r="C613" t="s">
        <v>268</v>
      </c>
      <c r="D613" t="s">
        <v>19</v>
      </c>
      <c r="E613" t="s">
        <v>19</v>
      </c>
      <c r="F613" t="s">
        <v>19</v>
      </c>
      <c r="G613" t="s">
        <v>19</v>
      </c>
      <c r="H613" t="s">
        <v>308</v>
      </c>
      <c r="I613" t="s">
        <v>61</v>
      </c>
      <c r="J613" s="11">
        <v>43627</v>
      </c>
      <c r="K613">
        <v>15</v>
      </c>
      <c r="L613">
        <v>18</v>
      </c>
      <c r="M613">
        <v>80</v>
      </c>
      <c r="N613">
        <v>0</v>
      </c>
      <c r="O613">
        <v>0</v>
      </c>
      <c r="P613">
        <v>0</v>
      </c>
      <c r="Q613">
        <v>0</v>
      </c>
      <c r="R613">
        <v>114.58153</v>
      </c>
      <c r="S613">
        <v>120.22178</v>
      </c>
      <c r="T613">
        <v>129.2919</v>
      </c>
      <c r="U613">
        <v>138.63853</v>
      </c>
      <c r="V613">
        <v>146.33010999999999</v>
      </c>
      <c r="W613">
        <v>162.70625000000001</v>
      </c>
      <c r="X613">
        <v>172.51954000000001</v>
      </c>
      <c r="Y613">
        <v>181.30673999999999</v>
      </c>
      <c r="Z613">
        <v>189.32831999999999</v>
      </c>
      <c r="AA613">
        <v>189.874</v>
      </c>
      <c r="AB613">
        <v>199.39381</v>
      </c>
      <c r="AC613">
        <v>196.89259999999999</v>
      </c>
      <c r="AD613">
        <v>181.34970999999999</v>
      </c>
      <c r="AE613">
        <v>188.57365999999999</v>
      </c>
      <c r="AF613">
        <v>187.90676999999999</v>
      </c>
      <c r="AG613">
        <v>184.57040000000001</v>
      </c>
      <c r="AH613">
        <v>173.874</v>
      </c>
      <c r="AI613">
        <v>160.9298</v>
      </c>
      <c r="AJ613">
        <v>153.09389999999999</v>
      </c>
      <c r="AK613">
        <v>149.26759999999999</v>
      </c>
      <c r="AL613">
        <v>143.5335</v>
      </c>
      <c r="AM613">
        <v>139.92150000000001</v>
      </c>
      <c r="AN613">
        <v>133.43129999999999</v>
      </c>
      <c r="AO613">
        <v>128.39490000000001</v>
      </c>
      <c r="AP613">
        <v>80.27431</v>
      </c>
      <c r="AQ613">
        <v>77.462969999999999</v>
      </c>
      <c r="AR613">
        <v>75.530090000000001</v>
      </c>
      <c r="AS613">
        <v>74.153940000000006</v>
      </c>
      <c r="AT613">
        <v>72.521990000000002</v>
      </c>
      <c r="AU613">
        <v>71.77431</v>
      </c>
      <c r="AV613">
        <v>71.327550000000002</v>
      </c>
      <c r="AW613">
        <v>73.783559999999994</v>
      </c>
      <c r="AX613">
        <v>78.503469999999993</v>
      </c>
      <c r="AY613">
        <v>83.159719999999993</v>
      </c>
      <c r="AZ613">
        <v>86.824070000000006</v>
      </c>
      <c r="BA613">
        <v>90.763890000000004</v>
      </c>
      <c r="BB613">
        <v>94.357640000000004</v>
      </c>
      <c r="BC613">
        <v>96.893519999999995</v>
      </c>
      <c r="BD613">
        <v>99.175929999999994</v>
      </c>
      <c r="BE613">
        <v>100.01739999999999</v>
      </c>
      <c r="BF613">
        <v>101.4618</v>
      </c>
      <c r="BG613">
        <v>101.14579999999999</v>
      </c>
      <c r="BH613">
        <v>99.804400000000001</v>
      </c>
      <c r="BI613">
        <v>97.63194</v>
      </c>
      <c r="BJ613">
        <v>94.587959999999995</v>
      </c>
      <c r="BK613">
        <v>89.738429999999994</v>
      </c>
      <c r="BL613">
        <v>86.452550000000002</v>
      </c>
      <c r="BM613">
        <v>84.009259999999998</v>
      </c>
      <c r="BN613">
        <v>-5.9128550000000004</v>
      </c>
      <c r="BO613">
        <v>-6.9530339999999997</v>
      </c>
      <c r="BP613">
        <v>-9.0114870000000007</v>
      </c>
      <c r="BQ613">
        <v>-10.36065</v>
      </c>
      <c r="BR613">
        <v>-13.122909999999999</v>
      </c>
      <c r="BS613">
        <v>-3.8853740000000001</v>
      </c>
      <c r="BT613">
        <v>-6.22534E-2</v>
      </c>
      <c r="BU613">
        <v>4.3771610000000001</v>
      </c>
      <c r="BV613">
        <v>5.1041449999999999</v>
      </c>
      <c r="BW613">
        <v>-0.3875788</v>
      </c>
      <c r="BX613">
        <v>-2.777692</v>
      </c>
      <c r="BY613">
        <v>-0.96990149999999997</v>
      </c>
      <c r="BZ613">
        <v>3.9264939999999999</v>
      </c>
      <c r="CA613">
        <v>-1.3224020000000001</v>
      </c>
      <c r="CB613">
        <v>3.1898409999999999</v>
      </c>
      <c r="CC613">
        <v>2.186134</v>
      </c>
      <c r="CD613">
        <v>1.4466889999999999</v>
      </c>
      <c r="CE613">
        <v>10.667529999999999</v>
      </c>
      <c r="CF613">
        <v>9.3721110000000003</v>
      </c>
      <c r="CG613">
        <v>1.506211</v>
      </c>
      <c r="CH613">
        <v>5.81142</v>
      </c>
      <c r="CI613">
        <v>-4.2159380000000004</v>
      </c>
      <c r="CJ613">
        <v>-0.98861469999999996</v>
      </c>
      <c r="CK613">
        <v>1.9637800000000001</v>
      </c>
      <c r="CL613">
        <v>11.34474</v>
      </c>
      <c r="CM613">
        <v>11.86261</v>
      </c>
      <c r="CN613">
        <v>9.8272080000000006</v>
      </c>
      <c r="CO613">
        <v>13.480840000000001</v>
      </c>
      <c r="CP613">
        <v>21.365780000000001</v>
      </c>
      <c r="CQ613">
        <v>18.938089999999999</v>
      </c>
      <c r="CR613">
        <v>10.69828</v>
      </c>
      <c r="CS613">
        <v>8.9943530000000003</v>
      </c>
      <c r="CT613">
        <v>17.652570000000001</v>
      </c>
      <c r="CU613">
        <v>28.702380000000002</v>
      </c>
      <c r="CV613">
        <v>9.8896700000000006</v>
      </c>
      <c r="CW613">
        <v>4.2863429999999996</v>
      </c>
      <c r="CX613">
        <v>10.7371</v>
      </c>
      <c r="CY613">
        <v>11.994669999999999</v>
      </c>
      <c r="CZ613">
        <v>15.30931</v>
      </c>
      <c r="DA613">
        <v>17.766359999999999</v>
      </c>
      <c r="DB613">
        <v>21.336569999999998</v>
      </c>
      <c r="DC613">
        <v>43.373710000000003</v>
      </c>
      <c r="DD613">
        <v>61.968649999999997</v>
      </c>
      <c r="DE613">
        <v>76.104339999999993</v>
      </c>
      <c r="DF613">
        <v>64.420749999999998</v>
      </c>
      <c r="DG613">
        <v>13.336510000000001</v>
      </c>
      <c r="DH613">
        <v>10.887589999999999</v>
      </c>
      <c r="DI613">
        <v>13.91394</v>
      </c>
    </row>
    <row r="614" spans="1:113" x14ac:dyDescent="0.25">
      <c r="A614" t="str">
        <f t="shared" si="9"/>
        <v>All_All_All_All_No_200 kW and above_43670</v>
      </c>
      <c r="B614" t="s">
        <v>177</v>
      </c>
      <c r="C614" t="s">
        <v>268</v>
      </c>
      <c r="D614" t="s">
        <v>19</v>
      </c>
      <c r="E614" t="s">
        <v>19</v>
      </c>
      <c r="F614" t="s">
        <v>19</v>
      </c>
      <c r="G614" t="s">
        <v>19</v>
      </c>
      <c r="H614" t="s">
        <v>308</v>
      </c>
      <c r="I614" t="s">
        <v>61</v>
      </c>
      <c r="J614" s="11">
        <v>43670</v>
      </c>
      <c r="K614">
        <v>15</v>
      </c>
      <c r="L614">
        <v>18</v>
      </c>
      <c r="M614">
        <v>76</v>
      </c>
      <c r="N614">
        <v>1</v>
      </c>
      <c r="O614">
        <v>0</v>
      </c>
      <c r="P614">
        <v>1</v>
      </c>
      <c r="Q614">
        <v>0</v>
      </c>
      <c r="AP614">
        <v>79.171760000000006</v>
      </c>
      <c r="AQ614">
        <v>76.330560000000006</v>
      </c>
      <c r="AR614">
        <v>74.034260000000003</v>
      </c>
      <c r="AS614">
        <v>72.726849999999999</v>
      </c>
      <c r="AT614">
        <v>71.780559999999994</v>
      </c>
      <c r="AU614">
        <v>70.956019999999995</v>
      </c>
      <c r="AV614">
        <v>69.758799999999994</v>
      </c>
      <c r="AW614">
        <v>71.051850000000002</v>
      </c>
      <c r="AX614">
        <v>74.836569999999995</v>
      </c>
      <c r="AY614">
        <v>79.354159999999993</v>
      </c>
      <c r="AZ614">
        <v>83.908330000000007</v>
      </c>
      <c r="BA614">
        <v>87.688890000000001</v>
      </c>
      <c r="BB614">
        <v>90.738889999999998</v>
      </c>
      <c r="BC614">
        <v>94.32732</v>
      </c>
      <c r="BD614">
        <v>97.184259999999995</v>
      </c>
      <c r="BE614">
        <v>98.901859999999999</v>
      </c>
      <c r="BF614">
        <v>99.590739999999997</v>
      </c>
      <c r="BG614">
        <v>99.674539999999993</v>
      </c>
      <c r="BH614">
        <v>98.999080000000006</v>
      </c>
      <c r="BI614">
        <v>96.866669999999999</v>
      </c>
      <c r="BJ614">
        <v>92.392129999999995</v>
      </c>
      <c r="BK614">
        <v>87.890270000000001</v>
      </c>
      <c r="BL614">
        <v>84.882869999999997</v>
      </c>
      <c r="BM614">
        <v>82.782870000000003</v>
      </c>
    </row>
    <row r="615" spans="1:113" x14ac:dyDescent="0.25">
      <c r="A615" t="str">
        <f t="shared" si="9"/>
        <v>All_All_All_All_No_200 kW and above_43672</v>
      </c>
      <c r="B615" t="s">
        <v>177</v>
      </c>
      <c r="C615" t="s">
        <v>268</v>
      </c>
      <c r="D615" t="s">
        <v>19</v>
      </c>
      <c r="E615" t="s">
        <v>19</v>
      </c>
      <c r="F615" t="s">
        <v>19</v>
      </c>
      <c r="G615" t="s">
        <v>19</v>
      </c>
      <c r="H615" t="s">
        <v>308</v>
      </c>
      <c r="I615" t="s">
        <v>61</v>
      </c>
      <c r="J615" s="11">
        <v>43672</v>
      </c>
      <c r="K615">
        <v>15</v>
      </c>
      <c r="L615">
        <v>18</v>
      </c>
      <c r="M615">
        <v>76</v>
      </c>
      <c r="N615">
        <v>1</v>
      </c>
      <c r="O615">
        <v>0</v>
      </c>
      <c r="P615">
        <v>1</v>
      </c>
      <c r="Q615">
        <v>0</v>
      </c>
      <c r="AP615">
        <v>77.544439999999994</v>
      </c>
      <c r="AQ615">
        <v>77.709720000000004</v>
      </c>
      <c r="AR615">
        <v>76.424999999999997</v>
      </c>
      <c r="AS615">
        <v>74.692589999999996</v>
      </c>
      <c r="AT615">
        <v>73.233800000000002</v>
      </c>
      <c r="AU615">
        <v>71.757409999999993</v>
      </c>
      <c r="AV615">
        <v>70.626850000000005</v>
      </c>
      <c r="AW615">
        <v>71.960179999999994</v>
      </c>
      <c r="AX615">
        <v>74.759259999999998</v>
      </c>
      <c r="AY615">
        <v>78.620829999999998</v>
      </c>
      <c r="AZ615">
        <v>83.045829999999995</v>
      </c>
      <c r="BA615">
        <v>86.734719999999996</v>
      </c>
      <c r="BB615">
        <v>90.068049999999999</v>
      </c>
      <c r="BC615">
        <v>92.475930000000005</v>
      </c>
      <c r="BD615">
        <v>94.732870000000005</v>
      </c>
      <c r="BE615">
        <v>96.262500000000003</v>
      </c>
      <c r="BF615">
        <v>97.010189999999994</v>
      </c>
      <c r="BG615">
        <v>96.556020000000004</v>
      </c>
      <c r="BH615">
        <v>95.048150000000007</v>
      </c>
      <c r="BI615">
        <v>92.294910000000002</v>
      </c>
      <c r="BJ615">
        <v>88.306479999999993</v>
      </c>
      <c r="BK615">
        <v>84.132409999999993</v>
      </c>
      <c r="BL615">
        <v>81.080089999999998</v>
      </c>
      <c r="BM615">
        <v>78.614810000000006</v>
      </c>
    </row>
    <row r="616" spans="1:113" x14ac:dyDescent="0.25">
      <c r="A616" t="str">
        <f t="shared" si="9"/>
        <v>All_All_All_All_No_200 kW and above_43690</v>
      </c>
      <c r="B616" t="s">
        <v>177</v>
      </c>
      <c r="C616" t="s">
        <v>268</v>
      </c>
      <c r="D616" t="s">
        <v>19</v>
      </c>
      <c r="E616" t="s">
        <v>19</v>
      </c>
      <c r="F616" t="s">
        <v>19</v>
      </c>
      <c r="G616" t="s">
        <v>19</v>
      </c>
      <c r="H616" t="s">
        <v>308</v>
      </c>
      <c r="I616" t="s">
        <v>61</v>
      </c>
      <c r="J616" s="11">
        <v>43690</v>
      </c>
      <c r="K616">
        <v>15</v>
      </c>
      <c r="L616">
        <v>18</v>
      </c>
      <c r="M616">
        <v>77</v>
      </c>
      <c r="N616">
        <v>1</v>
      </c>
      <c r="O616">
        <v>0</v>
      </c>
      <c r="P616">
        <v>1</v>
      </c>
      <c r="Q616">
        <v>0</v>
      </c>
      <c r="AP616">
        <v>76.131479999999996</v>
      </c>
      <c r="AQ616">
        <v>73.72963</v>
      </c>
      <c r="AR616">
        <v>72.225930000000005</v>
      </c>
      <c r="AS616">
        <v>70.643060000000006</v>
      </c>
      <c r="AT616">
        <v>69.773610000000005</v>
      </c>
      <c r="AU616">
        <v>68.348609999999994</v>
      </c>
      <c r="AV616">
        <v>67.196759999999998</v>
      </c>
      <c r="AW616">
        <v>67.826390000000004</v>
      </c>
      <c r="AX616">
        <v>72.218980000000002</v>
      </c>
      <c r="AY616">
        <v>77.066199999999995</v>
      </c>
      <c r="AZ616">
        <v>81.489350000000002</v>
      </c>
      <c r="BA616">
        <v>85.968980000000002</v>
      </c>
      <c r="BB616">
        <v>89.719909999999999</v>
      </c>
      <c r="BC616">
        <v>92.703699999999998</v>
      </c>
      <c r="BD616">
        <v>94.760649999999998</v>
      </c>
      <c r="BE616">
        <v>96.194909999999993</v>
      </c>
      <c r="BF616">
        <v>97.093059999999994</v>
      </c>
      <c r="BG616">
        <v>96.974999999999994</v>
      </c>
      <c r="BH616">
        <v>96.085179999999994</v>
      </c>
      <c r="BI616">
        <v>93.706479999999999</v>
      </c>
      <c r="BJ616">
        <v>89.661580000000001</v>
      </c>
      <c r="BK616">
        <v>85.909719999999993</v>
      </c>
      <c r="BL616">
        <v>82.448610000000002</v>
      </c>
      <c r="BM616">
        <v>79.595830000000007</v>
      </c>
    </row>
    <row r="617" spans="1:113" x14ac:dyDescent="0.25">
      <c r="A617" t="str">
        <f t="shared" si="9"/>
        <v>All_All_All_All_No_200 kW and above_43691</v>
      </c>
      <c r="B617" t="s">
        <v>177</v>
      </c>
      <c r="C617" t="s">
        <v>268</v>
      </c>
      <c r="D617" t="s">
        <v>19</v>
      </c>
      <c r="E617" t="s">
        <v>19</v>
      </c>
      <c r="F617" t="s">
        <v>19</v>
      </c>
      <c r="G617" t="s">
        <v>19</v>
      </c>
      <c r="H617" t="s">
        <v>308</v>
      </c>
      <c r="I617" t="s">
        <v>61</v>
      </c>
      <c r="J617" s="11">
        <v>43691</v>
      </c>
      <c r="K617">
        <v>15</v>
      </c>
      <c r="L617">
        <v>18</v>
      </c>
      <c r="M617">
        <v>77</v>
      </c>
      <c r="N617">
        <v>1</v>
      </c>
      <c r="O617">
        <v>0</v>
      </c>
      <c r="P617">
        <v>1</v>
      </c>
      <c r="Q617">
        <v>0</v>
      </c>
      <c r="AP617">
        <v>79.086110000000005</v>
      </c>
      <c r="AQ617">
        <v>75.671300000000002</v>
      </c>
      <c r="AR617">
        <v>74.405559999999994</v>
      </c>
      <c r="AS617">
        <v>72.26343</v>
      </c>
      <c r="AT617">
        <v>70.89676</v>
      </c>
      <c r="AU617">
        <v>70.029169999999993</v>
      </c>
      <c r="AV617">
        <v>69.158330000000007</v>
      </c>
      <c r="AW617">
        <v>69.800929999999994</v>
      </c>
      <c r="AX617">
        <v>74.241200000000006</v>
      </c>
      <c r="AY617">
        <v>78.933329999999998</v>
      </c>
      <c r="AZ617">
        <v>83.900469999999999</v>
      </c>
      <c r="BA617">
        <v>88.821759999999998</v>
      </c>
      <c r="BB617">
        <v>92.977320000000006</v>
      </c>
      <c r="BC617">
        <v>96.472219999999993</v>
      </c>
      <c r="BD617">
        <v>98.97824</v>
      </c>
      <c r="BE617">
        <v>100.2861</v>
      </c>
      <c r="BF617">
        <v>100.8306</v>
      </c>
      <c r="BG617">
        <v>100.87820000000001</v>
      </c>
      <c r="BH617">
        <v>100.0125</v>
      </c>
      <c r="BI617">
        <v>97.682410000000004</v>
      </c>
      <c r="BJ617">
        <v>93.062029999999993</v>
      </c>
      <c r="BK617">
        <v>88.810649999999995</v>
      </c>
      <c r="BL617">
        <v>85.390739999999994</v>
      </c>
      <c r="BM617">
        <v>82.544910000000002</v>
      </c>
    </row>
    <row r="618" spans="1:113" x14ac:dyDescent="0.25">
      <c r="A618" t="str">
        <f t="shared" si="9"/>
        <v>All_All_All_All_No_200 kW and above_43693</v>
      </c>
      <c r="B618" t="s">
        <v>177</v>
      </c>
      <c r="C618" t="s">
        <v>268</v>
      </c>
      <c r="D618" t="s">
        <v>19</v>
      </c>
      <c r="E618" t="s">
        <v>19</v>
      </c>
      <c r="F618" t="s">
        <v>19</v>
      </c>
      <c r="G618" t="s">
        <v>19</v>
      </c>
      <c r="H618" t="s">
        <v>308</v>
      </c>
      <c r="I618" t="s">
        <v>61</v>
      </c>
      <c r="J618" s="11">
        <v>43693</v>
      </c>
      <c r="K618">
        <v>15</v>
      </c>
      <c r="L618">
        <v>18</v>
      </c>
      <c r="M618">
        <v>77</v>
      </c>
      <c r="N618">
        <v>1</v>
      </c>
      <c r="O618">
        <v>0</v>
      </c>
      <c r="P618">
        <v>1</v>
      </c>
      <c r="Q618">
        <v>0</v>
      </c>
      <c r="AP618">
        <v>79.825460000000007</v>
      </c>
      <c r="AQ618">
        <v>79.568979999999996</v>
      </c>
      <c r="AR618">
        <v>77.80556</v>
      </c>
      <c r="AS618">
        <v>76.208340000000007</v>
      </c>
      <c r="AT618">
        <v>74.802779999999998</v>
      </c>
      <c r="AU618">
        <v>73.423609999999996</v>
      </c>
      <c r="AV618">
        <v>72.204170000000005</v>
      </c>
      <c r="AW618">
        <v>72.497690000000006</v>
      </c>
      <c r="AX618">
        <v>76.503699999999995</v>
      </c>
      <c r="AY618">
        <v>82.017589999999998</v>
      </c>
      <c r="AZ618">
        <v>86.86157</v>
      </c>
      <c r="BA618">
        <v>91.195369999999997</v>
      </c>
      <c r="BB618">
        <v>94.109729999999999</v>
      </c>
      <c r="BC618">
        <v>96.561580000000006</v>
      </c>
      <c r="BD618">
        <v>98.823149999999998</v>
      </c>
      <c r="BE618">
        <v>99.836569999999995</v>
      </c>
      <c r="BF618">
        <v>100.1699</v>
      </c>
      <c r="BG618">
        <v>99.45093</v>
      </c>
      <c r="BH618">
        <v>98.024540000000002</v>
      </c>
      <c r="BI618">
        <v>94.804630000000003</v>
      </c>
      <c r="BJ618">
        <v>89.70093</v>
      </c>
      <c r="BK618">
        <v>85.854159999999993</v>
      </c>
      <c r="BL618">
        <v>82.636110000000002</v>
      </c>
      <c r="BM618">
        <v>80.154169999999993</v>
      </c>
    </row>
    <row r="619" spans="1:113" x14ac:dyDescent="0.25">
      <c r="A619" t="str">
        <f t="shared" si="9"/>
        <v>All_All_All_All_No_200 kW and above_43703</v>
      </c>
      <c r="B619" t="s">
        <v>177</v>
      </c>
      <c r="C619" t="s">
        <v>268</v>
      </c>
      <c r="D619" t="s">
        <v>19</v>
      </c>
      <c r="E619" t="s">
        <v>19</v>
      </c>
      <c r="F619" t="s">
        <v>19</v>
      </c>
      <c r="G619" t="s">
        <v>19</v>
      </c>
      <c r="H619" t="s">
        <v>308</v>
      </c>
      <c r="I619" t="s">
        <v>61</v>
      </c>
      <c r="J619" s="11">
        <v>43703</v>
      </c>
      <c r="K619">
        <v>15</v>
      </c>
      <c r="L619">
        <v>18</v>
      </c>
      <c r="M619">
        <v>78</v>
      </c>
      <c r="N619">
        <v>1</v>
      </c>
      <c r="O619">
        <v>0</v>
      </c>
      <c r="P619">
        <v>1</v>
      </c>
      <c r="Q619">
        <v>0</v>
      </c>
      <c r="AP619">
        <v>77.935389999999998</v>
      </c>
      <c r="AQ619">
        <v>76.082149999999999</v>
      </c>
      <c r="AR619">
        <v>75.049469999999999</v>
      </c>
      <c r="AS619">
        <v>73.880619999999993</v>
      </c>
      <c r="AT619">
        <v>72.680220000000006</v>
      </c>
      <c r="AU619">
        <v>71.44041</v>
      </c>
      <c r="AV619">
        <v>70.671890000000005</v>
      </c>
      <c r="AW619">
        <v>70.779499999999999</v>
      </c>
      <c r="AX619">
        <v>75.001519999999999</v>
      </c>
      <c r="AY619">
        <v>79.030619999999999</v>
      </c>
      <c r="AZ619">
        <v>83.202770000000001</v>
      </c>
      <c r="BA619">
        <v>87.171300000000002</v>
      </c>
      <c r="BB619">
        <v>91.122690000000006</v>
      </c>
      <c r="BC619">
        <v>94.468580000000003</v>
      </c>
      <c r="BD619">
        <v>96.706549999999993</v>
      </c>
      <c r="BE619">
        <v>98.104699999999994</v>
      </c>
      <c r="BF619">
        <v>98.367069999999998</v>
      </c>
      <c r="BG619">
        <v>98.483990000000006</v>
      </c>
      <c r="BH619">
        <v>97.230620000000002</v>
      </c>
      <c r="BI619">
        <v>94.125720000000001</v>
      </c>
      <c r="BJ619">
        <v>89.534649999999999</v>
      </c>
      <c r="BK619">
        <v>85.971559999999997</v>
      </c>
      <c r="BL619">
        <v>83.166139999999999</v>
      </c>
      <c r="BM619">
        <v>80.563689999999994</v>
      </c>
    </row>
    <row r="620" spans="1:113" x14ac:dyDescent="0.25">
      <c r="A620" t="str">
        <f t="shared" si="9"/>
        <v>All_All_All_All_No_200 kW and above_43704</v>
      </c>
      <c r="B620" t="s">
        <v>177</v>
      </c>
      <c r="C620" t="s">
        <v>268</v>
      </c>
      <c r="D620" t="s">
        <v>19</v>
      </c>
      <c r="E620" t="s">
        <v>19</v>
      </c>
      <c r="F620" t="s">
        <v>19</v>
      </c>
      <c r="G620" t="s">
        <v>19</v>
      </c>
      <c r="H620" t="s">
        <v>308</v>
      </c>
      <c r="I620" t="s">
        <v>61</v>
      </c>
      <c r="J620" s="11">
        <v>43704</v>
      </c>
      <c r="K620">
        <v>15</v>
      </c>
      <c r="L620">
        <v>18</v>
      </c>
      <c r="M620">
        <v>78</v>
      </c>
      <c r="N620">
        <v>1</v>
      </c>
      <c r="O620">
        <v>0</v>
      </c>
      <c r="P620">
        <v>1</v>
      </c>
      <c r="Q620">
        <v>0</v>
      </c>
      <c r="AP620">
        <v>78.660340000000005</v>
      </c>
      <c r="AQ620">
        <v>77.337069999999997</v>
      </c>
      <c r="AR620">
        <v>76.256529999999998</v>
      </c>
      <c r="AS620">
        <v>74.818569999999994</v>
      </c>
      <c r="AT620">
        <v>73.35857</v>
      </c>
      <c r="AU620">
        <v>72.497889999999998</v>
      </c>
      <c r="AV620">
        <v>71.095380000000006</v>
      </c>
      <c r="AW620">
        <v>71.516329999999996</v>
      </c>
      <c r="AX620">
        <v>75.001429999999999</v>
      </c>
      <c r="AY620">
        <v>78.774280000000005</v>
      </c>
      <c r="AZ620">
        <v>83.480549999999994</v>
      </c>
      <c r="BA620">
        <v>87.51388</v>
      </c>
      <c r="BB620">
        <v>91.238029999999995</v>
      </c>
      <c r="BC620">
        <v>94.216319999999996</v>
      </c>
      <c r="BD620">
        <v>95.966459999999998</v>
      </c>
      <c r="BE620">
        <v>97.394080000000002</v>
      </c>
      <c r="BF620">
        <v>97.861090000000004</v>
      </c>
      <c r="BG620">
        <v>97.414699999999996</v>
      </c>
      <c r="BH620">
        <v>95.803539999999998</v>
      </c>
      <c r="BI620">
        <v>92.621769999999998</v>
      </c>
      <c r="BJ620">
        <v>88.382720000000006</v>
      </c>
      <c r="BK620">
        <v>85.03837</v>
      </c>
      <c r="BL620">
        <v>82.64537</v>
      </c>
      <c r="BM620">
        <v>80.56823</v>
      </c>
    </row>
    <row r="621" spans="1:113" x14ac:dyDescent="0.25">
      <c r="A621" t="str">
        <f t="shared" si="9"/>
        <v>All_All_All_All_No_200 kW and above_43721</v>
      </c>
      <c r="B621" t="s">
        <v>177</v>
      </c>
      <c r="C621" t="s">
        <v>268</v>
      </c>
      <c r="D621" t="s">
        <v>19</v>
      </c>
      <c r="E621" t="s">
        <v>19</v>
      </c>
      <c r="F621" t="s">
        <v>19</v>
      </c>
      <c r="G621" t="s">
        <v>19</v>
      </c>
      <c r="H621" t="s">
        <v>308</v>
      </c>
      <c r="I621" t="s">
        <v>61</v>
      </c>
      <c r="J621" s="11">
        <v>43721</v>
      </c>
      <c r="K621">
        <v>15</v>
      </c>
      <c r="L621">
        <v>18</v>
      </c>
      <c r="M621">
        <v>78</v>
      </c>
      <c r="N621">
        <v>1</v>
      </c>
      <c r="O621">
        <v>0</v>
      </c>
      <c r="P621">
        <v>1</v>
      </c>
      <c r="Q621">
        <v>0</v>
      </c>
      <c r="AP621">
        <v>73.726259999999996</v>
      </c>
      <c r="AQ621">
        <v>71.482249999999993</v>
      </c>
      <c r="AR621">
        <v>69.683269999999993</v>
      </c>
      <c r="AS621">
        <v>67.805509999999998</v>
      </c>
      <c r="AT621">
        <v>66.699389999999994</v>
      </c>
      <c r="AU621">
        <v>65.269660000000002</v>
      </c>
      <c r="AV621">
        <v>64.480879999999999</v>
      </c>
      <c r="AW621">
        <v>64.492379999999997</v>
      </c>
      <c r="AX621">
        <v>68.082989999999995</v>
      </c>
      <c r="AY621">
        <v>73.606260000000006</v>
      </c>
      <c r="AZ621">
        <v>79.264219999999995</v>
      </c>
      <c r="BA621">
        <v>84.387209999999996</v>
      </c>
      <c r="BB621">
        <v>88.412319999999994</v>
      </c>
      <c r="BC621">
        <v>92.037760000000006</v>
      </c>
      <c r="BD621">
        <v>94.60463</v>
      </c>
      <c r="BE621">
        <v>96.589730000000003</v>
      </c>
      <c r="BF621">
        <v>97.43674</v>
      </c>
      <c r="BG621">
        <v>97.011830000000003</v>
      </c>
      <c r="BH621">
        <v>95.015439999999998</v>
      </c>
      <c r="BI621">
        <v>91.372450000000001</v>
      </c>
      <c r="BJ621">
        <v>86.561160000000001</v>
      </c>
      <c r="BK621">
        <v>82.993470000000002</v>
      </c>
      <c r="BL621">
        <v>80.034760000000006</v>
      </c>
      <c r="BM621">
        <v>77.189250000000001</v>
      </c>
    </row>
    <row r="622" spans="1:113" x14ac:dyDescent="0.25">
      <c r="A622" t="str">
        <f t="shared" si="9"/>
        <v>All_All_All_All_No_200 kW and above_2958465</v>
      </c>
      <c r="B622" t="s">
        <v>204</v>
      </c>
      <c r="C622" t="s">
        <v>268</v>
      </c>
      <c r="D622" t="s">
        <v>19</v>
      </c>
      <c r="E622" t="s">
        <v>19</v>
      </c>
      <c r="F622" t="s">
        <v>19</v>
      </c>
      <c r="G622" t="s">
        <v>19</v>
      </c>
      <c r="H622" t="s">
        <v>308</v>
      </c>
      <c r="I622" t="s">
        <v>61</v>
      </c>
      <c r="J622" s="11">
        <v>2958465</v>
      </c>
      <c r="K622">
        <v>15</v>
      </c>
      <c r="L622">
        <v>18</v>
      </c>
      <c r="M622">
        <v>77.44444</v>
      </c>
      <c r="N622">
        <v>0</v>
      </c>
      <c r="O622">
        <v>0</v>
      </c>
      <c r="P622">
        <v>0</v>
      </c>
      <c r="Q622">
        <v>0</v>
      </c>
      <c r="R622">
        <v>143.40361999999999</v>
      </c>
      <c r="S622">
        <v>152.21123</v>
      </c>
      <c r="T622">
        <v>157.86027000000001</v>
      </c>
      <c r="U622">
        <v>172.77058</v>
      </c>
      <c r="V622">
        <v>179.14438000000001</v>
      </c>
      <c r="W622">
        <v>196.95267000000001</v>
      </c>
      <c r="X622">
        <v>213.09357</v>
      </c>
      <c r="Y622">
        <v>238.69602</v>
      </c>
      <c r="Z622">
        <v>255.18129999999999</v>
      </c>
      <c r="AA622">
        <v>260.02487000000002</v>
      </c>
      <c r="AB622">
        <v>261.36389000000003</v>
      </c>
      <c r="AC622">
        <v>260.83235000000002</v>
      </c>
      <c r="AD622">
        <v>249.08015</v>
      </c>
      <c r="AE622">
        <v>257.51564999999999</v>
      </c>
      <c r="AF622">
        <v>256.16570000000002</v>
      </c>
      <c r="AG622">
        <v>247.2825</v>
      </c>
      <c r="AH622">
        <v>229.2004</v>
      </c>
      <c r="AI622">
        <v>201.404</v>
      </c>
      <c r="AJ622">
        <v>196.5189</v>
      </c>
      <c r="AK622">
        <v>197.82329999999999</v>
      </c>
      <c r="AL622">
        <v>184.3852</v>
      </c>
      <c r="AM622">
        <v>177.76249999999999</v>
      </c>
      <c r="AN622">
        <v>160.4931</v>
      </c>
      <c r="AO622">
        <v>148.0874</v>
      </c>
      <c r="AP622">
        <v>78.039510000000007</v>
      </c>
      <c r="AQ622">
        <v>76.152730000000005</v>
      </c>
      <c r="AR622">
        <v>74.601740000000007</v>
      </c>
      <c r="AS622">
        <v>73.021429999999995</v>
      </c>
      <c r="AT622">
        <v>71.749740000000003</v>
      </c>
      <c r="AU622">
        <v>70.610789999999994</v>
      </c>
      <c r="AV622">
        <v>69.613399999999999</v>
      </c>
      <c r="AW622">
        <v>70.412090000000006</v>
      </c>
      <c r="AX622">
        <v>74.349900000000005</v>
      </c>
      <c r="AY622">
        <v>78.951449999999994</v>
      </c>
      <c r="AZ622">
        <v>83.553020000000004</v>
      </c>
      <c r="BA622">
        <v>87.805109999999999</v>
      </c>
      <c r="BB622">
        <v>91.416060000000002</v>
      </c>
      <c r="BC622">
        <v>94.461879999999994</v>
      </c>
      <c r="BD622">
        <v>96.770300000000006</v>
      </c>
      <c r="BE622">
        <v>98.176419999999993</v>
      </c>
      <c r="BF622">
        <v>98.869020000000006</v>
      </c>
      <c r="BG622">
        <v>98.621229999999997</v>
      </c>
      <c r="BH622">
        <v>97.335939999999994</v>
      </c>
      <c r="BI622">
        <v>94.567440000000005</v>
      </c>
      <c r="BJ622">
        <v>90.243290000000002</v>
      </c>
      <c r="BK622">
        <v>86.259900000000002</v>
      </c>
      <c r="BL622">
        <v>83.193020000000004</v>
      </c>
      <c r="BM622">
        <v>80.669229999999999</v>
      </c>
      <c r="BN622">
        <v>-2.2752080000000001</v>
      </c>
      <c r="BO622">
        <v>-1.3804730000000001</v>
      </c>
      <c r="BP622">
        <v>-3.059059</v>
      </c>
      <c r="BQ622">
        <v>-7.6140739999999996</v>
      </c>
      <c r="BR622">
        <v>-8.6874719999999996</v>
      </c>
      <c r="BS622">
        <v>-4.5535079999999999</v>
      </c>
      <c r="BT622">
        <v>2.2760699999999998</v>
      </c>
      <c r="BU622">
        <v>4.3688279999999997</v>
      </c>
      <c r="BV622">
        <v>2.7942749999999998</v>
      </c>
      <c r="BW622">
        <v>-2.0896119999999998</v>
      </c>
      <c r="BX622">
        <v>-4.1819819999999996</v>
      </c>
      <c r="BY622">
        <v>-1.637052</v>
      </c>
      <c r="BZ622">
        <v>6.0006789999999999</v>
      </c>
      <c r="CA622">
        <v>3.4960559999999998</v>
      </c>
      <c r="CB622">
        <v>5.3533010000000001</v>
      </c>
      <c r="CC622">
        <v>5.024152</v>
      </c>
      <c r="CD622">
        <v>4.9681839999999999</v>
      </c>
      <c r="CE622">
        <v>16.042210000000001</v>
      </c>
      <c r="CF622">
        <v>10.772679999999999</v>
      </c>
      <c r="CG622">
        <v>1.007077</v>
      </c>
      <c r="CH622">
        <v>8.2196390000000008</v>
      </c>
      <c r="CI622">
        <v>2.2624460000000002</v>
      </c>
      <c r="CJ622">
        <v>3.202134</v>
      </c>
      <c r="CK622">
        <v>6.4084149999999998</v>
      </c>
      <c r="CL622">
        <v>4.658976</v>
      </c>
      <c r="CM622">
        <v>4.954396</v>
      </c>
      <c r="CN622">
        <v>4.2830950000000003</v>
      </c>
      <c r="CO622">
        <v>2.4899900000000001</v>
      </c>
      <c r="CP622">
        <v>2.4519259999999998</v>
      </c>
      <c r="CQ622">
        <v>2.7468509999999999</v>
      </c>
      <c r="CR622">
        <v>1.716094</v>
      </c>
      <c r="CS622">
        <v>1.380109</v>
      </c>
      <c r="CT622">
        <v>2.3255340000000002</v>
      </c>
      <c r="CU622">
        <v>2.6385939999999999</v>
      </c>
      <c r="CV622">
        <v>1.5507230000000001</v>
      </c>
      <c r="CW622">
        <v>0.19196050000000001</v>
      </c>
      <c r="CX622">
        <v>1.6267640000000001</v>
      </c>
      <c r="CY622">
        <v>2.2476129999999999</v>
      </c>
      <c r="CZ622">
        <v>2.7967420000000001</v>
      </c>
      <c r="DA622">
        <v>10.46814</v>
      </c>
      <c r="DB622">
        <v>14.6899</v>
      </c>
      <c r="DC622">
        <v>9.9961660000000006</v>
      </c>
      <c r="DD622">
        <v>10.80176</v>
      </c>
      <c r="DE622">
        <v>9.2133610000000008</v>
      </c>
      <c r="DF622">
        <v>11.06757</v>
      </c>
      <c r="DG622">
        <v>5.3532469999999996</v>
      </c>
      <c r="DH622">
        <v>3.5304389999999999</v>
      </c>
      <c r="DI622">
        <v>5.1519459999999997</v>
      </c>
    </row>
    <row r="623" spans="1:113" x14ac:dyDescent="0.25">
      <c r="A623" t="str">
        <f t="shared" si="9"/>
        <v>All_All_All_All_Yes_200 kW and above_43627</v>
      </c>
      <c r="B623" t="s">
        <v>177</v>
      </c>
      <c r="C623" t="s">
        <v>269</v>
      </c>
      <c r="D623" t="s">
        <v>19</v>
      </c>
      <c r="E623" t="s">
        <v>19</v>
      </c>
      <c r="F623" t="s">
        <v>19</v>
      </c>
      <c r="G623" t="s">
        <v>19</v>
      </c>
      <c r="H623" t="s">
        <v>309</v>
      </c>
      <c r="I623" t="s">
        <v>61</v>
      </c>
      <c r="J623" s="11">
        <v>43627</v>
      </c>
      <c r="K623">
        <v>15</v>
      </c>
      <c r="L623">
        <v>18</v>
      </c>
      <c r="M623">
        <v>1192</v>
      </c>
      <c r="N623">
        <v>0</v>
      </c>
      <c r="O623">
        <v>0</v>
      </c>
      <c r="P623">
        <v>0</v>
      </c>
      <c r="Q623">
        <v>0</v>
      </c>
      <c r="R623">
        <v>278.05095</v>
      </c>
      <c r="S623">
        <v>272.57195000000002</v>
      </c>
      <c r="T623">
        <v>273.43209999999999</v>
      </c>
      <c r="U623">
        <v>276.82999000000001</v>
      </c>
      <c r="V623">
        <v>297.69716</v>
      </c>
      <c r="W623">
        <v>329.66329999999999</v>
      </c>
      <c r="X623">
        <v>375.28379999999999</v>
      </c>
      <c r="Y623">
        <v>404.45663000000002</v>
      </c>
      <c r="Z623">
        <v>427.64391000000001</v>
      </c>
      <c r="AA623">
        <v>437.65136999999999</v>
      </c>
      <c r="AB623">
        <v>444.98678999999998</v>
      </c>
      <c r="AC623">
        <v>444.27256</v>
      </c>
      <c r="AD623">
        <v>437.65845000000002</v>
      </c>
      <c r="AE623">
        <v>439.12051000000002</v>
      </c>
      <c r="AF623">
        <v>420.97291999999999</v>
      </c>
      <c r="AG623">
        <v>410.63470000000001</v>
      </c>
      <c r="AH623">
        <v>399.5342</v>
      </c>
      <c r="AI623">
        <v>384.0102</v>
      </c>
      <c r="AJ623">
        <v>348.05090000000001</v>
      </c>
      <c r="AK623">
        <v>340.58699999999999</v>
      </c>
      <c r="AL623">
        <v>335.10610000000003</v>
      </c>
      <c r="AM623">
        <v>318.03100000000001</v>
      </c>
      <c r="AN623">
        <v>301.45569999999998</v>
      </c>
      <c r="AO623">
        <v>287.46409999999997</v>
      </c>
      <c r="AP623">
        <v>80.769599999999997</v>
      </c>
      <c r="AQ623">
        <v>77.919740000000004</v>
      </c>
      <c r="AR623">
        <v>75.994029999999995</v>
      </c>
      <c r="AS623">
        <v>74.96275</v>
      </c>
      <c r="AT623">
        <v>73.320880000000002</v>
      </c>
      <c r="AU623">
        <v>72.765559999999994</v>
      </c>
      <c r="AV623">
        <v>72.356800000000007</v>
      </c>
      <c r="AW623">
        <v>74.515090000000001</v>
      </c>
      <c r="AX623">
        <v>78.887990000000002</v>
      </c>
      <c r="AY623">
        <v>83.312929999999994</v>
      </c>
      <c r="AZ623">
        <v>86.865780000000001</v>
      </c>
      <c r="BA623">
        <v>90.787930000000003</v>
      </c>
      <c r="BB623">
        <v>94.245819999999995</v>
      </c>
      <c r="BC623">
        <v>96.740009999999998</v>
      </c>
      <c r="BD623">
        <v>98.950760000000002</v>
      </c>
      <c r="BE623">
        <v>100.1575</v>
      </c>
      <c r="BF623">
        <v>101.1375</v>
      </c>
      <c r="BG623">
        <v>100.70829999999999</v>
      </c>
      <c r="BH623">
        <v>99.394469999999998</v>
      </c>
      <c r="BI623">
        <v>97.597340000000003</v>
      </c>
      <c r="BJ623">
        <v>94.7179</v>
      </c>
      <c r="BK623">
        <v>89.940640000000002</v>
      </c>
      <c r="BL623">
        <v>86.428790000000006</v>
      </c>
      <c r="BM623">
        <v>84.151470000000003</v>
      </c>
      <c r="BN623">
        <v>-12.49451</v>
      </c>
      <c r="BO623">
        <v>-13.76737</v>
      </c>
      <c r="BP623">
        <v>-14.803229999999999</v>
      </c>
      <c r="BQ623">
        <v>-9.9167260000000006</v>
      </c>
      <c r="BR623">
        <v>-11.05414</v>
      </c>
      <c r="BS623">
        <v>-3.8588830000000001</v>
      </c>
      <c r="BT623">
        <v>-3.9464199999999998</v>
      </c>
      <c r="BU623">
        <v>4.8743350000000003</v>
      </c>
      <c r="BV623">
        <v>5.7477200000000002</v>
      </c>
      <c r="BW623">
        <v>5.1170059999999999</v>
      </c>
      <c r="BX623">
        <v>2.266203</v>
      </c>
      <c r="BY623">
        <v>-0.58064190000000004</v>
      </c>
      <c r="BZ623">
        <v>-1.5863020000000001</v>
      </c>
      <c r="CA623">
        <v>-1.4748049999999999</v>
      </c>
      <c r="CB623">
        <v>11.042059999999999</v>
      </c>
      <c r="CC623">
        <v>8.7410669999999993</v>
      </c>
      <c r="CD623">
        <v>6.389005</v>
      </c>
      <c r="CE623">
        <v>1.3852800000000001</v>
      </c>
      <c r="CF623">
        <v>5.4399999999999997E-2</v>
      </c>
      <c r="CG623">
        <v>-0.69232360000000004</v>
      </c>
      <c r="CH623">
        <v>-3.1963200000000001</v>
      </c>
      <c r="CI623">
        <v>-9.0464389999999995</v>
      </c>
      <c r="CJ623">
        <v>-7.4766969999999997</v>
      </c>
      <c r="CK623">
        <v>-8.0058030000000002</v>
      </c>
      <c r="CL623">
        <v>51.91619</v>
      </c>
      <c r="CM623">
        <v>33.830869999999997</v>
      </c>
      <c r="CN623">
        <v>29.004249999999999</v>
      </c>
      <c r="CO623">
        <v>21.920539999999999</v>
      </c>
      <c r="CP623">
        <v>17.54975</v>
      </c>
      <c r="CQ623">
        <v>5.3882450000000004</v>
      </c>
      <c r="CR623">
        <v>10.15803</v>
      </c>
      <c r="CS623">
        <v>11.89789</v>
      </c>
      <c r="CT623">
        <v>5.8667299999999996</v>
      </c>
      <c r="CU623">
        <v>3.5163769999999999</v>
      </c>
      <c r="CV623">
        <v>1.79491</v>
      </c>
      <c r="CW623">
        <v>0.86793739999999997</v>
      </c>
      <c r="CX623">
        <v>1.266472</v>
      </c>
      <c r="CY623">
        <v>2.5326960000000001</v>
      </c>
      <c r="CZ623">
        <v>22.936430000000001</v>
      </c>
      <c r="DA623">
        <v>21.749099999999999</v>
      </c>
      <c r="DB623">
        <v>22.241530000000001</v>
      </c>
      <c r="DC623">
        <v>88.720190000000002</v>
      </c>
      <c r="DD623">
        <v>399.34230000000002</v>
      </c>
      <c r="DE623">
        <v>452.07330000000002</v>
      </c>
      <c r="DF623">
        <v>371.5111</v>
      </c>
      <c r="DG623">
        <v>64.948840000000004</v>
      </c>
      <c r="DH623">
        <v>35.172400000000003</v>
      </c>
      <c r="DI623">
        <v>30.3367</v>
      </c>
    </row>
    <row r="624" spans="1:113" x14ac:dyDescent="0.25">
      <c r="A624" t="str">
        <f t="shared" si="9"/>
        <v>All_All_All_All_Yes_200 kW and above_43670</v>
      </c>
      <c r="B624" t="s">
        <v>177</v>
      </c>
      <c r="C624" t="s">
        <v>269</v>
      </c>
      <c r="D624" t="s">
        <v>19</v>
      </c>
      <c r="E624" t="s">
        <v>19</v>
      </c>
      <c r="F624" t="s">
        <v>19</v>
      </c>
      <c r="G624" t="s">
        <v>19</v>
      </c>
      <c r="H624" t="s">
        <v>309</v>
      </c>
      <c r="I624" t="s">
        <v>61</v>
      </c>
      <c r="J624" s="11">
        <v>43670</v>
      </c>
      <c r="K624">
        <v>15</v>
      </c>
      <c r="L624">
        <v>18</v>
      </c>
      <c r="M624">
        <v>1175</v>
      </c>
      <c r="N624">
        <v>0</v>
      </c>
      <c r="O624">
        <v>0</v>
      </c>
      <c r="P624">
        <v>0</v>
      </c>
      <c r="Q624">
        <v>0</v>
      </c>
      <c r="R624">
        <v>272.91780999999997</v>
      </c>
      <c r="S624">
        <v>260.04471000000001</v>
      </c>
      <c r="T624">
        <v>256.42056000000002</v>
      </c>
      <c r="U624">
        <v>258.78233</v>
      </c>
      <c r="V624">
        <v>275.23928000000001</v>
      </c>
      <c r="W624">
        <v>304.21848</v>
      </c>
      <c r="X624">
        <v>335.39210000000003</v>
      </c>
      <c r="Y624">
        <v>371.33224000000001</v>
      </c>
      <c r="Z624">
        <v>386.60755999999998</v>
      </c>
      <c r="AA624">
        <v>397.09204999999997</v>
      </c>
      <c r="AB624">
        <v>414.02584000000002</v>
      </c>
      <c r="AC624">
        <v>416.31045</v>
      </c>
      <c r="AD624">
        <v>411.15109000000001</v>
      </c>
      <c r="AE624">
        <v>407.90093000000002</v>
      </c>
      <c r="AF624">
        <v>390.57189</v>
      </c>
      <c r="AG624">
        <v>381.54079999999999</v>
      </c>
      <c r="AH624">
        <v>371.96620000000001</v>
      </c>
      <c r="AI624">
        <v>354.69670000000002</v>
      </c>
      <c r="AJ624">
        <v>328.86989999999997</v>
      </c>
      <c r="AK624">
        <v>328.0548</v>
      </c>
      <c r="AL624">
        <v>319.75099999999998</v>
      </c>
      <c r="AM624">
        <v>294.0727</v>
      </c>
      <c r="AN624">
        <v>281.33339999999998</v>
      </c>
      <c r="AO624">
        <v>269.4076</v>
      </c>
      <c r="AP624">
        <v>78.344059999999999</v>
      </c>
      <c r="AQ624">
        <v>75.396199999999993</v>
      </c>
      <c r="AR624">
        <v>73.542630000000003</v>
      </c>
      <c r="AS624">
        <v>72.37097</v>
      </c>
      <c r="AT624">
        <v>71.674639999999997</v>
      </c>
      <c r="AU624">
        <v>70.847939999999994</v>
      </c>
      <c r="AV624">
        <v>69.870829999999998</v>
      </c>
      <c r="AW624">
        <v>70.895780000000002</v>
      </c>
      <c r="AX624">
        <v>74.124979999999994</v>
      </c>
      <c r="AY624">
        <v>78.517430000000004</v>
      </c>
      <c r="AZ624">
        <v>82.887259999999998</v>
      </c>
      <c r="BA624">
        <v>86.272509999999997</v>
      </c>
      <c r="BB624">
        <v>89.339250000000007</v>
      </c>
      <c r="BC624">
        <v>93.060360000000003</v>
      </c>
      <c r="BD624">
        <v>95.690489999999997</v>
      </c>
      <c r="BE624">
        <v>97.115279999999998</v>
      </c>
      <c r="BF624">
        <v>97.801220000000001</v>
      </c>
      <c r="BG624">
        <v>98.174679999999995</v>
      </c>
      <c r="BH624">
        <v>97.714129999999997</v>
      </c>
      <c r="BI624">
        <v>95.921700000000001</v>
      </c>
      <c r="BJ624">
        <v>92.044780000000003</v>
      </c>
      <c r="BK624">
        <v>87.533779999999993</v>
      </c>
      <c r="BL624">
        <v>84.509979999999999</v>
      </c>
      <c r="BM624">
        <v>82.144850000000005</v>
      </c>
      <c r="BN624">
        <v>-14.881119999999999</v>
      </c>
      <c r="BO624">
        <v>-7.3665240000000001</v>
      </c>
      <c r="BP624">
        <v>-8.5515460000000001</v>
      </c>
      <c r="BQ624">
        <v>-6.651275</v>
      </c>
      <c r="BR624">
        <v>-6.6251100000000003</v>
      </c>
      <c r="BS624">
        <v>-7.5015309999999999</v>
      </c>
      <c r="BT624">
        <v>-2.3773749999999998</v>
      </c>
      <c r="BU624">
        <v>1.786135</v>
      </c>
      <c r="BV624">
        <v>5.457141</v>
      </c>
      <c r="BW624">
        <v>5.7261990000000003</v>
      </c>
      <c r="BX624">
        <v>0.86462870000000003</v>
      </c>
      <c r="BY624">
        <v>-0.34083229999999998</v>
      </c>
      <c r="BZ624">
        <v>-0.50581140000000002</v>
      </c>
      <c r="CA624">
        <v>4.4649099999999997</v>
      </c>
      <c r="CB624">
        <v>15.055020000000001</v>
      </c>
      <c r="CC624">
        <v>13.390470000000001</v>
      </c>
      <c r="CD624">
        <v>12.40438</v>
      </c>
      <c r="CE624">
        <v>7.719176</v>
      </c>
      <c r="CF624">
        <v>0.2355119</v>
      </c>
      <c r="CG624">
        <v>-3.458529</v>
      </c>
      <c r="CH624">
        <v>-3.0256609999999999</v>
      </c>
      <c r="CI624">
        <v>-0.98985100000000004</v>
      </c>
      <c r="CJ624">
        <v>-2.8984649999999998</v>
      </c>
      <c r="CK624">
        <v>-2.2328299999999999</v>
      </c>
      <c r="CL624">
        <v>40.719079999999998</v>
      </c>
      <c r="CM624">
        <v>7.5285000000000002</v>
      </c>
      <c r="CN624">
        <v>8.7937419999999999</v>
      </c>
      <c r="CO624">
        <v>10.87791</v>
      </c>
      <c r="CP624">
        <v>15.805490000000001</v>
      </c>
      <c r="CQ624">
        <v>26.48488</v>
      </c>
      <c r="CR624">
        <v>21.85877</v>
      </c>
      <c r="CS624">
        <v>18.363330000000001</v>
      </c>
      <c r="CT624">
        <v>27.381879999999999</v>
      </c>
      <c r="CU624">
        <v>15.905010000000001</v>
      </c>
      <c r="CV624">
        <v>4.0773440000000001</v>
      </c>
      <c r="CW624">
        <v>0.85045470000000001</v>
      </c>
      <c r="CX624">
        <v>4.0077939999999996</v>
      </c>
      <c r="CY624">
        <v>4.4272710000000002</v>
      </c>
      <c r="CZ624">
        <v>13.865539999999999</v>
      </c>
      <c r="DA624">
        <v>12.485279999999999</v>
      </c>
      <c r="DB624">
        <v>12.81649</v>
      </c>
      <c r="DC624">
        <v>55.590629999999997</v>
      </c>
      <c r="DD624">
        <v>327.7457</v>
      </c>
      <c r="DE624">
        <v>375.92309999999998</v>
      </c>
      <c r="DF624">
        <v>298.72879999999998</v>
      </c>
      <c r="DG624">
        <v>28.463850000000001</v>
      </c>
      <c r="DH624">
        <v>12.476739999999999</v>
      </c>
      <c r="DI624">
        <v>11.7197</v>
      </c>
    </row>
    <row r="625" spans="1:113" x14ac:dyDescent="0.25">
      <c r="A625" t="str">
        <f t="shared" si="9"/>
        <v>All_All_All_All_Yes_200 kW and above_43672</v>
      </c>
      <c r="B625" t="s">
        <v>177</v>
      </c>
      <c r="C625" t="s">
        <v>269</v>
      </c>
      <c r="D625" t="s">
        <v>19</v>
      </c>
      <c r="E625" t="s">
        <v>19</v>
      </c>
      <c r="F625" t="s">
        <v>19</v>
      </c>
      <c r="G625" t="s">
        <v>19</v>
      </c>
      <c r="H625" t="s">
        <v>309</v>
      </c>
      <c r="I625" t="s">
        <v>61</v>
      </c>
      <c r="J625" s="11">
        <v>43672</v>
      </c>
      <c r="K625">
        <v>15</v>
      </c>
      <c r="L625">
        <v>18</v>
      </c>
      <c r="M625">
        <v>1174</v>
      </c>
      <c r="N625">
        <v>0</v>
      </c>
      <c r="O625">
        <v>0</v>
      </c>
      <c r="P625">
        <v>0</v>
      </c>
      <c r="Q625">
        <v>0</v>
      </c>
      <c r="R625">
        <v>268.14186000000001</v>
      </c>
      <c r="S625">
        <v>254.68866</v>
      </c>
      <c r="T625">
        <v>252.47546</v>
      </c>
      <c r="U625">
        <v>255.39333999999999</v>
      </c>
      <c r="V625">
        <v>273.29581000000002</v>
      </c>
      <c r="W625">
        <v>299.91629</v>
      </c>
      <c r="X625">
        <v>329.42491999999999</v>
      </c>
      <c r="Y625">
        <v>355.34471000000002</v>
      </c>
      <c r="Z625">
        <v>369.09634999999997</v>
      </c>
      <c r="AA625">
        <v>377.69315999999998</v>
      </c>
      <c r="AB625">
        <v>384.73340000000002</v>
      </c>
      <c r="AC625">
        <v>382.42030999999997</v>
      </c>
      <c r="AD625">
        <v>373.05633</v>
      </c>
      <c r="AE625">
        <v>370.53494999999998</v>
      </c>
      <c r="AF625">
        <v>357.52134999999998</v>
      </c>
      <c r="AG625">
        <v>349.96660000000003</v>
      </c>
      <c r="AH625">
        <v>340.56040000000002</v>
      </c>
      <c r="AI625">
        <v>326.72919999999999</v>
      </c>
      <c r="AJ625">
        <v>306.99860000000001</v>
      </c>
      <c r="AK625">
        <v>303.86419999999998</v>
      </c>
      <c r="AL625">
        <v>297.80900000000003</v>
      </c>
      <c r="AM625">
        <v>281.54419999999999</v>
      </c>
      <c r="AN625">
        <v>268.43079999999998</v>
      </c>
      <c r="AO625">
        <v>256.75779999999997</v>
      </c>
      <c r="AP625">
        <v>76.770120000000006</v>
      </c>
      <c r="AQ625">
        <v>76.87621</v>
      </c>
      <c r="AR625">
        <v>75.556169999999995</v>
      </c>
      <c r="AS625">
        <v>73.617130000000003</v>
      </c>
      <c r="AT625">
        <v>71.864080000000001</v>
      </c>
      <c r="AU625">
        <v>70.506</v>
      </c>
      <c r="AV625">
        <v>69.444270000000003</v>
      </c>
      <c r="AW625">
        <v>70.578950000000006</v>
      </c>
      <c r="AX625">
        <v>73.234629999999996</v>
      </c>
      <c r="AY625">
        <v>76.982860000000002</v>
      </c>
      <c r="AZ625">
        <v>81.362170000000006</v>
      </c>
      <c r="BA625">
        <v>84.912989999999994</v>
      </c>
      <c r="BB625">
        <v>88.006379999999993</v>
      </c>
      <c r="BC625">
        <v>90.727109999999996</v>
      </c>
      <c r="BD625">
        <v>93.059809999999999</v>
      </c>
      <c r="BE625">
        <v>94.659480000000002</v>
      </c>
      <c r="BF625">
        <v>95.623130000000003</v>
      </c>
      <c r="BG625">
        <v>95.432209999999998</v>
      </c>
      <c r="BH625">
        <v>93.998779999999996</v>
      </c>
      <c r="BI625">
        <v>91.26446</v>
      </c>
      <c r="BJ625">
        <v>87.176810000000003</v>
      </c>
      <c r="BK625">
        <v>82.793210000000002</v>
      </c>
      <c r="BL625">
        <v>79.800240000000002</v>
      </c>
      <c r="BM625">
        <v>77.517319999999998</v>
      </c>
      <c r="BN625">
        <v>-14.76383</v>
      </c>
      <c r="BO625">
        <v>-7.8210839999999999</v>
      </c>
      <c r="BP625">
        <v>-9.1608140000000002</v>
      </c>
      <c r="BQ625">
        <v>-6.9386539999999997</v>
      </c>
      <c r="BR625">
        <v>-6.8233030000000001</v>
      </c>
      <c r="BS625">
        <v>-7.7078730000000002</v>
      </c>
      <c r="BT625">
        <v>-2.6998350000000002</v>
      </c>
      <c r="BU625">
        <v>1.5092639999999999</v>
      </c>
      <c r="BV625">
        <v>5.3722539999999999</v>
      </c>
      <c r="BW625">
        <v>5.7019000000000002</v>
      </c>
      <c r="BX625">
        <v>0.78137820000000002</v>
      </c>
      <c r="BY625">
        <v>-0.18316969999999999</v>
      </c>
      <c r="BZ625">
        <v>-0.57739280000000004</v>
      </c>
      <c r="CA625">
        <v>4.6780439999999999</v>
      </c>
      <c r="CB625">
        <v>15.1967</v>
      </c>
      <c r="CC625">
        <v>13.62576</v>
      </c>
      <c r="CD625">
        <v>12.65448</v>
      </c>
      <c r="CE625">
        <v>7.8193450000000002</v>
      </c>
      <c r="CF625">
        <v>0.39934199999999997</v>
      </c>
      <c r="CG625">
        <v>-3.2886639999999998</v>
      </c>
      <c r="CH625">
        <v>-2.8070460000000002</v>
      </c>
      <c r="CI625">
        <v>-0.53401690000000002</v>
      </c>
      <c r="CJ625">
        <v>-2.6323789999999998</v>
      </c>
      <c r="CK625">
        <v>-1.7970139999999999</v>
      </c>
      <c r="CL625">
        <v>37.324370000000002</v>
      </c>
      <c r="CM625">
        <v>8.7426770000000005</v>
      </c>
      <c r="CN625">
        <v>8.9578819999999997</v>
      </c>
      <c r="CO625">
        <v>9.2535710000000009</v>
      </c>
      <c r="CP625">
        <v>7.6266499999999997</v>
      </c>
      <c r="CQ625">
        <v>5.2132399999999999</v>
      </c>
      <c r="CR625">
        <v>8.5610289999999996</v>
      </c>
      <c r="CS625">
        <v>7.2555310000000004</v>
      </c>
      <c r="CT625">
        <v>6.1707879999999999</v>
      </c>
      <c r="CU625">
        <v>3.8922490000000001</v>
      </c>
      <c r="CV625">
        <v>1.684911</v>
      </c>
      <c r="CW625">
        <v>0.81378340000000005</v>
      </c>
      <c r="CX625">
        <v>1.187508</v>
      </c>
      <c r="CY625">
        <v>1.695446</v>
      </c>
      <c r="CZ625">
        <v>10.16281</v>
      </c>
      <c r="DA625">
        <v>9.9229749999999992</v>
      </c>
      <c r="DB625">
        <v>10.57185</v>
      </c>
      <c r="DC625">
        <v>36.580370000000002</v>
      </c>
      <c r="DD625">
        <v>187.6163</v>
      </c>
      <c r="DE625">
        <v>220.50749999999999</v>
      </c>
      <c r="DF625">
        <v>172.49510000000001</v>
      </c>
      <c r="DG625">
        <v>18.83954</v>
      </c>
      <c r="DH625">
        <v>10.31893</v>
      </c>
      <c r="DI625">
        <v>9.1879480000000004</v>
      </c>
    </row>
    <row r="626" spans="1:113" x14ac:dyDescent="0.25">
      <c r="A626" t="str">
        <f t="shared" si="9"/>
        <v>All_All_All_All_Yes_200 kW and above_43690</v>
      </c>
      <c r="B626" t="s">
        <v>177</v>
      </c>
      <c r="C626" t="s">
        <v>269</v>
      </c>
      <c r="D626" t="s">
        <v>19</v>
      </c>
      <c r="E626" t="s">
        <v>19</v>
      </c>
      <c r="F626" t="s">
        <v>19</v>
      </c>
      <c r="G626" t="s">
        <v>19</v>
      </c>
      <c r="H626" t="s">
        <v>309</v>
      </c>
      <c r="I626" t="s">
        <v>61</v>
      </c>
      <c r="J626" s="11">
        <v>43690</v>
      </c>
      <c r="K626">
        <v>15</v>
      </c>
      <c r="L626">
        <v>18</v>
      </c>
      <c r="M626">
        <v>1166</v>
      </c>
      <c r="N626">
        <v>0</v>
      </c>
      <c r="O626">
        <v>0</v>
      </c>
      <c r="P626">
        <v>0</v>
      </c>
      <c r="Q626">
        <v>0</v>
      </c>
      <c r="R626">
        <v>255.57382000000001</v>
      </c>
      <c r="S626">
        <v>250.68530999999999</v>
      </c>
      <c r="T626">
        <v>245.61254</v>
      </c>
      <c r="U626">
        <v>249.39223999999999</v>
      </c>
      <c r="V626">
        <v>268.56749000000002</v>
      </c>
      <c r="W626">
        <v>295.18702000000002</v>
      </c>
      <c r="X626">
        <v>334.44157000000001</v>
      </c>
      <c r="Y626">
        <v>367.44085000000001</v>
      </c>
      <c r="Z626">
        <v>394.13763999999998</v>
      </c>
      <c r="AA626">
        <v>404.05392999999998</v>
      </c>
      <c r="AB626">
        <v>413.59712999999999</v>
      </c>
      <c r="AC626">
        <v>413.36192</v>
      </c>
      <c r="AD626">
        <v>402.48451</v>
      </c>
      <c r="AE626">
        <v>399.80376999999999</v>
      </c>
      <c r="AF626">
        <v>389.36599999999999</v>
      </c>
      <c r="AG626">
        <v>378.83240000000001</v>
      </c>
      <c r="AH626">
        <v>367.11349999999999</v>
      </c>
      <c r="AI626">
        <v>350.51940000000002</v>
      </c>
      <c r="AJ626">
        <v>322.89659999999998</v>
      </c>
      <c r="AK626">
        <v>320.10879999999997</v>
      </c>
      <c r="AL626">
        <v>311.79140000000001</v>
      </c>
      <c r="AM626">
        <v>288.92559999999997</v>
      </c>
      <c r="AN626">
        <v>275.48610000000002</v>
      </c>
      <c r="AO626">
        <v>262.51839999999999</v>
      </c>
      <c r="AP626">
        <v>75.78792</v>
      </c>
      <c r="AQ626">
        <v>73.360399999999998</v>
      </c>
      <c r="AR626">
        <v>71.988849999999999</v>
      </c>
      <c r="AS626">
        <v>70.644350000000003</v>
      </c>
      <c r="AT626">
        <v>69.740409999999997</v>
      </c>
      <c r="AU626">
        <v>68.526650000000004</v>
      </c>
      <c r="AV626">
        <v>67.471869999999996</v>
      </c>
      <c r="AW626">
        <v>67.816249999999997</v>
      </c>
      <c r="AX626">
        <v>71.793469999999999</v>
      </c>
      <c r="AY626">
        <v>76.61806</v>
      </c>
      <c r="AZ626">
        <v>80.899640000000005</v>
      </c>
      <c r="BA626">
        <v>85.012100000000004</v>
      </c>
      <c r="BB626">
        <v>88.593530000000001</v>
      </c>
      <c r="BC626">
        <v>91.631420000000006</v>
      </c>
      <c r="BD626">
        <v>93.592830000000006</v>
      </c>
      <c r="BE626">
        <v>95.219120000000004</v>
      </c>
      <c r="BF626">
        <v>96.090029999999999</v>
      </c>
      <c r="BG626">
        <v>96.116669999999999</v>
      </c>
      <c r="BH626">
        <v>95.389009999999999</v>
      </c>
      <c r="BI626">
        <v>93.148319999999998</v>
      </c>
      <c r="BJ626">
        <v>89.33905</v>
      </c>
      <c r="BK626">
        <v>85.564629999999994</v>
      </c>
      <c r="BL626">
        <v>81.842349999999996</v>
      </c>
      <c r="BM626">
        <v>79.157060000000001</v>
      </c>
      <c r="BN626">
        <v>-2.2545259999999998</v>
      </c>
      <c r="BO626">
        <v>-3.3238859999999999</v>
      </c>
      <c r="BP626">
        <v>-2.7602389999999999</v>
      </c>
      <c r="BQ626">
        <v>-3.030659</v>
      </c>
      <c r="BR626">
        <v>-1.89947</v>
      </c>
      <c r="BS626">
        <v>-1.90042</v>
      </c>
      <c r="BT626">
        <v>1.4221060000000001</v>
      </c>
      <c r="BU626">
        <v>6.4725099999999998</v>
      </c>
      <c r="BV626">
        <v>2.1601210000000002</v>
      </c>
      <c r="BW626">
        <v>-0.173067</v>
      </c>
      <c r="BX626">
        <v>-0.76239230000000002</v>
      </c>
      <c r="BY626">
        <v>-1.357653</v>
      </c>
      <c r="BZ626">
        <v>2.356379</v>
      </c>
      <c r="CA626">
        <v>6.3683810000000003</v>
      </c>
      <c r="CB626">
        <v>13.847340000000001</v>
      </c>
      <c r="CC626">
        <v>12.53633</v>
      </c>
      <c r="CD626">
        <v>11.29434</v>
      </c>
      <c r="CE626">
        <v>10.57859</v>
      </c>
      <c r="CF626">
        <v>3.3123070000000001</v>
      </c>
      <c r="CG626">
        <v>-1.596414</v>
      </c>
      <c r="CH626">
        <v>0.1280212</v>
      </c>
      <c r="CI626">
        <v>0.13821230000000001</v>
      </c>
      <c r="CJ626">
        <v>-0.65956009999999998</v>
      </c>
      <c r="CK626">
        <v>-0.2739722</v>
      </c>
      <c r="CL626">
        <v>15.23859</v>
      </c>
      <c r="CM626">
        <v>6.8285879999999999</v>
      </c>
      <c r="CN626">
        <v>7.2650129999999997</v>
      </c>
      <c r="CO626">
        <v>10.107570000000001</v>
      </c>
      <c r="CP626">
        <v>12.25037</v>
      </c>
      <c r="CQ626">
        <v>18.947859999999999</v>
      </c>
      <c r="CR626">
        <v>15.10305</v>
      </c>
      <c r="CS626">
        <v>17.064129999999999</v>
      </c>
      <c r="CT626">
        <v>19.033570000000001</v>
      </c>
      <c r="CU626">
        <v>8.8616360000000007</v>
      </c>
      <c r="CV626">
        <v>2.7254</v>
      </c>
      <c r="CW626">
        <v>0.55703460000000005</v>
      </c>
      <c r="CX626">
        <v>1.8206359999999999</v>
      </c>
      <c r="CY626">
        <v>2.0363069999999999</v>
      </c>
      <c r="CZ626">
        <v>10.761229999999999</v>
      </c>
      <c r="DA626">
        <v>10.22627</v>
      </c>
      <c r="DB626">
        <v>10.664350000000001</v>
      </c>
      <c r="DC626">
        <v>43.277560000000001</v>
      </c>
      <c r="DD626">
        <v>274.08280000000002</v>
      </c>
      <c r="DE626">
        <v>328.1447</v>
      </c>
      <c r="DF626">
        <v>248.16399999999999</v>
      </c>
      <c r="DG626">
        <v>25.133230000000001</v>
      </c>
      <c r="DH626">
        <v>11.48305</v>
      </c>
      <c r="DI626">
        <v>10.012840000000001</v>
      </c>
    </row>
    <row r="627" spans="1:113" x14ac:dyDescent="0.25">
      <c r="A627" t="str">
        <f t="shared" si="9"/>
        <v>All_All_All_All_Yes_200 kW and above_43691</v>
      </c>
      <c r="B627" t="s">
        <v>177</v>
      </c>
      <c r="C627" t="s">
        <v>269</v>
      </c>
      <c r="D627" t="s">
        <v>19</v>
      </c>
      <c r="E627" t="s">
        <v>19</v>
      </c>
      <c r="F627" t="s">
        <v>19</v>
      </c>
      <c r="G627" t="s">
        <v>19</v>
      </c>
      <c r="H627" t="s">
        <v>309</v>
      </c>
      <c r="I627" t="s">
        <v>61</v>
      </c>
      <c r="J627" s="11">
        <v>43691</v>
      </c>
      <c r="K627">
        <v>15</v>
      </c>
      <c r="L627">
        <v>18</v>
      </c>
      <c r="M627">
        <v>1166</v>
      </c>
      <c r="N627">
        <v>0</v>
      </c>
      <c r="O627">
        <v>0</v>
      </c>
      <c r="P627">
        <v>0</v>
      </c>
      <c r="Q627">
        <v>0</v>
      </c>
      <c r="R627">
        <v>255.38959</v>
      </c>
      <c r="S627">
        <v>252.02964</v>
      </c>
      <c r="T627">
        <v>243.6448</v>
      </c>
      <c r="U627">
        <v>245.82939999999999</v>
      </c>
      <c r="V627">
        <v>264.47536000000002</v>
      </c>
      <c r="W627">
        <v>295.51738</v>
      </c>
      <c r="X627">
        <v>336.48016000000001</v>
      </c>
      <c r="Y627">
        <v>366.57292999999999</v>
      </c>
      <c r="Z627">
        <v>403.56196999999997</v>
      </c>
      <c r="AA627">
        <v>413.92860999999999</v>
      </c>
      <c r="AB627">
        <v>422.62652000000003</v>
      </c>
      <c r="AC627">
        <v>418.82553000000001</v>
      </c>
      <c r="AD627">
        <v>412.68855000000002</v>
      </c>
      <c r="AE627">
        <v>414.04750999999999</v>
      </c>
      <c r="AF627">
        <v>401.22136</v>
      </c>
      <c r="AG627">
        <v>387.41390000000001</v>
      </c>
      <c r="AH627">
        <v>378.29759999999999</v>
      </c>
      <c r="AI627">
        <v>350.12459999999999</v>
      </c>
      <c r="AJ627">
        <v>331.16680000000002</v>
      </c>
      <c r="AK627">
        <v>337.53539999999998</v>
      </c>
      <c r="AL627">
        <v>325.47480000000002</v>
      </c>
      <c r="AM627">
        <v>294.52440000000001</v>
      </c>
      <c r="AN627">
        <v>282.02350000000001</v>
      </c>
      <c r="AO627">
        <v>270.89150000000001</v>
      </c>
      <c r="AP627">
        <v>78.868039999999993</v>
      </c>
      <c r="AQ627">
        <v>75.746480000000005</v>
      </c>
      <c r="AR627">
        <v>74.547210000000007</v>
      </c>
      <c r="AS627">
        <v>72.412959999999998</v>
      </c>
      <c r="AT627">
        <v>71.053030000000007</v>
      </c>
      <c r="AU627">
        <v>70.258020000000002</v>
      </c>
      <c r="AV627">
        <v>69.293210000000002</v>
      </c>
      <c r="AW627">
        <v>69.718969999999999</v>
      </c>
      <c r="AX627">
        <v>73.743449999999996</v>
      </c>
      <c r="AY627">
        <v>78.456249999999997</v>
      </c>
      <c r="AZ627">
        <v>83.299710000000005</v>
      </c>
      <c r="BA627">
        <v>87.806380000000004</v>
      </c>
      <c r="BB627">
        <v>91.771529999999998</v>
      </c>
      <c r="BC627">
        <v>95.176670000000001</v>
      </c>
      <c r="BD627">
        <v>97.716009999999997</v>
      </c>
      <c r="BE627">
        <v>99.322140000000005</v>
      </c>
      <c r="BF627">
        <v>100.06010000000001</v>
      </c>
      <c r="BG627">
        <v>100.3175</v>
      </c>
      <c r="BH627">
        <v>99.573269999999994</v>
      </c>
      <c r="BI627">
        <v>97.333969999999994</v>
      </c>
      <c r="BJ627">
        <v>92.608699999999999</v>
      </c>
      <c r="BK627">
        <v>88.169839999999994</v>
      </c>
      <c r="BL627">
        <v>84.698239999999998</v>
      </c>
      <c r="BM627">
        <v>82.12424</v>
      </c>
      <c r="BN627">
        <v>-2.7884180000000001</v>
      </c>
      <c r="BO627">
        <v>-3.8009339999999998</v>
      </c>
      <c r="BP627">
        <v>-3.3453210000000002</v>
      </c>
      <c r="BQ627">
        <v>-3.3024290000000001</v>
      </c>
      <c r="BR627">
        <v>-2.0368849999999998</v>
      </c>
      <c r="BS627">
        <v>-2.3664350000000001</v>
      </c>
      <c r="BT627">
        <v>0.70638529999999999</v>
      </c>
      <c r="BU627">
        <v>6.125845</v>
      </c>
      <c r="BV627">
        <v>2.0154939999999999</v>
      </c>
      <c r="BW627">
        <v>-0.2087696</v>
      </c>
      <c r="BX627">
        <v>-0.67221050000000004</v>
      </c>
      <c r="BY627">
        <v>-1.327496</v>
      </c>
      <c r="BZ627">
        <v>2.1259519999999998</v>
      </c>
      <c r="CA627">
        <v>6.1315989999999996</v>
      </c>
      <c r="CB627">
        <v>13.68988</v>
      </c>
      <c r="CC627">
        <v>12.67652</v>
      </c>
      <c r="CD627">
        <v>11.398809999999999</v>
      </c>
      <c r="CE627">
        <v>10.4519</v>
      </c>
      <c r="CF627">
        <v>3.143297</v>
      </c>
      <c r="CG627">
        <v>-1.580519</v>
      </c>
      <c r="CH627">
        <v>0.1002349</v>
      </c>
      <c r="CI627">
        <v>8.2085900000000003E-2</v>
      </c>
      <c r="CJ627">
        <v>-0.92421750000000003</v>
      </c>
      <c r="CK627">
        <v>-0.61889119999999997</v>
      </c>
      <c r="CL627">
        <v>15.978949999999999</v>
      </c>
      <c r="CM627">
        <v>7.066046</v>
      </c>
      <c r="CN627">
        <v>7.7852050000000004</v>
      </c>
      <c r="CO627">
        <v>11.06147</v>
      </c>
      <c r="CP627">
        <v>13.15236</v>
      </c>
      <c r="CQ627">
        <v>17.09205</v>
      </c>
      <c r="CR627">
        <v>14.188269999999999</v>
      </c>
      <c r="CS627">
        <v>17.901019999999999</v>
      </c>
      <c r="CT627">
        <v>16.985040000000001</v>
      </c>
      <c r="CU627">
        <v>7.1862810000000001</v>
      </c>
      <c r="CV627">
        <v>2.3620960000000002</v>
      </c>
      <c r="CW627">
        <v>0.50608869999999995</v>
      </c>
      <c r="CX627">
        <v>1.6336299999999999</v>
      </c>
      <c r="CY627">
        <v>1.9092039999999999</v>
      </c>
      <c r="CZ627">
        <v>14.135999999999999</v>
      </c>
      <c r="DA627">
        <v>12.397399999999999</v>
      </c>
      <c r="DB627">
        <v>13.160740000000001</v>
      </c>
      <c r="DC627">
        <v>49.672960000000003</v>
      </c>
      <c r="DD627">
        <v>297.64019999999999</v>
      </c>
      <c r="DE627">
        <v>358.60219999999998</v>
      </c>
      <c r="DF627">
        <v>274.72489999999999</v>
      </c>
      <c r="DG627">
        <v>28.406549999999999</v>
      </c>
      <c r="DH627">
        <v>11.91841</v>
      </c>
      <c r="DI627">
        <v>9.8593320000000002</v>
      </c>
    </row>
    <row r="628" spans="1:113" x14ac:dyDescent="0.25">
      <c r="A628" t="str">
        <f t="shared" si="9"/>
        <v>All_All_All_All_Yes_200 kW and above_43693</v>
      </c>
      <c r="B628" t="s">
        <v>177</v>
      </c>
      <c r="C628" t="s">
        <v>269</v>
      </c>
      <c r="D628" t="s">
        <v>19</v>
      </c>
      <c r="E628" t="s">
        <v>19</v>
      </c>
      <c r="F628" t="s">
        <v>19</v>
      </c>
      <c r="G628" t="s">
        <v>19</v>
      </c>
      <c r="H628" t="s">
        <v>309</v>
      </c>
      <c r="I628" t="s">
        <v>61</v>
      </c>
      <c r="J628" s="11">
        <v>43693</v>
      </c>
      <c r="K628">
        <v>15</v>
      </c>
      <c r="L628">
        <v>18</v>
      </c>
      <c r="M628">
        <v>1166</v>
      </c>
      <c r="N628">
        <v>0</v>
      </c>
      <c r="O628">
        <v>0</v>
      </c>
      <c r="P628">
        <v>0</v>
      </c>
      <c r="Q628">
        <v>0</v>
      </c>
      <c r="R628">
        <v>262.98489999999998</v>
      </c>
      <c r="S628">
        <v>257.62517000000003</v>
      </c>
      <c r="T628">
        <v>254.16122999999999</v>
      </c>
      <c r="U628">
        <v>257.77596</v>
      </c>
      <c r="V628">
        <v>273.90562999999997</v>
      </c>
      <c r="W628">
        <v>304.53410000000002</v>
      </c>
      <c r="X628">
        <v>341.85604000000001</v>
      </c>
      <c r="Y628">
        <v>377.60046</v>
      </c>
      <c r="Z628">
        <v>401.14366999999999</v>
      </c>
      <c r="AA628">
        <v>422.48651000000001</v>
      </c>
      <c r="AB628">
        <v>428.62916000000001</v>
      </c>
      <c r="AC628">
        <v>423.84861000000001</v>
      </c>
      <c r="AD628">
        <v>409.62159000000003</v>
      </c>
      <c r="AE628">
        <v>409.58659999999998</v>
      </c>
      <c r="AF628">
        <v>395.85090000000002</v>
      </c>
      <c r="AG628">
        <v>380.50689999999997</v>
      </c>
      <c r="AH628">
        <v>365.80779999999999</v>
      </c>
      <c r="AI628">
        <v>347.13470000000001</v>
      </c>
      <c r="AJ628">
        <v>322.32810000000001</v>
      </c>
      <c r="AK628">
        <v>316.31979999999999</v>
      </c>
      <c r="AL628">
        <v>300.27850000000001</v>
      </c>
      <c r="AM628">
        <v>281.94220000000001</v>
      </c>
      <c r="AN628">
        <v>268.01850000000002</v>
      </c>
      <c r="AO628">
        <v>254.62289999999999</v>
      </c>
      <c r="AP628">
        <v>79.552359999999993</v>
      </c>
      <c r="AQ628">
        <v>79.640299999999996</v>
      </c>
      <c r="AR628">
        <v>77.672910000000002</v>
      </c>
      <c r="AS628">
        <v>76.022350000000003</v>
      </c>
      <c r="AT628">
        <v>74.880070000000003</v>
      </c>
      <c r="AU628">
        <v>73.497860000000003</v>
      </c>
      <c r="AV628">
        <v>72.352379999999997</v>
      </c>
      <c r="AW628">
        <v>72.52937</v>
      </c>
      <c r="AX628">
        <v>76.101879999999994</v>
      </c>
      <c r="AY628">
        <v>81.645359999999997</v>
      </c>
      <c r="AZ628">
        <v>86.300319999999999</v>
      </c>
      <c r="BA628">
        <v>90.466210000000004</v>
      </c>
      <c r="BB628">
        <v>93.419030000000006</v>
      </c>
      <c r="BC628">
        <v>95.716489999999993</v>
      </c>
      <c r="BD628">
        <v>98.31223</v>
      </c>
      <c r="BE628">
        <v>99.406620000000004</v>
      </c>
      <c r="BF628">
        <v>100.0772</v>
      </c>
      <c r="BG628">
        <v>99.482089999999999</v>
      </c>
      <c r="BH628">
        <v>97.824020000000004</v>
      </c>
      <c r="BI628">
        <v>94.308869999999999</v>
      </c>
      <c r="BJ628">
        <v>89.029510000000002</v>
      </c>
      <c r="BK628">
        <v>84.985879999999995</v>
      </c>
      <c r="BL628">
        <v>81.903469999999999</v>
      </c>
      <c r="BM628">
        <v>79.706760000000003</v>
      </c>
      <c r="BN628">
        <v>-2.8968219999999998</v>
      </c>
      <c r="BO628">
        <v>-4.6164180000000004</v>
      </c>
      <c r="BP628">
        <v>-3.9674640000000001</v>
      </c>
      <c r="BQ628">
        <v>-3.794419</v>
      </c>
      <c r="BR628">
        <v>-2.660857</v>
      </c>
      <c r="BS628">
        <v>-3.343213</v>
      </c>
      <c r="BT628">
        <v>-0.22256529999999999</v>
      </c>
      <c r="BU628">
        <v>5.7517769999999997</v>
      </c>
      <c r="BV628">
        <v>1.8488990000000001</v>
      </c>
      <c r="BW628">
        <v>-0.30403669999999999</v>
      </c>
      <c r="BX628">
        <v>-0.68941739999999996</v>
      </c>
      <c r="BY628">
        <v>-1.1919059999999999</v>
      </c>
      <c r="BZ628">
        <v>2.0347919999999999</v>
      </c>
      <c r="CA628">
        <v>6.2699449999999999</v>
      </c>
      <c r="CB628">
        <v>13.93539</v>
      </c>
      <c r="CC628">
        <v>13.061030000000001</v>
      </c>
      <c r="CD628">
        <v>11.77183</v>
      </c>
      <c r="CE628">
        <v>10.67732</v>
      </c>
      <c r="CF628">
        <v>3.4108510000000001</v>
      </c>
      <c r="CG628">
        <v>-1.2098139999999999</v>
      </c>
      <c r="CH628">
        <v>0.33771380000000001</v>
      </c>
      <c r="CI628">
        <v>0.48089280000000001</v>
      </c>
      <c r="CJ628">
        <v>-0.71969559999999999</v>
      </c>
      <c r="CK628">
        <v>-0.42246689999999998</v>
      </c>
      <c r="CL628">
        <v>17.72167</v>
      </c>
      <c r="CM628">
        <v>8.2529859999999999</v>
      </c>
      <c r="CN628">
        <v>8.1730739999999997</v>
      </c>
      <c r="CO628">
        <v>10.59202</v>
      </c>
      <c r="CP628">
        <v>11.159829999999999</v>
      </c>
      <c r="CQ628">
        <v>12.45065</v>
      </c>
      <c r="CR628">
        <v>12.43866</v>
      </c>
      <c r="CS628">
        <v>15.435</v>
      </c>
      <c r="CT628">
        <v>12.62434</v>
      </c>
      <c r="CU628">
        <v>4.7698159999999996</v>
      </c>
      <c r="CV628">
        <v>1.95869</v>
      </c>
      <c r="CW628">
        <v>0.65589370000000002</v>
      </c>
      <c r="CX628">
        <v>1.3765019999999999</v>
      </c>
      <c r="CY628">
        <v>2.4062700000000001</v>
      </c>
      <c r="CZ628">
        <v>11.646610000000001</v>
      </c>
      <c r="DA628">
        <v>11.719340000000001</v>
      </c>
      <c r="DB628">
        <v>11.19746</v>
      </c>
      <c r="DC628">
        <v>47.644260000000003</v>
      </c>
      <c r="DD628">
        <v>296.21620000000001</v>
      </c>
      <c r="DE628">
        <v>355.49099999999999</v>
      </c>
      <c r="DF628">
        <v>264.81389999999999</v>
      </c>
      <c r="DG628">
        <v>26.42896</v>
      </c>
      <c r="DH628">
        <v>11.98413</v>
      </c>
      <c r="DI628">
        <v>9.3720199999999991</v>
      </c>
    </row>
    <row r="629" spans="1:113" x14ac:dyDescent="0.25">
      <c r="A629" t="str">
        <f t="shared" si="9"/>
        <v>All_All_All_All_Yes_200 kW and above_43703</v>
      </c>
      <c r="B629" t="s">
        <v>177</v>
      </c>
      <c r="C629" t="s">
        <v>269</v>
      </c>
      <c r="D629" t="s">
        <v>19</v>
      </c>
      <c r="E629" t="s">
        <v>19</v>
      </c>
      <c r="F629" t="s">
        <v>19</v>
      </c>
      <c r="G629" t="s">
        <v>19</v>
      </c>
      <c r="H629" t="s">
        <v>309</v>
      </c>
      <c r="I629" t="s">
        <v>61</v>
      </c>
      <c r="J629" s="11">
        <v>43703</v>
      </c>
      <c r="K629">
        <v>15</v>
      </c>
      <c r="L629">
        <v>18</v>
      </c>
      <c r="M629">
        <v>1162</v>
      </c>
      <c r="N629">
        <v>0</v>
      </c>
      <c r="O629">
        <v>0</v>
      </c>
      <c r="P629">
        <v>0</v>
      </c>
      <c r="Q629">
        <v>0</v>
      </c>
      <c r="R629">
        <v>225.63795999999999</v>
      </c>
      <c r="S629">
        <v>223.0214</v>
      </c>
      <c r="T629">
        <v>224.90163000000001</v>
      </c>
      <c r="U629">
        <v>235.10236</v>
      </c>
      <c r="V629">
        <v>258.30685</v>
      </c>
      <c r="W629">
        <v>293.90535999999997</v>
      </c>
      <c r="X629">
        <v>334.09965</v>
      </c>
      <c r="Y629">
        <v>372.45107000000002</v>
      </c>
      <c r="Z629">
        <v>395.20172000000002</v>
      </c>
      <c r="AA629">
        <v>408.59588000000002</v>
      </c>
      <c r="AB629">
        <v>420.24617000000001</v>
      </c>
      <c r="AC629">
        <v>424.73637000000002</v>
      </c>
      <c r="AD629">
        <v>413.72712999999999</v>
      </c>
      <c r="AE629">
        <v>413.56846999999999</v>
      </c>
      <c r="AF629">
        <v>400.28494000000001</v>
      </c>
      <c r="AG629">
        <v>387.96850000000001</v>
      </c>
      <c r="AH629">
        <v>371.4982</v>
      </c>
      <c r="AI629">
        <v>351.9742</v>
      </c>
      <c r="AJ629">
        <v>326.52429999999998</v>
      </c>
      <c r="AK629">
        <v>318.81529999999998</v>
      </c>
      <c r="AL629">
        <v>308.32040000000001</v>
      </c>
      <c r="AM629">
        <v>290.10140000000001</v>
      </c>
      <c r="AN629">
        <v>277.76549999999997</v>
      </c>
      <c r="AO629">
        <v>269.56880000000001</v>
      </c>
      <c r="AP629">
        <v>77.636510000000001</v>
      </c>
      <c r="AQ629">
        <v>76.32826</v>
      </c>
      <c r="AR629">
        <v>75.149439999999998</v>
      </c>
      <c r="AS629">
        <v>73.71002</v>
      </c>
      <c r="AT629">
        <v>72.237489999999994</v>
      </c>
      <c r="AU629">
        <v>71.129369999999994</v>
      </c>
      <c r="AV629">
        <v>70.370289999999997</v>
      </c>
      <c r="AW629">
        <v>70.549480000000003</v>
      </c>
      <c r="AX629">
        <v>74.245519999999999</v>
      </c>
      <c r="AY629">
        <v>78.067440000000005</v>
      </c>
      <c r="AZ629">
        <v>82.204099999999997</v>
      </c>
      <c r="BA629">
        <v>85.910300000000007</v>
      </c>
      <c r="BB629">
        <v>89.632890000000003</v>
      </c>
      <c r="BC629">
        <v>92.769549999999995</v>
      </c>
      <c r="BD629">
        <v>95.225629999999995</v>
      </c>
      <c r="BE629">
        <v>96.858559999999997</v>
      </c>
      <c r="BF629">
        <v>97.440160000000006</v>
      </c>
      <c r="BG629">
        <v>97.652280000000005</v>
      </c>
      <c r="BH629">
        <v>96.186989999999994</v>
      </c>
      <c r="BI629">
        <v>92.838239999999999</v>
      </c>
      <c r="BJ629">
        <v>88.333219999999997</v>
      </c>
      <c r="BK629">
        <v>84.793530000000004</v>
      </c>
      <c r="BL629">
        <v>82.15804</v>
      </c>
      <c r="BM629">
        <v>79.704639999999998</v>
      </c>
      <c r="BN629">
        <v>-2.4685969999999999</v>
      </c>
      <c r="BO629">
        <v>-3.819277</v>
      </c>
      <c r="BP629">
        <v>-3.3037879999999999</v>
      </c>
      <c r="BQ629">
        <v>-3.3264480000000001</v>
      </c>
      <c r="BR629">
        <v>-2.2312750000000001</v>
      </c>
      <c r="BS629">
        <v>-2.7451509999999999</v>
      </c>
      <c r="BT629">
        <v>3.1526499999999999E-2</v>
      </c>
      <c r="BU629">
        <v>5.8985300000000001</v>
      </c>
      <c r="BV629">
        <v>1.923956</v>
      </c>
      <c r="BW629">
        <v>-0.2763292</v>
      </c>
      <c r="BX629">
        <v>-0.76459619999999995</v>
      </c>
      <c r="BY629">
        <v>-1.3210770000000001</v>
      </c>
      <c r="BZ629">
        <v>2.3266049999999998</v>
      </c>
      <c r="CA629">
        <v>6.5588499999999996</v>
      </c>
      <c r="CB629">
        <v>14.16938</v>
      </c>
      <c r="CC629">
        <v>13.0421</v>
      </c>
      <c r="CD629">
        <v>11.796749999999999</v>
      </c>
      <c r="CE629">
        <v>10.99818</v>
      </c>
      <c r="CF629">
        <v>3.6715979999999999</v>
      </c>
      <c r="CG629">
        <v>-1.2663930000000001</v>
      </c>
      <c r="CH629">
        <v>0.39592810000000001</v>
      </c>
      <c r="CI629">
        <v>0.55291239999999997</v>
      </c>
      <c r="CJ629">
        <v>-0.59811360000000002</v>
      </c>
      <c r="CK629">
        <v>-0.30636869999999999</v>
      </c>
      <c r="CL629">
        <v>18.160150000000002</v>
      </c>
      <c r="CM629">
        <v>9.0943930000000002</v>
      </c>
      <c r="CN629">
        <v>8.4975210000000008</v>
      </c>
      <c r="CO629">
        <v>11.605090000000001</v>
      </c>
      <c r="CP629">
        <v>13.71846</v>
      </c>
      <c r="CQ629">
        <v>12.527369999999999</v>
      </c>
      <c r="CR629">
        <v>10.640700000000001</v>
      </c>
      <c r="CS629">
        <v>15.00947</v>
      </c>
      <c r="CT629">
        <v>12.63766</v>
      </c>
      <c r="CU629">
        <v>5.9748299999999999</v>
      </c>
      <c r="CV629">
        <v>2.1316449999999998</v>
      </c>
      <c r="CW629">
        <v>0.53183530000000001</v>
      </c>
      <c r="CX629">
        <v>1.555631</v>
      </c>
      <c r="CY629">
        <v>1.9556770000000001</v>
      </c>
      <c r="CZ629">
        <v>11.976929999999999</v>
      </c>
      <c r="DA629">
        <v>11.280670000000001</v>
      </c>
      <c r="DB629">
        <v>10.88151</v>
      </c>
      <c r="DC629">
        <v>44.525500000000001</v>
      </c>
      <c r="DD629">
        <v>270.03280000000001</v>
      </c>
      <c r="DE629">
        <v>318.31619999999998</v>
      </c>
      <c r="DF629">
        <v>240.54169999999999</v>
      </c>
      <c r="DG629">
        <v>24.098649999999999</v>
      </c>
      <c r="DH629">
        <v>10.75047</v>
      </c>
      <c r="DI629">
        <v>8.5451879999999996</v>
      </c>
    </row>
    <row r="630" spans="1:113" x14ac:dyDescent="0.25">
      <c r="A630" t="str">
        <f t="shared" si="9"/>
        <v>All_All_All_All_Yes_200 kW and above_43704</v>
      </c>
      <c r="B630" t="s">
        <v>177</v>
      </c>
      <c r="C630" t="s">
        <v>269</v>
      </c>
      <c r="D630" t="s">
        <v>19</v>
      </c>
      <c r="E630" t="s">
        <v>19</v>
      </c>
      <c r="F630" t="s">
        <v>19</v>
      </c>
      <c r="G630" t="s">
        <v>19</v>
      </c>
      <c r="H630" t="s">
        <v>309</v>
      </c>
      <c r="I630" t="s">
        <v>61</v>
      </c>
      <c r="J630" s="11">
        <v>43704</v>
      </c>
      <c r="K630">
        <v>15</v>
      </c>
      <c r="L630">
        <v>18</v>
      </c>
      <c r="M630">
        <v>1161</v>
      </c>
      <c r="N630">
        <v>0</v>
      </c>
      <c r="O630">
        <v>0</v>
      </c>
      <c r="P630">
        <v>0</v>
      </c>
      <c r="Q630">
        <v>0</v>
      </c>
      <c r="R630">
        <v>260.93925999999999</v>
      </c>
      <c r="S630">
        <v>253.80009000000001</v>
      </c>
      <c r="T630">
        <v>249.35964000000001</v>
      </c>
      <c r="U630">
        <v>254.94014999999999</v>
      </c>
      <c r="V630">
        <v>272.88335999999998</v>
      </c>
      <c r="W630">
        <v>301.39751999999999</v>
      </c>
      <c r="X630">
        <v>337.71983</v>
      </c>
      <c r="Y630">
        <v>368.66757999999999</v>
      </c>
      <c r="Z630">
        <v>391.42604999999998</v>
      </c>
      <c r="AA630">
        <v>404.56590999999997</v>
      </c>
      <c r="AB630">
        <v>408.88738999999998</v>
      </c>
      <c r="AC630">
        <v>410.50621999999998</v>
      </c>
      <c r="AD630">
        <v>398.49678</v>
      </c>
      <c r="AE630">
        <v>398.25560999999999</v>
      </c>
      <c r="AF630">
        <v>389.09584999999998</v>
      </c>
      <c r="AG630">
        <v>375.82159999999999</v>
      </c>
      <c r="AH630">
        <v>364.86970000000002</v>
      </c>
      <c r="AI630">
        <v>345.60079999999999</v>
      </c>
      <c r="AJ630">
        <v>321.98849999999999</v>
      </c>
      <c r="AK630">
        <v>322.37329999999997</v>
      </c>
      <c r="AL630">
        <v>309.53449999999998</v>
      </c>
      <c r="AM630">
        <v>289.34899999999999</v>
      </c>
      <c r="AN630">
        <v>276.22379999999998</v>
      </c>
      <c r="AO630">
        <v>265.76769999999999</v>
      </c>
      <c r="AP630">
        <v>78.07311</v>
      </c>
      <c r="AQ630">
        <v>76.62191</v>
      </c>
      <c r="AR630">
        <v>75.833089999999999</v>
      </c>
      <c r="AS630">
        <v>74.628720000000001</v>
      </c>
      <c r="AT630">
        <v>73.172479999999993</v>
      </c>
      <c r="AU630">
        <v>72.392799999999994</v>
      </c>
      <c r="AV630">
        <v>70.863010000000003</v>
      </c>
      <c r="AW630">
        <v>71.344520000000003</v>
      </c>
      <c r="AX630">
        <v>74.339650000000006</v>
      </c>
      <c r="AY630">
        <v>78.121219999999994</v>
      </c>
      <c r="AZ630">
        <v>82.674350000000004</v>
      </c>
      <c r="BA630">
        <v>86.517340000000004</v>
      </c>
      <c r="BB630">
        <v>90.03689</v>
      </c>
      <c r="BC630">
        <v>92.610820000000004</v>
      </c>
      <c r="BD630">
        <v>94.856650000000002</v>
      </c>
      <c r="BE630">
        <v>96.659649999999999</v>
      </c>
      <c r="BF630">
        <v>97.204009999999997</v>
      </c>
      <c r="BG630">
        <v>96.718469999999996</v>
      </c>
      <c r="BH630">
        <v>94.966819999999998</v>
      </c>
      <c r="BI630">
        <v>91.795720000000003</v>
      </c>
      <c r="BJ630">
        <v>87.559809999999999</v>
      </c>
      <c r="BK630">
        <v>84.367490000000004</v>
      </c>
      <c r="BL630">
        <v>81.922200000000004</v>
      </c>
      <c r="BM630">
        <v>80.035399999999996</v>
      </c>
      <c r="BN630">
        <v>-1.170766</v>
      </c>
      <c r="BO630">
        <v>-1.8728450000000001</v>
      </c>
      <c r="BP630">
        <v>-1.88171</v>
      </c>
      <c r="BQ630">
        <v>-3.72113</v>
      </c>
      <c r="BR630">
        <v>-3.699122</v>
      </c>
      <c r="BS630">
        <v>-3.3223009999999999</v>
      </c>
      <c r="BT630">
        <v>1.588349</v>
      </c>
      <c r="BU630">
        <v>5.9338369999999996</v>
      </c>
      <c r="BV630">
        <v>1.4585680000000001</v>
      </c>
      <c r="BW630">
        <v>-2.2148159999999999</v>
      </c>
      <c r="BX630">
        <v>-2.8909210000000001</v>
      </c>
      <c r="BY630">
        <v>-1.618608</v>
      </c>
      <c r="BZ630">
        <v>4.7693880000000002</v>
      </c>
      <c r="CA630">
        <v>6.5109050000000002</v>
      </c>
      <c r="CB630">
        <v>12.0778</v>
      </c>
      <c r="CC630">
        <v>11.644690000000001</v>
      </c>
      <c r="CD630">
        <v>10.91474</v>
      </c>
      <c r="CE630">
        <v>16.614270000000001</v>
      </c>
      <c r="CF630">
        <v>9.257441</v>
      </c>
      <c r="CG630">
        <v>1.4278660000000001</v>
      </c>
      <c r="CH630">
        <v>5.7269920000000001</v>
      </c>
      <c r="CI630">
        <v>3.1236510000000002</v>
      </c>
      <c r="CJ630">
        <v>2.1024530000000001</v>
      </c>
      <c r="CK630">
        <v>3.317348</v>
      </c>
      <c r="CL630">
        <v>17.039190000000001</v>
      </c>
      <c r="CM630">
        <v>9.2233660000000004</v>
      </c>
      <c r="CN630">
        <v>8.3639620000000008</v>
      </c>
      <c r="CO630">
        <v>9.7889490000000006</v>
      </c>
      <c r="CP630">
        <v>8.4449760000000005</v>
      </c>
      <c r="CQ630">
        <v>8.9532530000000001</v>
      </c>
      <c r="CR630">
        <v>9.3148040000000005</v>
      </c>
      <c r="CS630">
        <v>12.044359999999999</v>
      </c>
      <c r="CT630">
        <v>8.7636389999999995</v>
      </c>
      <c r="CU630">
        <v>4.742426</v>
      </c>
      <c r="CV630">
        <v>3.5426069999999998</v>
      </c>
      <c r="CW630">
        <v>0.616568</v>
      </c>
      <c r="CX630">
        <v>3.4609529999999999</v>
      </c>
      <c r="CY630">
        <v>6.035946</v>
      </c>
      <c r="CZ630">
        <v>10.947929999999999</v>
      </c>
      <c r="DA630">
        <v>10.949439999999999</v>
      </c>
      <c r="DB630">
        <v>12.205360000000001</v>
      </c>
      <c r="DC630">
        <v>45.882010000000001</v>
      </c>
      <c r="DD630">
        <v>219.47980000000001</v>
      </c>
      <c r="DE630">
        <v>266.83960000000002</v>
      </c>
      <c r="DF630">
        <v>198.77699999999999</v>
      </c>
      <c r="DG630">
        <v>21.808669999999999</v>
      </c>
      <c r="DH630">
        <v>11.933160000000001</v>
      </c>
      <c r="DI630">
        <v>11.326560000000001</v>
      </c>
    </row>
    <row r="631" spans="1:113" x14ac:dyDescent="0.25">
      <c r="A631" t="str">
        <f t="shared" si="9"/>
        <v>All_All_All_All_Yes_200 kW and above_43721</v>
      </c>
      <c r="B631" t="s">
        <v>177</v>
      </c>
      <c r="C631" t="s">
        <v>269</v>
      </c>
      <c r="D631" t="s">
        <v>19</v>
      </c>
      <c r="E631" t="s">
        <v>19</v>
      </c>
      <c r="F631" t="s">
        <v>19</v>
      </c>
      <c r="G631" t="s">
        <v>19</v>
      </c>
      <c r="H631" t="s">
        <v>309</v>
      </c>
      <c r="I631" t="s">
        <v>61</v>
      </c>
      <c r="J631" s="11">
        <v>43721</v>
      </c>
      <c r="K631">
        <v>15</v>
      </c>
      <c r="L631">
        <v>18</v>
      </c>
      <c r="M631">
        <v>1155</v>
      </c>
      <c r="N631">
        <v>0</v>
      </c>
      <c r="O631">
        <v>0</v>
      </c>
      <c r="P631">
        <v>0</v>
      </c>
      <c r="Q631">
        <v>0</v>
      </c>
      <c r="R631">
        <v>264.30193000000003</v>
      </c>
      <c r="S631">
        <v>257.71346</v>
      </c>
      <c r="T631">
        <v>251.77185</v>
      </c>
      <c r="U631">
        <v>252.79536999999999</v>
      </c>
      <c r="V631">
        <v>283.44533000000001</v>
      </c>
      <c r="W631">
        <v>308.99747000000002</v>
      </c>
      <c r="X631">
        <v>354.84275000000002</v>
      </c>
      <c r="Y631">
        <v>386.09800999999999</v>
      </c>
      <c r="Z631">
        <v>403.77231999999998</v>
      </c>
      <c r="AA631">
        <v>417.16665</v>
      </c>
      <c r="AB631">
        <v>428.51391000000001</v>
      </c>
      <c r="AC631">
        <v>430.26296000000002</v>
      </c>
      <c r="AD631">
        <v>424.07137999999998</v>
      </c>
      <c r="AE631">
        <v>428.19609000000003</v>
      </c>
      <c r="AF631">
        <v>418.15444000000002</v>
      </c>
      <c r="AG631">
        <v>406.96010000000001</v>
      </c>
      <c r="AH631">
        <v>394.92099999999999</v>
      </c>
      <c r="AI631">
        <v>376.25459999999998</v>
      </c>
      <c r="AJ631">
        <v>338.89100000000002</v>
      </c>
      <c r="AK631">
        <v>331.17230000000001</v>
      </c>
      <c r="AL631">
        <v>317.21140000000003</v>
      </c>
      <c r="AM631">
        <v>293.59160000000003</v>
      </c>
      <c r="AN631">
        <v>274.41699999999997</v>
      </c>
      <c r="AO631">
        <v>263.47949999999997</v>
      </c>
      <c r="AP631">
        <v>73.917609999999996</v>
      </c>
      <c r="AQ631">
        <v>71.711780000000005</v>
      </c>
      <c r="AR631">
        <v>70.048720000000003</v>
      </c>
      <c r="AS631">
        <v>68.100560000000002</v>
      </c>
      <c r="AT631">
        <v>67.098889999999997</v>
      </c>
      <c r="AU631">
        <v>65.8977</v>
      </c>
      <c r="AV631">
        <v>65.152850000000001</v>
      </c>
      <c r="AW631">
        <v>64.950410000000005</v>
      </c>
      <c r="AX631">
        <v>68.241200000000006</v>
      </c>
      <c r="AY631">
        <v>74.003720000000001</v>
      </c>
      <c r="AZ631">
        <v>79.152140000000003</v>
      </c>
      <c r="BA631">
        <v>84.246080000000006</v>
      </c>
      <c r="BB631">
        <v>88.243870000000001</v>
      </c>
      <c r="BC631">
        <v>91.441370000000006</v>
      </c>
      <c r="BD631">
        <v>93.847110000000001</v>
      </c>
      <c r="BE631">
        <v>95.818619999999996</v>
      </c>
      <c r="BF631">
        <v>96.586879999999994</v>
      </c>
      <c r="BG631">
        <v>96.276259999999994</v>
      </c>
      <c r="BH631">
        <v>94.597329999999999</v>
      </c>
      <c r="BI631">
        <v>91.113399999999999</v>
      </c>
      <c r="BJ631">
        <v>86.378129999999999</v>
      </c>
      <c r="BK631">
        <v>82.550979999999996</v>
      </c>
      <c r="BL631">
        <v>79.552729999999997</v>
      </c>
      <c r="BM631">
        <v>77.109639999999999</v>
      </c>
      <c r="BN631">
        <v>-10.844889999999999</v>
      </c>
      <c r="BO631">
        <v>-11.690160000000001</v>
      </c>
      <c r="BP631">
        <v>-12.61195</v>
      </c>
      <c r="BQ631">
        <v>-8.2665989999999994</v>
      </c>
      <c r="BR631">
        <v>-10.092219999999999</v>
      </c>
      <c r="BS631">
        <v>-2.394447</v>
      </c>
      <c r="BT631">
        <v>-1.939422</v>
      </c>
      <c r="BU631">
        <v>6.27956</v>
      </c>
      <c r="BV631">
        <v>6.3925429999999999</v>
      </c>
      <c r="BW631">
        <v>4.764392</v>
      </c>
      <c r="BX631">
        <v>1.4025989999999999</v>
      </c>
      <c r="BY631">
        <v>-0.81091519999999995</v>
      </c>
      <c r="BZ631">
        <v>-0.3476207</v>
      </c>
      <c r="CA631">
        <v>-0.49705460000000001</v>
      </c>
      <c r="CB631">
        <v>11.872199999999999</v>
      </c>
      <c r="CC631">
        <v>9.1238919999999997</v>
      </c>
      <c r="CD631">
        <v>6.9389240000000001</v>
      </c>
      <c r="CE631">
        <v>4.0401670000000003</v>
      </c>
      <c r="CF631">
        <v>2.2828719999999998</v>
      </c>
      <c r="CG631">
        <v>0.3612184</v>
      </c>
      <c r="CH631">
        <v>-1.683729</v>
      </c>
      <c r="CI631">
        <v>-7.8326890000000002</v>
      </c>
      <c r="CJ631">
        <v>-5.9512080000000003</v>
      </c>
      <c r="CK631">
        <v>-6.2389770000000002</v>
      </c>
      <c r="CL631">
        <v>38.453409999999998</v>
      </c>
      <c r="CM631">
        <v>22.398040000000002</v>
      </c>
      <c r="CN631">
        <v>20.251480000000001</v>
      </c>
      <c r="CO631">
        <v>18.02938</v>
      </c>
      <c r="CP631">
        <v>16.432009999999998</v>
      </c>
      <c r="CQ631">
        <v>8.1930870000000002</v>
      </c>
      <c r="CR631">
        <v>10.706519999999999</v>
      </c>
      <c r="CS631">
        <v>13.519259999999999</v>
      </c>
      <c r="CT631">
        <v>8.4972370000000002</v>
      </c>
      <c r="CU631">
        <v>3.2619609999999999</v>
      </c>
      <c r="CV631">
        <v>2.0838809999999999</v>
      </c>
      <c r="CW631">
        <v>0.82142079999999995</v>
      </c>
      <c r="CX631">
        <v>1.2518469999999999</v>
      </c>
      <c r="CY631">
        <v>2.4229240000000001</v>
      </c>
      <c r="CZ631">
        <v>16.312609999999999</v>
      </c>
      <c r="DA631">
        <v>15.95269</v>
      </c>
      <c r="DB631">
        <v>17.043659999999999</v>
      </c>
      <c r="DC631">
        <v>58.680880000000002</v>
      </c>
      <c r="DD631">
        <v>330.87889999999999</v>
      </c>
      <c r="DE631">
        <v>389.63929999999999</v>
      </c>
      <c r="DF631">
        <v>300.88760000000002</v>
      </c>
      <c r="DG631">
        <v>45.261940000000003</v>
      </c>
      <c r="DH631">
        <v>20.50271</v>
      </c>
      <c r="DI631">
        <v>14.75198</v>
      </c>
    </row>
    <row r="632" spans="1:113" x14ac:dyDescent="0.25">
      <c r="A632" t="str">
        <f t="shared" si="9"/>
        <v>All_All_All_All_Yes_200 kW and above_2958465</v>
      </c>
      <c r="B632" t="s">
        <v>204</v>
      </c>
      <c r="C632" t="s">
        <v>269</v>
      </c>
      <c r="D632" t="s">
        <v>19</v>
      </c>
      <c r="E632" t="s">
        <v>19</v>
      </c>
      <c r="F632" t="s">
        <v>19</v>
      </c>
      <c r="G632" t="s">
        <v>19</v>
      </c>
      <c r="H632" t="s">
        <v>309</v>
      </c>
      <c r="I632" t="s">
        <v>61</v>
      </c>
      <c r="J632" s="11">
        <v>2958465</v>
      </c>
      <c r="K632">
        <v>15</v>
      </c>
      <c r="L632">
        <v>18</v>
      </c>
      <c r="M632">
        <v>1168.556</v>
      </c>
      <c r="N632">
        <v>0</v>
      </c>
      <c r="O632">
        <v>0</v>
      </c>
      <c r="P632">
        <v>0</v>
      </c>
      <c r="Q632">
        <v>0</v>
      </c>
      <c r="R632">
        <v>260.50659999999999</v>
      </c>
      <c r="S632">
        <v>253.63613000000001</v>
      </c>
      <c r="T632">
        <v>250.27063000000001</v>
      </c>
      <c r="U632">
        <v>254.16284999999999</v>
      </c>
      <c r="V632">
        <v>274.25709000000001</v>
      </c>
      <c r="W632">
        <v>303.76512000000002</v>
      </c>
      <c r="X632">
        <v>342.22949999999997</v>
      </c>
      <c r="Y632">
        <v>374.48883000000001</v>
      </c>
      <c r="Z632">
        <v>396.99657000000002</v>
      </c>
      <c r="AA632">
        <v>409.27823000000001</v>
      </c>
      <c r="AB632">
        <v>418.50126999999998</v>
      </c>
      <c r="AC632">
        <v>418.30676999999997</v>
      </c>
      <c r="AD632">
        <v>409.24961999999999</v>
      </c>
      <c r="AE632">
        <v>409.02915999999999</v>
      </c>
      <c r="AF632">
        <v>395.89983000000001</v>
      </c>
      <c r="AG632">
        <v>384.42039999999997</v>
      </c>
      <c r="AH632">
        <v>372.75200000000001</v>
      </c>
      <c r="AI632">
        <v>354.15129999999999</v>
      </c>
      <c r="AJ632">
        <v>327.55130000000003</v>
      </c>
      <c r="AK632">
        <v>324.3383</v>
      </c>
      <c r="AL632">
        <v>313.96550000000002</v>
      </c>
      <c r="AM632">
        <v>292.5111</v>
      </c>
      <c r="AN632">
        <v>278.40800000000002</v>
      </c>
      <c r="AO632">
        <v>266.76859999999999</v>
      </c>
      <c r="AP632">
        <v>77.746589999999998</v>
      </c>
      <c r="AQ632">
        <v>75.955699999999993</v>
      </c>
      <c r="AR632">
        <v>74.481449999999995</v>
      </c>
      <c r="AS632">
        <v>72.941090000000003</v>
      </c>
      <c r="AT632">
        <v>71.671329999999998</v>
      </c>
      <c r="AU632">
        <v>70.646870000000007</v>
      </c>
      <c r="AV632">
        <v>69.686160000000001</v>
      </c>
      <c r="AW632">
        <v>70.322090000000003</v>
      </c>
      <c r="AX632">
        <v>73.856970000000004</v>
      </c>
      <c r="AY632">
        <v>78.413920000000005</v>
      </c>
      <c r="AZ632">
        <v>82.849490000000003</v>
      </c>
      <c r="BA632">
        <v>86.881320000000002</v>
      </c>
      <c r="BB632">
        <v>90.365459999999999</v>
      </c>
      <c r="BC632">
        <v>93.319310000000002</v>
      </c>
      <c r="BD632">
        <v>95.69462</v>
      </c>
      <c r="BE632">
        <v>97.24633</v>
      </c>
      <c r="BF632">
        <v>98.002260000000007</v>
      </c>
      <c r="BG632">
        <v>97.875389999999996</v>
      </c>
      <c r="BH632">
        <v>96.627200000000002</v>
      </c>
      <c r="BI632">
        <v>93.924670000000006</v>
      </c>
      <c r="BJ632">
        <v>89.687550000000002</v>
      </c>
      <c r="BK632">
        <v>85.633330000000001</v>
      </c>
      <c r="BL632">
        <v>82.535120000000006</v>
      </c>
      <c r="BM632">
        <v>80.183490000000006</v>
      </c>
      <c r="BN632">
        <v>-7.2000469999999996</v>
      </c>
      <c r="BO632">
        <v>-6.4707730000000003</v>
      </c>
      <c r="BP632">
        <v>-6.730429</v>
      </c>
      <c r="BQ632">
        <v>-5.4506160000000001</v>
      </c>
      <c r="BR632">
        <v>-5.2493939999999997</v>
      </c>
      <c r="BS632">
        <v>-3.9126280000000002</v>
      </c>
      <c r="BT632">
        <v>-0.83713700000000002</v>
      </c>
      <c r="BU632">
        <v>4.9513369999999997</v>
      </c>
      <c r="BV632">
        <v>3.6043980000000002</v>
      </c>
      <c r="BW632">
        <v>2.0283760000000002</v>
      </c>
      <c r="BX632">
        <v>-4.43886E-2</v>
      </c>
      <c r="BY632">
        <v>-0.96787979999999996</v>
      </c>
      <c r="BZ632">
        <v>1.1671750000000001</v>
      </c>
      <c r="CA632">
        <v>4.323715</v>
      </c>
      <c r="CB632">
        <v>13.430569999999999</v>
      </c>
      <c r="CC632">
        <v>11.979620000000001</v>
      </c>
      <c r="CD632">
        <v>10.61402</v>
      </c>
      <c r="CE632">
        <v>8.9006329999999991</v>
      </c>
      <c r="CF632">
        <v>2.849262</v>
      </c>
      <c r="CG632">
        <v>-1.2609539999999999</v>
      </c>
      <c r="CH632">
        <v>-0.45985700000000002</v>
      </c>
      <c r="CI632">
        <v>-1.5720730000000001</v>
      </c>
      <c r="CJ632">
        <v>-2.2080340000000001</v>
      </c>
      <c r="CK632">
        <v>-1.8560840000000001</v>
      </c>
      <c r="CL632">
        <v>3.134951</v>
      </c>
      <c r="CM632">
        <v>1.403302</v>
      </c>
      <c r="CN632">
        <v>1.3293470000000001</v>
      </c>
      <c r="CO632">
        <v>1.4014930000000001</v>
      </c>
      <c r="CP632">
        <v>1.435754</v>
      </c>
      <c r="CQ632">
        <v>1.4216569999999999</v>
      </c>
      <c r="CR632">
        <v>1.395492</v>
      </c>
      <c r="CS632">
        <v>1.585035</v>
      </c>
      <c r="CT632">
        <v>1.4555089999999999</v>
      </c>
      <c r="CU632">
        <v>0.71816279999999999</v>
      </c>
      <c r="CV632">
        <v>0.27588509999999999</v>
      </c>
      <c r="CW632">
        <v>7.6948699999999995E-2</v>
      </c>
      <c r="CX632">
        <v>0.21673729999999999</v>
      </c>
      <c r="CY632">
        <v>0.31365270000000001</v>
      </c>
      <c r="CZ632">
        <v>1.5199119999999999</v>
      </c>
      <c r="DA632">
        <v>1.4445680000000001</v>
      </c>
      <c r="DB632">
        <v>1.4950570000000001</v>
      </c>
      <c r="DC632">
        <v>5.8280139999999996</v>
      </c>
      <c r="DD632">
        <v>32.189160000000001</v>
      </c>
      <c r="DE632">
        <v>37.895479999999999</v>
      </c>
      <c r="DF632">
        <v>29.32075</v>
      </c>
      <c r="DG632">
        <v>3.5131990000000002</v>
      </c>
      <c r="DH632">
        <v>1.6950400000000001</v>
      </c>
      <c r="DI632">
        <v>1.4302159999999999</v>
      </c>
    </row>
    <row r="633" spans="1:113" x14ac:dyDescent="0.25">
      <c r="A633" t="str">
        <f t="shared" si="9"/>
        <v>Other_All_All_All_All_200 kW and above_43627</v>
      </c>
      <c r="B633" t="s">
        <v>177</v>
      </c>
      <c r="C633" t="s">
        <v>270</v>
      </c>
      <c r="D633" t="s">
        <v>225</v>
      </c>
      <c r="E633" t="s">
        <v>19</v>
      </c>
      <c r="F633" t="s">
        <v>19</v>
      </c>
      <c r="G633" t="s">
        <v>19</v>
      </c>
      <c r="H633" t="s">
        <v>19</v>
      </c>
      <c r="I633" t="s">
        <v>61</v>
      </c>
      <c r="J633" s="11">
        <v>43627</v>
      </c>
      <c r="K633">
        <v>15</v>
      </c>
      <c r="L633">
        <v>18</v>
      </c>
      <c r="M633">
        <v>170</v>
      </c>
      <c r="N633">
        <v>0</v>
      </c>
      <c r="O633">
        <v>0</v>
      </c>
      <c r="P633">
        <v>0</v>
      </c>
      <c r="Q633">
        <v>0</v>
      </c>
      <c r="R633">
        <v>241.16835</v>
      </c>
      <c r="S633">
        <v>238.91694000000001</v>
      </c>
      <c r="T633">
        <v>237.87822</v>
      </c>
      <c r="U633">
        <v>235.82684</v>
      </c>
      <c r="V633">
        <v>241.01004</v>
      </c>
      <c r="W633">
        <v>259.82517999999999</v>
      </c>
      <c r="X633">
        <v>288.14337999999998</v>
      </c>
      <c r="Y633">
        <v>305.47537999999997</v>
      </c>
      <c r="Z633">
        <v>305.53253000000001</v>
      </c>
      <c r="AA633">
        <v>306.64130999999998</v>
      </c>
      <c r="AB633">
        <v>307.10831999999999</v>
      </c>
      <c r="AC633">
        <v>303.76799999999997</v>
      </c>
      <c r="AD633">
        <v>284.28464000000002</v>
      </c>
      <c r="AE633">
        <v>287.30802999999997</v>
      </c>
      <c r="AF633">
        <v>280.14319999999998</v>
      </c>
      <c r="AG633">
        <v>266.18970000000002</v>
      </c>
      <c r="AH633">
        <v>252.2475</v>
      </c>
      <c r="AI633">
        <v>251.17599999999999</v>
      </c>
      <c r="AJ633">
        <v>261.0711</v>
      </c>
      <c r="AK633">
        <v>276.73149999999998</v>
      </c>
      <c r="AL633">
        <v>273.23480000000001</v>
      </c>
      <c r="AM633">
        <v>265.78840000000002</v>
      </c>
      <c r="AN633">
        <v>259.64920000000001</v>
      </c>
      <c r="AO633">
        <v>251.28479999999999</v>
      </c>
      <c r="AP633">
        <v>78.561580000000006</v>
      </c>
      <c r="AQ633">
        <v>75.716059999999999</v>
      </c>
      <c r="AR633">
        <v>73.897790000000001</v>
      </c>
      <c r="AS633">
        <v>73.059250000000006</v>
      </c>
      <c r="AT633">
        <v>71.553929999999994</v>
      </c>
      <c r="AU633">
        <v>71.026340000000005</v>
      </c>
      <c r="AV633">
        <v>70.670969999999997</v>
      </c>
      <c r="AW633">
        <v>73.262289999999993</v>
      </c>
      <c r="AX633">
        <v>77.67474</v>
      </c>
      <c r="AY633">
        <v>82.290980000000005</v>
      </c>
      <c r="AZ633">
        <v>85.984089999999995</v>
      </c>
      <c r="BA633">
        <v>90.241600000000005</v>
      </c>
      <c r="BB633">
        <v>93.449420000000003</v>
      </c>
      <c r="BC633">
        <v>95.533289999999994</v>
      </c>
      <c r="BD633">
        <v>97.195790000000002</v>
      </c>
      <c r="BE633">
        <v>98.321209999999994</v>
      </c>
      <c r="BF633">
        <v>99.688580000000002</v>
      </c>
      <c r="BG633">
        <v>98.740570000000005</v>
      </c>
      <c r="BH633">
        <v>97.387079999999997</v>
      </c>
      <c r="BI633">
        <v>95.311920000000001</v>
      </c>
      <c r="BJ633">
        <v>92.069890000000001</v>
      </c>
      <c r="BK633">
        <v>87.627390000000005</v>
      </c>
      <c r="BL633">
        <v>84.014250000000004</v>
      </c>
      <c r="BM633">
        <v>81.726330000000004</v>
      </c>
      <c r="BN633">
        <v>-11.82662</v>
      </c>
      <c r="BO633">
        <v>-12.75827</v>
      </c>
      <c r="BP633">
        <v>-14.07067</v>
      </c>
      <c r="BQ633">
        <v>-9.8604850000000006</v>
      </c>
      <c r="BR633">
        <v>-11.18526</v>
      </c>
      <c r="BS633">
        <v>-3.6899850000000001</v>
      </c>
      <c r="BT633">
        <v>-4.1581429999999999</v>
      </c>
      <c r="BU633">
        <v>4.9416000000000002</v>
      </c>
      <c r="BV633">
        <v>6.0420040000000004</v>
      </c>
      <c r="BW633">
        <v>4.7953390000000002</v>
      </c>
      <c r="BX633">
        <v>1.9193789999999999</v>
      </c>
      <c r="BY633">
        <v>-0.50030540000000001</v>
      </c>
      <c r="BZ633">
        <v>-1.2813829999999999</v>
      </c>
      <c r="CA633">
        <v>-1.7230430000000001</v>
      </c>
      <c r="CB633">
        <v>10.32708</v>
      </c>
      <c r="CC633">
        <v>8.4460680000000004</v>
      </c>
      <c r="CD633">
        <v>6.1830699999999998</v>
      </c>
      <c r="CE633">
        <v>1.709004</v>
      </c>
      <c r="CF633">
        <v>0.671122</v>
      </c>
      <c r="CG633">
        <v>-0.24772949999999999</v>
      </c>
      <c r="CH633">
        <v>-2.3148970000000002</v>
      </c>
      <c r="CI633">
        <v>-8.6049150000000001</v>
      </c>
      <c r="CJ633">
        <v>-7.1279579999999996</v>
      </c>
      <c r="CK633">
        <v>-7.4948930000000002</v>
      </c>
      <c r="CL633">
        <v>96.640219999999999</v>
      </c>
      <c r="CM633">
        <v>115.4597</v>
      </c>
      <c r="CN633">
        <v>115.9881</v>
      </c>
      <c r="CO633">
        <v>92.241730000000004</v>
      </c>
      <c r="CP633">
        <v>66.477279999999993</v>
      </c>
      <c r="CQ633">
        <v>19.336179999999999</v>
      </c>
      <c r="CR633">
        <v>17.234940000000002</v>
      </c>
      <c r="CS633">
        <v>22.525200000000002</v>
      </c>
      <c r="CT633">
        <v>17.37895</v>
      </c>
      <c r="CU633">
        <v>16.241949999999999</v>
      </c>
      <c r="CV633">
        <v>29.58062</v>
      </c>
      <c r="CW633">
        <v>8.7762209999999996</v>
      </c>
      <c r="CX633">
        <v>16.548120000000001</v>
      </c>
      <c r="CY633">
        <v>20.378129999999999</v>
      </c>
      <c r="CZ633">
        <v>39.909820000000003</v>
      </c>
      <c r="DA633">
        <v>43.30847</v>
      </c>
      <c r="DB633">
        <v>44.83614</v>
      </c>
      <c r="DC633">
        <v>74.643339999999995</v>
      </c>
      <c r="DD633">
        <v>361.69499999999999</v>
      </c>
      <c r="DE633">
        <v>436.09750000000003</v>
      </c>
      <c r="DF633">
        <v>311.34980000000002</v>
      </c>
      <c r="DG633">
        <v>91.567390000000003</v>
      </c>
      <c r="DH633">
        <v>73.339370000000002</v>
      </c>
      <c r="DI633">
        <v>74.368629999999996</v>
      </c>
    </row>
    <row r="634" spans="1:113" x14ac:dyDescent="0.25">
      <c r="A634" t="str">
        <f t="shared" si="9"/>
        <v>Other_All_All_All_All_200 kW and above_43670</v>
      </c>
      <c r="B634" t="s">
        <v>177</v>
      </c>
      <c r="C634" t="s">
        <v>270</v>
      </c>
      <c r="D634" t="s">
        <v>225</v>
      </c>
      <c r="E634" t="s">
        <v>19</v>
      </c>
      <c r="F634" t="s">
        <v>19</v>
      </c>
      <c r="G634" t="s">
        <v>19</v>
      </c>
      <c r="H634" t="s">
        <v>19</v>
      </c>
      <c r="I634" t="s">
        <v>61</v>
      </c>
      <c r="J634" s="11">
        <v>43670</v>
      </c>
      <c r="K634">
        <v>15</v>
      </c>
      <c r="L634">
        <v>18</v>
      </c>
      <c r="M634">
        <v>167</v>
      </c>
      <c r="N634">
        <v>0</v>
      </c>
      <c r="O634">
        <v>0</v>
      </c>
      <c r="P634">
        <v>0</v>
      </c>
      <c r="Q634">
        <v>0</v>
      </c>
      <c r="R634">
        <v>232.55420000000001</v>
      </c>
      <c r="S634">
        <v>231.38613000000001</v>
      </c>
      <c r="T634">
        <v>228.60726</v>
      </c>
      <c r="U634">
        <v>236.69467</v>
      </c>
      <c r="V634">
        <v>244.5874</v>
      </c>
      <c r="W634">
        <v>258.58909999999997</v>
      </c>
      <c r="X634">
        <v>279.65935999999999</v>
      </c>
      <c r="Y634">
        <v>298.10574000000003</v>
      </c>
      <c r="Z634">
        <v>303.00594000000001</v>
      </c>
      <c r="AA634">
        <v>301.83803999999998</v>
      </c>
      <c r="AB634">
        <v>295.63499000000002</v>
      </c>
      <c r="AC634">
        <v>287.14873999999998</v>
      </c>
      <c r="AD634">
        <v>256.69173999999998</v>
      </c>
      <c r="AE634">
        <v>258.94216999999998</v>
      </c>
      <c r="AF634">
        <v>250.91238000000001</v>
      </c>
      <c r="AG634">
        <v>242.5274</v>
      </c>
      <c r="AH634">
        <v>232.13980000000001</v>
      </c>
      <c r="AI634">
        <v>225.8449</v>
      </c>
      <c r="AJ634">
        <v>245.76439999999999</v>
      </c>
      <c r="AK634">
        <v>258.52539999999999</v>
      </c>
      <c r="AL634">
        <v>254.5104</v>
      </c>
      <c r="AM634">
        <v>244.45150000000001</v>
      </c>
      <c r="AN634">
        <v>241.10749999999999</v>
      </c>
      <c r="AO634">
        <v>238.94890000000001</v>
      </c>
      <c r="AP634">
        <v>77.935869999999994</v>
      </c>
      <c r="AQ634">
        <v>75.467889999999997</v>
      </c>
      <c r="AR634">
        <v>73.442729999999997</v>
      </c>
      <c r="AS634">
        <v>72.334230000000005</v>
      </c>
      <c r="AT634">
        <v>71.421430000000001</v>
      </c>
      <c r="AU634">
        <v>70.637090000000001</v>
      </c>
      <c r="AV634">
        <v>69.522660000000002</v>
      </c>
      <c r="AW634">
        <v>71.058629999999994</v>
      </c>
      <c r="AX634">
        <v>74.527649999999994</v>
      </c>
      <c r="AY634">
        <v>78.901650000000004</v>
      </c>
      <c r="AZ634">
        <v>83.727549999999994</v>
      </c>
      <c r="BA634">
        <v>87.131829999999994</v>
      </c>
      <c r="BB634">
        <v>89.535060000000001</v>
      </c>
      <c r="BC634">
        <v>93.128780000000006</v>
      </c>
      <c r="BD634">
        <v>95.806600000000003</v>
      </c>
      <c r="BE634">
        <v>96.65128</v>
      </c>
      <c r="BF634">
        <v>96.406679999999994</v>
      </c>
      <c r="BG634">
        <v>96.622590000000002</v>
      </c>
      <c r="BH634">
        <v>96.062089999999998</v>
      </c>
      <c r="BI634">
        <v>94.157390000000007</v>
      </c>
      <c r="BJ634">
        <v>90.334620000000001</v>
      </c>
      <c r="BK634">
        <v>86.349159999999998</v>
      </c>
      <c r="BL634">
        <v>83.651759999999996</v>
      </c>
      <c r="BM634">
        <v>81.375290000000007</v>
      </c>
      <c r="BN634">
        <v>-14.66877</v>
      </c>
      <c r="BO634">
        <v>-7.1933090000000002</v>
      </c>
      <c r="BP634">
        <v>-8.5072189999999992</v>
      </c>
      <c r="BQ634">
        <v>-6.8777179999999998</v>
      </c>
      <c r="BR634">
        <v>-6.9861690000000003</v>
      </c>
      <c r="BS634">
        <v>-7.5991850000000003</v>
      </c>
      <c r="BT634">
        <v>-2.2046809999999999</v>
      </c>
      <c r="BU634">
        <v>2.2363650000000002</v>
      </c>
      <c r="BV634">
        <v>5.9812859999999999</v>
      </c>
      <c r="BW634">
        <v>5.9042260000000004</v>
      </c>
      <c r="BX634">
        <v>0.58707469999999995</v>
      </c>
      <c r="BY634">
        <v>-0.47663759999999999</v>
      </c>
      <c r="BZ634">
        <v>-3.2738900000000001E-2</v>
      </c>
      <c r="CA634">
        <v>4.6223679999999998</v>
      </c>
      <c r="CB634">
        <v>14.621130000000001</v>
      </c>
      <c r="CC634">
        <v>13.32897</v>
      </c>
      <c r="CD634">
        <v>12.575760000000001</v>
      </c>
      <c r="CE634">
        <v>8.5727030000000006</v>
      </c>
      <c r="CF634">
        <v>0.90087850000000003</v>
      </c>
      <c r="CG634">
        <v>-2.972626</v>
      </c>
      <c r="CH634">
        <v>-2.2976909999999999</v>
      </c>
      <c r="CI634">
        <v>-0.5830398</v>
      </c>
      <c r="CJ634">
        <v>-2.3411849999999998</v>
      </c>
      <c r="CK634">
        <v>-1.5554870000000001</v>
      </c>
      <c r="CL634">
        <v>98.194199999999995</v>
      </c>
      <c r="CM634">
        <v>58.155540000000002</v>
      </c>
      <c r="CN634">
        <v>55.472619999999999</v>
      </c>
      <c r="CO634">
        <v>47.020600000000002</v>
      </c>
      <c r="CP634">
        <v>15.181950000000001</v>
      </c>
      <c r="CQ634">
        <v>13.54209</v>
      </c>
      <c r="CR634">
        <v>11.869579999999999</v>
      </c>
      <c r="CS634">
        <v>16.009150000000002</v>
      </c>
      <c r="CT634">
        <v>10.1525</v>
      </c>
      <c r="CU634">
        <v>10.601739999999999</v>
      </c>
      <c r="CV634">
        <v>35.419069999999998</v>
      </c>
      <c r="CW634">
        <v>12.157349999999999</v>
      </c>
      <c r="CX634">
        <v>19.265419999999999</v>
      </c>
      <c r="CY634">
        <v>22.382269999999998</v>
      </c>
      <c r="CZ634">
        <v>33.215940000000003</v>
      </c>
      <c r="DA634">
        <v>36.31485</v>
      </c>
      <c r="DB634">
        <v>47.027270000000001</v>
      </c>
      <c r="DC634">
        <v>70.10857</v>
      </c>
      <c r="DD634">
        <v>372.93329999999997</v>
      </c>
      <c r="DE634">
        <v>407.29289999999997</v>
      </c>
      <c r="DF634">
        <v>328.12779999999998</v>
      </c>
      <c r="DG634">
        <v>85.013019999999997</v>
      </c>
      <c r="DH634">
        <v>53.070630000000001</v>
      </c>
      <c r="DI634">
        <v>42.244529999999997</v>
      </c>
    </row>
    <row r="635" spans="1:113" x14ac:dyDescent="0.25">
      <c r="A635" t="str">
        <f t="shared" si="9"/>
        <v>Other_All_All_All_All_200 kW and above_43672</v>
      </c>
      <c r="B635" t="s">
        <v>177</v>
      </c>
      <c r="C635" t="s">
        <v>270</v>
      </c>
      <c r="D635" t="s">
        <v>225</v>
      </c>
      <c r="E635" t="s">
        <v>19</v>
      </c>
      <c r="F635" t="s">
        <v>19</v>
      </c>
      <c r="G635" t="s">
        <v>19</v>
      </c>
      <c r="H635" t="s">
        <v>19</v>
      </c>
      <c r="I635" t="s">
        <v>61</v>
      </c>
      <c r="J635" s="11">
        <v>43672</v>
      </c>
      <c r="K635">
        <v>15</v>
      </c>
      <c r="L635">
        <v>18</v>
      </c>
      <c r="M635">
        <v>167</v>
      </c>
      <c r="N635">
        <v>0</v>
      </c>
      <c r="O635">
        <v>0</v>
      </c>
      <c r="P635">
        <v>0</v>
      </c>
      <c r="Q635">
        <v>0</v>
      </c>
      <c r="R635">
        <v>217.06778</v>
      </c>
      <c r="S635">
        <v>216.35829000000001</v>
      </c>
      <c r="T635">
        <v>219.92573999999999</v>
      </c>
      <c r="U635">
        <v>227.71203</v>
      </c>
      <c r="V635">
        <v>232.63493</v>
      </c>
      <c r="W635">
        <v>249.59365</v>
      </c>
      <c r="X635">
        <v>267.53942000000001</v>
      </c>
      <c r="Y635">
        <v>274.34062999999998</v>
      </c>
      <c r="Z635">
        <v>261.24540000000002</v>
      </c>
      <c r="AA635">
        <v>248.08196000000001</v>
      </c>
      <c r="AB635">
        <v>254.15552</v>
      </c>
      <c r="AC635">
        <v>245.43342000000001</v>
      </c>
      <c r="AD635">
        <v>228.48382000000001</v>
      </c>
      <c r="AE635">
        <v>230.68031999999999</v>
      </c>
      <c r="AF635">
        <v>229.42662000000001</v>
      </c>
      <c r="AG635">
        <v>222.19730000000001</v>
      </c>
      <c r="AH635">
        <v>215.52070000000001</v>
      </c>
      <c r="AI635">
        <v>212.4436</v>
      </c>
      <c r="AJ635">
        <v>230.16630000000001</v>
      </c>
      <c r="AK635">
        <v>236.31319999999999</v>
      </c>
      <c r="AL635">
        <v>238.4486</v>
      </c>
      <c r="AM635">
        <v>234.8665</v>
      </c>
      <c r="AN635">
        <v>231.5196</v>
      </c>
      <c r="AO635">
        <v>227.51349999999999</v>
      </c>
      <c r="AP635">
        <v>76.556640000000002</v>
      </c>
      <c r="AQ635">
        <v>76.454400000000007</v>
      </c>
      <c r="AR635">
        <v>75.218050000000005</v>
      </c>
      <c r="AS635">
        <v>73.338130000000007</v>
      </c>
      <c r="AT635">
        <v>71.543880000000001</v>
      </c>
      <c r="AU635">
        <v>70.246390000000005</v>
      </c>
      <c r="AV635">
        <v>69.041880000000006</v>
      </c>
      <c r="AW635">
        <v>70.416370000000001</v>
      </c>
      <c r="AX635">
        <v>72.997069999999994</v>
      </c>
      <c r="AY635">
        <v>76.670429999999996</v>
      </c>
      <c r="AZ635">
        <v>81.434520000000006</v>
      </c>
      <c r="BA635">
        <v>85.323520000000002</v>
      </c>
      <c r="BB635">
        <v>88.610010000000003</v>
      </c>
      <c r="BC635">
        <v>90.821510000000004</v>
      </c>
      <c r="BD635">
        <v>92.902180000000001</v>
      </c>
      <c r="BE635">
        <v>94.350380000000001</v>
      </c>
      <c r="BF635">
        <v>95.111469999999997</v>
      </c>
      <c r="BG635">
        <v>94.502200000000002</v>
      </c>
      <c r="BH635">
        <v>92.592680000000001</v>
      </c>
      <c r="BI635">
        <v>89.679460000000006</v>
      </c>
      <c r="BJ635">
        <v>85.870419999999996</v>
      </c>
      <c r="BK635">
        <v>81.957660000000004</v>
      </c>
      <c r="BL635">
        <v>79.338620000000006</v>
      </c>
      <c r="BM635">
        <v>77.193010000000001</v>
      </c>
      <c r="BN635">
        <v>-14.58724</v>
      </c>
      <c r="BO635">
        <v>-7.4981099999999996</v>
      </c>
      <c r="BP635">
        <v>-8.9032830000000001</v>
      </c>
      <c r="BQ635">
        <v>-6.986923</v>
      </c>
      <c r="BR635">
        <v>-6.8739039999999996</v>
      </c>
      <c r="BS635">
        <v>-7.5038539999999996</v>
      </c>
      <c r="BT635">
        <v>-2.1919749999999998</v>
      </c>
      <c r="BU635">
        <v>2.1583019999999999</v>
      </c>
      <c r="BV635">
        <v>5.9905619999999997</v>
      </c>
      <c r="BW635">
        <v>5.9501200000000001</v>
      </c>
      <c r="BX635">
        <v>0.49660009999999999</v>
      </c>
      <c r="BY635">
        <v>-0.40127790000000002</v>
      </c>
      <c r="BZ635">
        <v>4.0959999999999998E-4</v>
      </c>
      <c r="CA635">
        <v>5.0470220000000001</v>
      </c>
      <c r="CB635">
        <v>14.945209999999999</v>
      </c>
      <c r="CC635">
        <v>13.81345</v>
      </c>
      <c r="CD635">
        <v>12.99305</v>
      </c>
      <c r="CE635">
        <v>8.8560759999999998</v>
      </c>
      <c r="CF635">
        <v>1.184501</v>
      </c>
      <c r="CG635">
        <v>-2.8383180000000001</v>
      </c>
      <c r="CH635">
        <v>-1.9278729999999999</v>
      </c>
      <c r="CI635">
        <v>3.4536499999999998E-2</v>
      </c>
      <c r="CJ635">
        <v>-2.0289220000000001</v>
      </c>
      <c r="CK635">
        <v>-1.2279519999999999</v>
      </c>
      <c r="CL635">
        <v>89.271479999999997</v>
      </c>
      <c r="CM635">
        <v>43.48818</v>
      </c>
      <c r="CN635">
        <v>43.30988</v>
      </c>
      <c r="CO635">
        <v>42.224820000000001</v>
      </c>
      <c r="CP635">
        <v>16.871420000000001</v>
      </c>
      <c r="CQ635">
        <v>10.22462</v>
      </c>
      <c r="CR635">
        <v>8.8899310000000007</v>
      </c>
      <c r="CS635">
        <v>16.54766</v>
      </c>
      <c r="CT635">
        <v>7.084104</v>
      </c>
      <c r="CU635">
        <v>8.4916710000000002</v>
      </c>
      <c r="CV635">
        <v>20.707820000000002</v>
      </c>
      <c r="CW635">
        <v>7.804386</v>
      </c>
      <c r="CX635">
        <v>12.46246</v>
      </c>
      <c r="CY635">
        <v>15.40568</v>
      </c>
      <c r="CZ635">
        <v>33.589840000000002</v>
      </c>
      <c r="DA635">
        <v>31.607510000000001</v>
      </c>
      <c r="DB635">
        <v>35.88993</v>
      </c>
      <c r="DC635">
        <v>80.566100000000006</v>
      </c>
      <c r="DD635">
        <v>381.92</v>
      </c>
      <c r="DE635">
        <v>445.50189999999998</v>
      </c>
      <c r="DF635">
        <v>354.40069999999997</v>
      </c>
      <c r="DG635">
        <v>78.009979999999999</v>
      </c>
      <c r="DH635">
        <v>54.43817</v>
      </c>
      <c r="DI635">
        <v>52.812199999999997</v>
      </c>
    </row>
    <row r="636" spans="1:113" x14ac:dyDescent="0.25">
      <c r="A636" t="str">
        <f t="shared" si="9"/>
        <v>Other_All_All_All_All_200 kW and above_43690</v>
      </c>
      <c r="B636" t="s">
        <v>177</v>
      </c>
      <c r="C636" t="s">
        <v>270</v>
      </c>
      <c r="D636" t="s">
        <v>225</v>
      </c>
      <c r="E636" t="s">
        <v>19</v>
      </c>
      <c r="F636" t="s">
        <v>19</v>
      </c>
      <c r="G636" t="s">
        <v>19</v>
      </c>
      <c r="H636" t="s">
        <v>19</v>
      </c>
      <c r="I636" t="s">
        <v>61</v>
      </c>
      <c r="J636" s="11">
        <v>43690</v>
      </c>
      <c r="K636">
        <v>15</v>
      </c>
      <c r="L636">
        <v>18</v>
      </c>
      <c r="M636">
        <v>163</v>
      </c>
      <c r="N636">
        <v>0</v>
      </c>
      <c r="O636">
        <v>0</v>
      </c>
      <c r="P636">
        <v>0</v>
      </c>
      <c r="Q636">
        <v>0</v>
      </c>
      <c r="R636">
        <v>245.80473000000001</v>
      </c>
      <c r="S636">
        <v>236.77125000000001</v>
      </c>
      <c r="T636">
        <v>233.80572000000001</v>
      </c>
      <c r="U636">
        <v>236.14377999999999</v>
      </c>
      <c r="V636">
        <v>239.18349000000001</v>
      </c>
      <c r="W636">
        <v>244.28939</v>
      </c>
      <c r="X636">
        <v>266.55243999999999</v>
      </c>
      <c r="Y636">
        <v>285.28433000000001</v>
      </c>
      <c r="Z636">
        <v>291.46494999999999</v>
      </c>
      <c r="AA636">
        <v>290.55466000000001</v>
      </c>
      <c r="AB636">
        <v>286.60216000000003</v>
      </c>
      <c r="AC636">
        <v>275.49227000000002</v>
      </c>
      <c r="AD636">
        <v>254.35050000000001</v>
      </c>
      <c r="AE636">
        <v>255.29352</v>
      </c>
      <c r="AF636">
        <v>248.57699</v>
      </c>
      <c r="AG636">
        <v>237.536</v>
      </c>
      <c r="AH636">
        <v>231.45330000000001</v>
      </c>
      <c r="AI636">
        <v>230.315</v>
      </c>
      <c r="AJ636">
        <v>263.01620000000003</v>
      </c>
      <c r="AK636">
        <v>270.33730000000003</v>
      </c>
      <c r="AL636">
        <v>270.09010000000001</v>
      </c>
      <c r="AM636">
        <v>263.46019999999999</v>
      </c>
      <c r="AN636">
        <v>251.81639999999999</v>
      </c>
      <c r="AO636">
        <v>247.63390000000001</v>
      </c>
      <c r="AP636">
        <v>74.466790000000003</v>
      </c>
      <c r="AQ636">
        <v>72.470420000000004</v>
      </c>
      <c r="AR636">
        <v>71.001609999999999</v>
      </c>
      <c r="AS636">
        <v>69.737740000000002</v>
      </c>
      <c r="AT636">
        <v>68.892399999999995</v>
      </c>
      <c r="AU636">
        <v>67.500230000000002</v>
      </c>
      <c r="AV636">
        <v>66.434349999999995</v>
      </c>
      <c r="AW636">
        <v>67.274000000000001</v>
      </c>
      <c r="AX636">
        <v>71.255290000000002</v>
      </c>
      <c r="AY636">
        <v>76.047489999999996</v>
      </c>
      <c r="AZ636">
        <v>80.371409999999997</v>
      </c>
      <c r="BA636">
        <v>84.936099999999996</v>
      </c>
      <c r="BB636">
        <v>88.838639999999998</v>
      </c>
      <c r="BC636">
        <v>91.206149999999994</v>
      </c>
      <c r="BD636">
        <v>92.986230000000006</v>
      </c>
      <c r="BE636">
        <v>94.307410000000004</v>
      </c>
      <c r="BF636">
        <v>94.954859999999996</v>
      </c>
      <c r="BG636">
        <v>94.593379999999996</v>
      </c>
      <c r="BH636">
        <v>93.416880000000006</v>
      </c>
      <c r="BI636">
        <v>90.847819999999999</v>
      </c>
      <c r="BJ636">
        <v>87.104990000000001</v>
      </c>
      <c r="BK636">
        <v>83.654629999999997</v>
      </c>
      <c r="BL636">
        <v>79.799840000000003</v>
      </c>
      <c r="BM636">
        <v>77.148489999999995</v>
      </c>
      <c r="BN636">
        <v>-1.9761679999999999</v>
      </c>
      <c r="BO636">
        <v>-2.8993370000000001</v>
      </c>
      <c r="BP636">
        <v>-2.577944</v>
      </c>
      <c r="BQ636">
        <v>-3.3423340000000001</v>
      </c>
      <c r="BR636">
        <v>-2.0123250000000001</v>
      </c>
      <c r="BS636">
        <v>-1.9550879999999999</v>
      </c>
      <c r="BT636">
        <v>1.3190649999999999</v>
      </c>
      <c r="BU636">
        <v>6.4591570000000003</v>
      </c>
      <c r="BV636">
        <v>2.4776899999999999</v>
      </c>
      <c r="BW636">
        <v>0.13285240000000001</v>
      </c>
      <c r="BX636">
        <v>-0.74612889999999998</v>
      </c>
      <c r="BY636">
        <v>-1.373418</v>
      </c>
      <c r="BZ636">
        <v>2.4022920000000001</v>
      </c>
      <c r="CA636">
        <v>6.0674460000000003</v>
      </c>
      <c r="CB636">
        <v>12.846270000000001</v>
      </c>
      <c r="CC636">
        <v>12.289400000000001</v>
      </c>
      <c r="CD636">
        <v>11.338939999999999</v>
      </c>
      <c r="CE636">
        <v>10.694039999999999</v>
      </c>
      <c r="CF636">
        <v>3.8225950000000002</v>
      </c>
      <c r="CG636">
        <v>-1.2383519999999999</v>
      </c>
      <c r="CH636">
        <v>0.20866419999999999</v>
      </c>
      <c r="CI636">
        <v>2.7261999999999998E-3</v>
      </c>
      <c r="CJ636">
        <v>-0.70110640000000002</v>
      </c>
      <c r="CK636">
        <v>-0.51439679999999999</v>
      </c>
      <c r="CL636">
        <v>64.098699999999994</v>
      </c>
      <c r="CM636">
        <v>45.162739999999999</v>
      </c>
      <c r="CN636">
        <v>42.536670000000001</v>
      </c>
      <c r="CO636">
        <v>39.512369999999997</v>
      </c>
      <c r="CP636">
        <v>13.52125</v>
      </c>
      <c r="CQ636">
        <v>9.5654839999999997</v>
      </c>
      <c r="CR636">
        <v>9.9922079999999998</v>
      </c>
      <c r="CS636">
        <v>12.03424</v>
      </c>
      <c r="CT636">
        <v>9.2468800000000009</v>
      </c>
      <c r="CU636">
        <v>9.4324519999999996</v>
      </c>
      <c r="CV636">
        <v>26.204809999999998</v>
      </c>
      <c r="CW636">
        <v>7.8280659999999997</v>
      </c>
      <c r="CX636">
        <v>13.72259</v>
      </c>
      <c r="CY636">
        <v>16.50243</v>
      </c>
      <c r="CZ636">
        <v>36.298490000000001</v>
      </c>
      <c r="DA636">
        <v>40.789969999999997</v>
      </c>
      <c r="DB636">
        <v>42.187809999999999</v>
      </c>
      <c r="DC636">
        <v>91.917360000000002</v>
      </c>
      <c r="DD636">
        <v>370.16070000000002</v>
      </c>
      <c r="DE636">
        <v>440.10899999999998</v>
      </c>
      <c r="DF636">
        <v>371.34219999999999</v>
      </c>
      <c r="DG636">
        <v>70.796809999999994</v>
      </c>
      <c r="DH636">
        <v>38.770139999999998</v>
      </c>
      <c r="DI636">
        <v>31.183520000000001</v>
      </c>
    </row>
    <row r="637" spans="1:113" x14ac:dyDescent="0.25">
      <c r="A637" t="str">
        <f t="shared" ref="A637:A700" si="10">D637&amp;"_"&amp;E637&amp;"_"&amp;F637&amp;"_"&amp;G637&amp;"_"&amp;H637&amp;"_"&amp;I637&amp;"_"&amp;J637</f>
        <v>Other_All_All_All_All_200 kW and above_43691</v>
      </c>
      <c r="B637" t="s">
        <v>177</v>
      </c>
      <c r="C637" t="s">
        <v>270</v>
      </c>
      <c r="D637" t="s">
        <v>225</v>
      </c>
      <c r="E637" t="s">
        <v>19</v>
      </c>
      <c r="F637" t="s">
        <v>19</v>
      </c>
      <c r="G637" t="s">
        <v>19</v>
      </c>
      <c r="H637" t="s">
        <v>19</v>
      </c>
      <c r="I637" t="s">
        <v>61</v>
      </c>
      <c r="J637" s="11">
        <v>43691</v>
      </c>
      <c r="K637">
        <v>15</v>
      </c>
      <c r="L637">
        <v>18</v>
      </c>
      <c r="M637">
        <v>163</v>
      </c>
      <c r="N637">
        <v>0</v>
      </c>
      <c r="O637">
        <v>0</v>
      </c>
      <c r="P637">
        <v>0</v>
      </c>
      <c r="Q637">
        <v>0</v>
      </c>
      <c r="R637">
        <v>244.05046999999999</v>
      </c>
      <c r="S637">
        <v>229.49313000000001</v>
      </c>
      <c r="T637">
        <v>199.6772</v>
      </c>
      <c r="U637">
        <v>193.59832</v>
      </c>
      <c r="V637">
        <v>196.03980000000001</v>
      </c>
      <c r="W637">
        <v>212.98464000000001</v>
      </c>
      <c r="X637">
        <v>229.93186</v>
      </c>
      <c r="Y637">
        <v>251.13337000000001</v>
      </c>
      <c r="Z637">
        <v>258.49502000000001</v>
      </c>
      <c r="AA637">
        <v>252.86147</v>
      </c>
      <c r="AB637">
        <v>257.01130000000001</v>
      </c>
      <c r="AC637">
        <v>245.27914000000001</v>
      </c>
      <c r="AD637">
        <v>239.77654999999999</v>
      </c>
      <c r="AE637">
        <v>246.14867000000001</v>
      </c>
      <c r="AF637">
        <v>233.96362999999999</v>
      </c>
      <c r="AG637">
        <v>224.452</v>
      </c>
      <c r="AH637">
        <v>217.54650000000001</v>
      </c>
      <c r="AI637">
        <v>219.43279999999999</v>
      </c>
      <c r="AJ637">
        <v>259.90989999999999</v>
      </c>
      <c r="AK637">
        <v>284.25560000000002</v>
      </c>
      <c r="AL637">
        <v>275.64139999999998</v>
      </c>
      <c r="AM637">
        <v>266.72820000000002</v>
      </c>
      <c r="AN637">
        <v>253.4222</v>
      </c>
      <c r="AO637">
        <v>247.97130000000001</v>
      </c>
      <c r="AP637">
        <v>76.940730000000002</v>
      </c>
      <c r="AQ637">
        <v>74.067719999999994</v>
      </c>
      <c r="AR637">
        <v>73.121219999999994</v>
      </c>
      <c r="AS637">
        <v>71.080179999999999</v>
      </c>
      <c r="AT637">
        <v>69.666049999999998</v>
      </c>
      <c r="AU637">
        <v>68.861270000000005</v>
      </c>
      <c r="AV637">
        <v>67.81165</v>
      </c>
      <c r="AW637">
        <v>68.358879999999999</v>
      </c>
      <c r="AX637">
        <v>72.396429999999995</v>
      </c>
      <c r="AY637">
        <v>77.238470000000007</v>
      </c>
      <c r="AZ637">
        <v>82.330439999999996</v>
      </c>
      <c r="BA637">
        <v>87.072090000000003</v>
      </c>
      <c r="BB637">
        <v>90.993899999999996</v>
      </c>
      <c r="BC637">
        <v>94.233999999999995</v>
      </c>
      <c r="BD637">
        <v>96.324129999999997</v>
      </c>
      <c r="BE637">
        <v>97.615009999999998</v>
      </c>
      <c r="BF637">
        <v>97.949680000000001</v>
      </c>
      <c r="BG637">
        <v>97.823530000000005</v>
      </c>
      <c r="BH637">
        <v>96.800709999999995</v>
      </c>
      <c r="BI637">
        <v>94.329679999999996</v>
      </c>
      <c r="BJ637">
        <v>89.590109999999996</v>
      </c>
      <c r="BK637">
        <v>85.494929999999997</v>
      </c>
      <c r="BL637">
        <v>82.355530000000002</v>
      </c>
      <c r="BM637">
        <v>79.934100000000001</v>
      </c>
      <c r="BN637">
        <v>-2.1047229999999999</v>
      </c>
      <c r="BO637">
        <v>-3.1048390000000001</v>
      </c>
      <c r="BP637">
        <v>-2.9117700000000002</v>
      </c>
      <c r="BQ637">
        <v>-3.494078</v>
      </c>
      <c r="BR637">
        <v>-2.278184</v>
      </c>
      <c r="BS637">
        <v>-2.4141979999999998</v>
      </c>
      <c r="BT637">
        <v>1.031633</v>
      </c>
      <c r="BU637">
        <v>6.3137059999999998</v>
      </c>
      <c r="BV637">
        <v>2.3171189999999999</v>
      </c>
      <c r="BW637">
        <v>-0.2129162</v>
      </c>
      <c r="BX637">
        <v>-1.0559540000000001</v>
      </c>
      <c r="BY637">
        <v>-1.3973070000000001</v>
      </c>
      <c r="BZ637">
        <v>2.666363</v>
      </c>
      <c r="CA637">
        <v>6.2677759999999996</v>
      </c>
      <c r="CB637">
        <v>13.114800000000001</v>
      </c>
      <c r="CC637">
        <v>12.46401</v>
      </c>
      <c r="CD637">
        <v>11.473000000000001</v>
      </c>
      <c r="CE637">
        <v>11.38419</v>
      </c>
      <c r="CF637">
        <v>4.1982780000000002</v>
      </c>
      <c r="CG637">
        <v>-0.83206800000000003</v>
      </c>
      <c r="CH637">
        <v>0.84684950000000003</v>
      </c>
      <c r="CI637">
        <v>0.29324630000000002</v>
      </c>
      <c r="CJ637">
        <v>-0.50521709999999997</v>
      </c>
      <c r="CK637">
        <v>-0.1311582</v>
      </c>
      <c r="CL637">
        <v>62.484909999999999</v>
      </c>
      <c r="CM637">
        <v>32.712470000000003</v>
      </c>
      <c r="CN637">
        <v>22.19464</v>
      </c>
      <c r="CO637">
        <v>20.60313</v>
      </c>
      <c r="CP637">
        <v>10.492940000000001</v>
      </c>
      <c r="CQ637">
        <v>6.5944929999999999</v>
      </c>
      <c r="CR637">
        <v>11.4846</v>
      </c>
      <c r="CS637">
        <v>7.912839</v>
      </c>
      <c r="CT637">
        <v>10.053100000000001</v>
      </c>
      <c r="CU637">
        <v>7.2638309999999997</v>
      </c>
      <c r="CV637">
        <v>8.8151019999999995</v>
      </c>
      <c r="CW637">
        <v>2.8384200000000002</v>
      </c>
      <c r="CX637">
        <v>6.2123390000000001</v>
      </c>
      <c r="CY637">
        <v>9.8624089999999995</v>
      </c>
      <c r="CZ637">
        <v>27.275950000000002</v>
      </c>
      <c r="DA637">
        <v>29.519210000000001</v>
      </c>
      <c r="DB637">
        <v>32.668030000000002</v>
      </c>
      <c r="DC637">
        <v>86.498769999999993</v>
      </c>
      <c r="DD637">
        <v>344.50580000000002</v>
      </c>
      <c r="DE637">
        <v>377.4418</v>
      </c>
      <c r="DF637">
        <v>329.24759999999998</v>
      </c>
      <c r="DG637">
        <v>55.12435</v>
      </c>
      <c r="DH637">
        <v>31.065480000000001</v>
      </c>
      <c r="DI637">
        <v>28.825939999999999</v>
      </c>
    </row>
    <row r="638" spans="1:113" x14ac:dyDescent="0.25">
      <c r="A638" t="str">
        <f t="shared" si="10"/>
        <v>Other_All_All_All_All_200 kW and above_43693</v>
      </c>
      <c r="B638" t="s">
        <v>177</v>
      </c>
      <c r="C638" t="s">
        <v>270</v>
      </c>
      <c r="D638" t="s">
        <v>225</v>
      </c>
      <c r="E638" t="s">
        <v>19</v>
      </c>
      <c r="F638" t="s">
        <v>19</v>
      </c>
      <c r="G638" t="s">
        <v>19</v>
      </c>
      <c r="H638" t="s">
        <v>19</v>
      </c>
      <c r="I638" t="s">
        <v>61</v>
      </c>
      <c r="J638" s="11">
        <v>43693</v>
      </c>
      <c r="K638">
        <v>15</v>
      </c>
      <c r="L638">
        <v>18</v>
      </c>
      <c r="M638">
        <v>163</v>
      </c>
      <c r="N638">
        <v>0</v>
      </c>
      <c r="O638">
        <v>0</v>
      </c>
      <c r="P638">
        <v>0</v>
      </c>
      <c r="Q638">
        <v>0</v>
      </c>
      <c r="R638">
        <v>238.53958</v>
      </c>
      <c r="S638">
        <v>234.69671</v>
      </c>
      <c r="T638">
        <v>223.96738999999999</v>
      </c>
      <c r="U638">
        <v>224.92648</v>
      </c>
      <c r="V638">
        <v>227.28108</v>
      </c>
      <c r="W638">
        <v>248.91069999999999</v>
      </c>
      <c r="X638">
        <v>272.3974</v>
      </c>
      <c r="Y638">
        <v>290.4375</v>
      </c>
      <c r="Z638">
        <v>297.01758000000001</v>
      </c>
      <c r="AA638">
        <v>295.44758999999999</v>
      </c>
      <c r="AB638">
        <v>289.46456999999998</v>
      </c>
      <c r="AC638">
        <v>283.54658000000001</v>
      </c>
      <c r="AD638">
        <v>263.19373000000002</v>
      </c>
      <c r="AE638">
        <v>263.78608000000003</v>
      </c>
      <c r="AF638">
        <v>255.45948999999999</v>
      </c>
      <c r="AG638">
        <v>248.29140000000001</v>
      </c>
      <c r="AH638">
        <v>241.58410000000001</v>
      </c>
      <c r="AI638">
        <v>246.0924</v>
      </c>
      <c r="AJ638">
        <v>264.40710000000001</v>
      </c>
      <c r="AK638">
        <v>269.4479</v>
      </c>
      <c r="AL638">
        <v>265.50720000000001</v>
      </c>
      <c r="AM638">
        <v>255.62360000000001</v>
      </c>
      <c r="AN638">
        <v>244.70240000000001</v>
      </c>
      <c r="AO638">
        <v>239.6131</v>
      </c>
      <c r="AP638">
        <v>78.113240000000005</v>
      </c>
      <c r="AQ638">
        <v>77.690250000000006</v>
      </c>
      <c r="AR638">
        <v>75.762839999999997</v>
      </c>
      <c r="AS638">
        <v>74.169650000000004</v>
      </c>
      <c r="AT638">
        <v>73.124560000000002</v>
      </c>
      <c r="AU638">
        <v>71.711299999999994</v>
      </c>
      <c r="AV638">
        <v>70.559290000000004</v>
      </c>
      <c r="AW638">
        <v>71.160889999999995</v>
      </c>
      <c r="AX638">
        <v>74.559470000000005</v>
      </c>
      <c r="AY638">
        <v>80.281580000000005</v>
      </c>
      <c r="AZ638">
        <v>85.430809999999994</v>
      </c>
      <c r="BA638">
        <v>89.335549999999998</v>
      </c>
      <c r="BB638">
        <v>91.785610000000005</v>
      </c>
      <c r="BC638">
        <v>93.68656</v>
      </c>
      <c r="BD638">
        <v>96.024109999999993</v>
      </c>
      <c r="BE638">
        <v>96.804630000000003</v>
      </c>
      <c r="BF638">
        <v>97.447109999999995</v>
      </c>
      <c r="BG638">
        <v>97.015050000000002</v>
      </c>
      <c r="BH638">
        <v>95.428780000000003</v>
      </c>
      <c r="BI638">
        <v>92.061369999999997</v>
      </c>
      <c r="BJ638">
        <v>87.279430000000005</v>
      </c>
      <c r="BK638">
        <v>83.605099999999993</v>
      </c>
      <c r="BL638">
        <v>80.906769999999995</v>
      </c>
      <c r="BM638">
        <v>78.875069999999994</v>
      </c>
      <c r="BN638">
        <v>-2.6296189999999999</v>
      </c>
      <c r="BO638">
        <v>-4.0145629999999999</v>
      </c>
      <c r="BP638">
        <v>-3.6552039999999999</v>
      </c>
      <c r="BQ638">
        <v>-4.083609</v>
      </c>
      <c r="BR638">
        <v>-3.0597750000000001</v>
      </c>
      <c r="BS638">
        <v>-3.5964809999999998</v>
      </c>
      <c r="BT638">
        <v>-0.2994483</v>
      </c>
      <c r="BU638">
        <v>5.6219669999999997</v>
      </c>
      <c r="BV638">
        <v>2.0363530000000001</v>
      </c>
      <c r="BW638">
        <v>-0.32903929999999998</v>
      </c>
      <c r="BX638">
        <v>-1.011522</v>
      </c>
      <c r="BY638">
        <v>-1.236575</v>
      </c>
      <c r="BZ638">
        <v>2.5345939999999998</v>
      </c>
      <c r="CA638">
        <v>6.241117</v>
      </c>
      <c r="CB638">
        <v>13.09676</v>
      </c>
      <c r="CC638">
        <v>13.09633</v>
      </c>
      <c r="CD638">
        <v>12.207850000000001</v>
      </c>
      <c r="CE638">
        <v>11.74553</v>
      </c>
      <c r="CF638">
        <v>4.4969010000000003</v>
      </c>
      <c r="CG638">
        <v>-0.54831359999999996</v>
      </c>
      <c r="CH638">
        <v>1.069072</v>
      </c>
      <c r="CI638">
        <v>0.63994329999999999</v>
      </c>
      <c r="CJ638">
        <v>-0.60821700000000001</v>
      </c>
      <c r="CK638">
        <v>-0.37041429999999997</v>
      </c>
      <c r="CL638">
        <v>78.744200000000006</v>
      </c>
      <c r="CM638">
        <v>50.938249999999996</v>
      </c>
      <c r="CN638">
        <v>45.037550000000003</v>
      </c>
      <c r="CO638">
        <v>42.471780000000003</v>
      </c>
      <c r="CP638">
        <v>16.987490000000001</v>
      </c>
      <c r="CQ638">
        <v>10.61617</v>
      </c>
      <c r="CR638">
        <v>10.666880000000001</v>
      </c>
      <c r="CS638">
        <v>10.061489999999999</v>
      </c>
      <c r="CT638">
        <v>10.850709999999999</v>
      </c>
      <c r="CU638">
        <v>11.05575</v>
      </c>
      <c r="CV638">
        <v>23.267620000000001</v>
      </c>
      <c r="CW638">
        <v>6.6849540000000003</v>
      </c>
      <c r="CX638">
        <v>15.88533</v>
      </c>
      <c r="CY638">
        <v>18.806840000000001</v>
      </c>
      <c r="CZ638">
        <v>40.100250000000003</v>
      </c>
      <c r="DA638">
        <v>42.423319999999997</v>
      </c>
      <c r="DB638">
        <v>44.153979999999997</v>
      </c>
      <c r="DC638">
        <v>115.8344</v>
      </c>
      <c r="DD638">
        <v>383.48250000000002</v>
      </c>
      <c r="DE638">
        <v>426.5204</v>
      </c>
      <c r="DF638">
        <v>374.98009999999999</v>
      </c>
      <c r="DG638">
        <v>81.860879999999995</v>
      </c>
      <c r="DH638">
        <v>61.59196</v>
      </c>
      <c r="DI638">
        <v>60.682119999999998</v>
      </c>
    </row>
    <row r="639" spans="1:113" x14ac:dyDescent="0.25">
      <c r="A639" t="str">
        <f t="shared" si="10"/>
        <v>Other_All_All_All_All_200 kW and above_43703</v>
      </c>
      <c r="B639" t="s">
        <v>177</v>
      </c>
      <c r="C639" t="s">
        <v>270</v>
      </c>
      <c r="D639" t="s">
        <v>225</v>
      </c>
      <c r="E639" t="s">
        <v>19</v>
      </c>
      <c r="F639" t="s">
        <v>19</v>
      </c>
      <c r="G639" t="s">
        <v>19</v>
      </c>
      <c r="H639" t="s">
        <v>19</v>
      </c>
      <c r="I639" t="s">
        <v>61</v>
      </c>
      <c r="J639" s="11">
        <v>43703</v>
      </c>
      <c r="K639">
        <v>15</v>
      </c>
      <c r="L639">
        <v>18</v>
      </c>
      <c r="M639">
        <v>163</v>
      </c>
      <c r="N639">
        <v>0</v>
      </c>
      <c r="O639">
        <v>0</v>
      </c>
      <c r="P639">
        <v>0</v>
      </c>
      <c r="Q639">
        <v>0</v>
      </c>
      <c r="R639">
        <v>189.13372000000001</v>
      </c>
      <c r="S639">
        <v>188.63753</v>
      </c>
      <c r="T639">
        <v>190.14727999999999</v>
      </c>
      <c r="U639">
        <v>195.49841000000001</v>
      </c>
      <c r="V639">
        <v>199.69868</v>
      </c>
      <c r="W639">
        <v>221.27673999999999</v>
      </c>
      <c r="X639">
        <v>250.90779000000001</v>
      </c>
      <c r="Y639">
        <v>280.42908999999997</v>
      </c>
      <c r="Z639">
        <v>291.30693000000002</v>
      </c>
      <c r="AA639">
        <v>291.72892000000002</v>
      </c>
      <c r="AB639">
        <v>293.68826999999999</v>
      </c>
      <c r="AC639">
        <v>286.85012</v>
      </c>
      <c r="AD639">
        <v>270.40580999999997</v>
      </c>
      <c r="AE639">
        <v>278.96559000000002</v>
      </c>
      <c r="AF639">
        <v>265.15967000000001</v>
      </c>
      <c r="AG639">
        <v>248.6395</v>
      </c>
      <c r="AH639">
        <v>240.40530000000001</v>
      </c>
      <c r="AI639">
        <v>238.66</v>
      </c>
      <c r="AJ639">
        <v>253.92869999999999</v>
      </c>
      <c r="AK639">
        <v>261.97070000000002</v>
      </c>
      <c r="AL639">
        <v>256.95429999999999</v>
      </c>
      <c r="AM639">
        <v>249.00989999999999</v>
      </c>
      <c r="AN639">
        <v>243.80889999999999</v>
      </c>
      <c r="AO639">
        <v>232.52699999999999</v>
      </c>
      <c r="AP639">
        <v>77.034739999999999</v>
      </c>
      <c r="AQ639">
        <v>75.731960000000001</v>
      </c>
      <c r="AR639">
        <v>74.52543</v>
      </c>
      <c r="AS639">
        <v>73.180940000000007</v>
      </c>
      <c r="AT639">
        <v>71.875770000000003</v>
      </c>
      <c r="AU639">
        <v>70.705889999999997</v>
      </c>
      <c r="AV639">
        <v>70.024529999999999</v>
      </c>
      <c r="AW639">
        <v>70.452910000000003</v>
      </c>
      <c r="AX639">
        <v>73.996279999999999</v>
      </c>
      <c r="AY639">
        <v>77.633089999999996</v>
      </c>
      <c r="AZ639">
        <v>81.645340000000004</v>
      </c>
      <c r="BA639">
        <v>85.129829999999998</v>
      </c>
      <c r="BB639">
        <v>88.833309999999997</v>
      </c>
      <c r="BC639">
        <v>92.079570000000004</v>
      </c>
      <c r="BD639">
        <v>94.276179999999997</v>
      </c>
      <c r="BE639">
        <v>95.400170000000003</v>
      </c>
      <c r="BF639">
        <v>95.295879999999997</v>
      </c>
      <c r="BG639">
        <v>95.665869999999998</v>
      </c>
      <c r="BH639">
        <v>94.061210000000003</v>
      </c>
      <c r="BI639">
        <v>90.737920000000003</v>
      </c>
      <c r="BJ639">
        <v>86.814989999999995</v>
      </c>
      <c r="BK639">
        <v>83.583879999999994</v>
      </c>
      <c r="BL639">
        <v>81.345889999999997</v>
      </c>
      <c r="BM639">
        <v>79.044820000000001</v>
      </c>
      <c r="BN639">
        <v>-2.776967</v>
      </c>
      <c r="BO639">
        <v>-4.1481440000000003</v>
      </c>
      <c r="BP639">
        <v>-3.752704</v>
      </c>
      <c r="BQ639">
        <v>-4.094214</v>
      </c>
      <c r="BR639">
        <v>-2.5273530000000002</v>
      </c>
      <c r="BS639">
        <v>-3.0202079999999998</v>
      </c>
      <c r="BT639">
        <v>-6.4602400000000004E-2</v>
      </c>
      <c r="BU639">
        <v>5.7698980000000004</v>
      </c>
      <c r="BV639">
        <v>2.088673</v>
      </c>
      <c r="BW639">
        <v>7.4583899999999995E-2</v>
      </c>
      <c r="BX639">
        <v>-0.55401820000000002</v>
      </c>
      <c r="BY639">
        <v>-1.255091</v>
      </c>
      <c r="BZ639">
        <v>2.1874560000000001</v>
      </c>
      <c r="CA639">
        <v>5.8578169999999998</v>
      </c>
      <c r="CB639">
        <v>12.833080000000001</v>
      </c>
      <c r="CC639">
        <v>12.734680000000001</v>
      </c>
      <c r="CD639">
        <v>11.77239</v>
      </c>
      <c r="CE639">
        <v>10.06087</v>
      </c>
      <c r="CF639">
        <v>3.0781209999999999</v>
      </c>
      <c r="CG639">
        <v>-1.5707450000000001</v>
      </c>
      <c r="CH639">
        <v>-0.37375930000000002</v>
      </c>
      <c r="CI639">
        <v>-0.16019839999999999</v>
      </c>
      <c r="CJ639">
        <v>-1.21601</v>
      </c>
      <c r="CK639">
        <v>-1.121993</v>
      </c>
      <c r="CL639">
        <v>101.4055</v>
      </c>
      <c r="CM639">
        <v>60.805219999999998</v>
      </c>
      <c r="CN639">
        <v>52.965530000000001</v>
      </c>
      <c r="CO639">
        <v>44.597050000000003</v>
      </c>
      <c r="CP639">
        <v>16.294239999999999</v>
      </c>
      <c r="CQ639">
        <v>12.290369999999999</v>
      </c>
      <c r="CR639">
        <v>16.504989999999999</v>
      </c>
      <c r="CS639">
        <v>13.35205</v>
      </c>
      <c r="CT639">
        <v>12.679970000000001</v>
      </c>
      <c r="CU639">
        <v>8.3550579999999997</v>
      </c>
      <c r="CV639">
        <v>18.606580000000001</v>
      </c>
      <c r="CW639">
        <v>5.6601119999999998</v>
      </c>
      <c r="CX639">
        <v>11.5062</v>
      </c>
      <c r="CY639">
        <v>16.263570000000001</v>
      </c>
      <c r="CZ639">
        <v>33.659089999999999</v>
      </c>
      <c r="DA639">
        <v>38.274769999999997</v>
      </c>
      <c r="DB639">
        <v>45.373649999999998</v>
      </c>
      <c r="DC639">
        <v>94.189589999999995</v>
      </c>
      <c r="DD639">
        <v>344.64409999999998</v>
      </c>
      <c r="DE639">
        <v>394.60509999999999</v>
      </c>
      <c r="DF639">
        <v>337.34649999999999</v>
      </c>
      <c r="DG639">
        <v>73.550550000000001</v>
      </c>
      <c r="DH639">
        <v>49.434080000000002</v>
      </c>
      <c r="DI639">
        <v>41.596539999999997</v>
      </c>
    </row>
    <row r="640" spans="1:113" x14ac:dyDescent="0.25">
      <c r="A640" t="str">
        <f t="shared" si="10"/>
        <v>Other_All_All_All_All_200 kW and above_43704</v>
      </c>
      <c r="B640" t="s">
        <v>177</v>
      </c>
      <c r="C640" t="s">
        <v>270</v>
      </c>
      <c r="D640" t="s">
        <v>225</v>
      </c>
      <c r="E640" t="s">
        <v>19</v>
      </c>
      <c r="F640" t="s">
        <v>19</v>
      </c>
      <c r="G640" t="s">
        <v>19</v>
      </c>
      <c r="H640" t="s">
        <v>19</v>
      </c>
      <c r="I640" t="s">
        <v>61</v>
      </c>
      <c r="J640" s="11">
        <v>43704</v>
      </c>
      <c r="K640">
        <v>15</v>
      </c>
      <c r="L640">
        <v>18</v>
      </c>
      <c r="M640">
        <v>163</v>
      </c>
      <c r="N640">
        <v>0</v>
      </c>
      <c r="O640">
        <v>0</v>
      </c>
      <c r="P640">
        <v>0</v>
      </c>
      <c r="Q640">
        <v>0</v>
      </c>
      <c r="R640">
        <v>220.79517999999999</v>
      </c>
      <c r="S640">
        <v>221.27700999999999</v>
      </c>
      <c r="T640">
        <v>222.32746</v>
      </c>
      <c r="U640">
        <v>225.52305999999999</v>
      </c>
      <c r="V640">
        <v>228.86779000000001</v>
      </c>
      <c r="W640">
        <v>245.05679000000001</v>
      </c>
      <c r="X640">
        <v>269.85444000000001</v>
      </c>
      <c r="Y640">
        <v>285.83989000000003</v>
      </c>
      <c r="Z640">
        <v>290.83291000000003</v>
      </c>
      <c r="AA640">
        <v>295.94101999999998</v>
      </c>
      <c r="AB640">
        <v>291.65622999999999</v>
      </c>
      <c r="AC640">
        <v>287.92221000000001</v>
      </c>
      <c r="AD640">
        <v>271.49417999999997</v>
      </c>
      <c r="AE640">
        <v>270.45033000000001</v>
      </c>
      <c r="AF640">
        <v>260.42943000000002</v>
      </c>
      <c r="AG640">
        <v>245.28469999999999</v>
      </c>
      <c r="AH640">
        <v>238.7457</v>
      </c>
      <c r="AI640">
        <v>236.76589999999999</v>
      </c>
      <c r="AJ640">
        <v>248.87620000000001</v>
      </c>
      <c r="AK640">
        <v>253.76169999999999</v>
      </c>
      <c r="AL640">
        <v>246.52010000000001</v>
      </c>
      <c r="AM640">
        <v>239.04949999999999</v>
      </c>
      <c r="AN640">
        <v>233.1611</v>
      </c>
      <c r="AO640">
        <v>222.03980000000001</v>
      </c>
      <c r="AP640">
        <v>77.566389999999998</v>
      </c>
      <c r="AQ640">
        <v>76.147400000000005</v>
      </c>
      <c r="AR640">
        <v>75.295389999999998</v>
      </c>
      <c r="AS640">
        <v>74.048169999999999</v>
      </c>
      <c r="AT640">
        <v>72.576319999999996</v>
      </c>
      <c r="AU640">
        <v>71.829490000000007</v>
      </c>
      <c r="AV640">
        <v>70.224109999999996</v>
      </c>
      <c r="AW640">
        <v>70.832080000000005</v>
      </c>
      <c r="AX640">
        <v>74.003510000000006</v>
      </c>
      <c r="AY640">
        <v>77.770939999999996</v>
      </c>
      <c r="AZ640">
        <v>82.329710000000006</v>
      </c>
      <c r="BA640">
        <v>86.426950000000005</v>
      </c>
      <c r="BB640">
        <v>90.233339999999998</v>
      </c>
      <c r="BC640">
        <v>92.432329999999993</v>
      </c>
      <c r="BD640">
        <v>94.086799999999997</v>
      </c>
      <c r="BE640">
        <v>95.207059999999998</v>
      </c>
      <c r="BF640">
        <v>95.168009999999995</v>
      </c>
      <c r="BG640">
        <v>94.672290000000004</v>
      </c>
      <c r="BH640">
        <v>93.186610000000002</v>
      </c>
      <c r="BI640">
        <v>90.185460000000006</v>
      </c>
      <c r="BJ640">
        <v>86.143259999999998</v>
      </c>
      <c r="BK640">
        <v>83.273219999999995</v>
      </c>
      <c r="BL640">
        <v>81.157749999999993</v>
      </c>
      <c r="BM640">
        <v>79.517219999999995</v>
      </c>
      <c r="BN640">
        <v>-1.2481469999999999</v>
      </c>
      <c r="BO640">
        <v>-1.9059950000000001</v>
      </c>
      <c r="BP640">
        <v>-2.2982619999999998</v>
      </c>
      <c r="BQ640">
        <v>-4.9145490000000001</v>
      </c>
      <c r="BR640">
        <v>-4.2665540000000002</v>
      </c>
      <c r="BS640">
        <v>-3.7644299999999999</v>
      </c>
      <c r="BT640">
        <v>1.2954730000000001</v>
      </c>
      <c r="BU640">
        <v>6.1374310000000003</v>
      </c>
      <c r="BV640">
        <v>2.0475509999999999</v>
      </c>
      <c r="BW640">
        <v>-1.446507</v>
      </c>
      <c r="BX640">
        <v>-2.5951040000000001</v>
      </c>
      <c r="BY640">
        <v>-1.7560690000000001</v>
      </c>
      <c r="BZ640">
        <v>4.6632769999999999</v>
      </c>
      <c r="CA640">
        <v>6.3894060000000001</v>
      </c>
      <c r="CB640">
        <v>11.70838</v>
      </c>
      <c r="CC640">
        <v>11.59221</v>
      </c>
      <c r="CD640">
        <v>10.970470000000001</v>
      </c>
      <c r="CE640">
        <v>15.7988</v>
      </c>
      <c r="CF640">
        <v>8.1887589999999992</v>
      </c>
      <c r="CG640">
        <v>0.8298702</v>
      </c>
      <c r="CH640">
        <v>4.7838149999999997</v>
      </c>
      <c r="CI640">
        <v>2.332544</v>
      </c>
      <c r="CJ640">
        <v>1.4654940000000001</v>
      </c>
      <c r="CK640">
        <v>2.590808</v>
      </c>
      <c r="CL640">
        <v>84.738889999999998</v>
      </c>
      <c r="CM640">
        <v>55.798749999999998</v>
      </c>
      <c r="CN640">
        <v>50.473860000000002</v>
      </c>
      <c r="CO640">
        <v>41.431449999999998</v>
      </c>
      <c r="CP640">
        <v>18.521560000000001</v>
      </c>
      <c r="CQ640">
        <v>11.752370000000001</v>
      </c>
      <c r="CR640">
        <v>16.733280000000001</v>
      </c>
      <c r="CS640">
        <v>13.67093</v>
      </c>
      <c r="CT640">
        <v>15.97002</v>
      </c>
      <c r="CU640">
        <v>17.643170000000001</v>
      </c>
      <c r="CV640">
        <v>34.594410000000003</v>
      </c>
      <c r="CW640">
        <v>7.7627240000000004</v>
      </c>
      <c r="CX640">
        <v>21.90361</v>
      </c>
      <c r="CY640">
        <v>28.915710000000001</v>
      </c>
      <c r="CZ640">
        <v>48.434240000000003</v>
      </c>
      <c r="DA640">
        <v>51.905290000000001</v>
      </c>
      <c r="DB640">
        <v>64.2089</v>
      </c>
      <c r="DC640">
        <v>158.5334</v>
      </c>
      <c r="DD640">
        <v>437.72</v>
      </c>
      <c r="DE640">
        <v>433.39659999999998</v>
      </c>
      <c r="DF640">
        <v>425.05700000000002</v>
      </c>
      <c r="DG640">
        <v>92.575729999999993</v>
      </c>
      <c r="DH640">
        <v>55.68721</v>
      </c>
      <c r="DI640">
        <v>54.922910000000002</v>
      </c>
    </row>
    <row r="641" spans="1:113" x14ac:dyDescent="0.25">
      <c r="A641" t="str">
        <f t="shared" si="10"/>
        <v>Other_All_All_All_All_200 kW and above_43721</v>
      </c>
      <c r="B641" t="s">
        <v>177</v>
      </c>
      <c r="C641" t="s">
        <v>270</v>
      </c>
      <c r="D641" t="s">
        <v>225</v>
      </c>
      <c r="E641" t="s">
        <v>19</v>
      </c>
      <c r="F641" t="s">
        <v>19</v>
      </c>
      <c r="G641" t="s">
        <v>19</v>
      </c>
      <c r="H641" t="s">
        <v>19</v>
      </c>
      <c r="I641" t="s">
        <v>61</v>
      </c>
      <c r="J641" s="11">
        <v>43721</v>
      </c>
      <c r="K641">
        <v>15</v>
      </c>
      <c r="L641">
        <v>18</v>
      </c>
      <c r="M641">
        <v>162</v>
      </c>
      <c r="N641">
        <v>0</v>
      </c>
      <c r="O641">
        <v>0</v>
      </c>
      <c r="P641">
        <v>0</v>
      </c>
      <c r="Q641">
        <v>0</v>
      </c>
      <c r="R641">
        <v>229.81459000000001</v>
      </c>
      <c r="S641">
        <v>231.5797</v>
      </c>
      <c r="T641">
        <v>223.94864000000001</v>
      </c>
      <c r="U641">
        <v>230.62404000000001</v>
      </c>
      <c r="V641">
        <v>233.93677</v>
      </c>
      <c r="W641">
        <v>248.24947</v>
      </c>
      <c r="X641">
        <v>273.13493999999997</v>
      </c>
      <c r="Y641">
        <v>293.39688999999998</v>
      </c>
      <c r="Z641">
        <v>295.95710000000003</v>
      </c>
      <c r="AA641">
        <v>287.77902</v>
      </c>
      <c r="AB641">
        <v>280.75904000000003</v>
      </c>
      <c r="AC641">
        <v>275.18423000000001</v>
      </c>
      <c r="AD641">
        <v>271.05691000000002</v>
      </c>
      <c r="AE641">
        <v>272.32308</v>
      </c>
      <c r="AF641">
        <v>263.98946000000001</v>
      </c>
      <c r="AG641">
        <v>252.95179999999999</v>
      </c>
      <c r="AH641">
        <v>247.47550000000001</v>
      </c>
      <c r="AI641">
        <v>244.0257</v>
      </c>
      <c r="AJ641">
        <v>248.7543</v>
      </c>
      <c r="AK641">
        <v>246.6103</v>
      </c>
      <c r="AL641">
        <v>243.22579999999999</v>
      </c>
      <c r="AM641">
        <v>239.4718</v>
      </c>
      <c r="AN641">
        <v>230.86940000000001</v>
      </c>
      <c r="AO641">
        <v>225.28389999999999</v>
      </c>
      <c r="AP641">
        <v>72.961429999999993</v>
      </c>
      <c r="AQ641">
        <v>70.535139999999998</v>
      </c>
      <c r="AR641">
        <v>68.986239999999995</v>
      </c>
      <c r="AS641">
        <v>67.01737</v>
      </c>
      <c r="AT641">
        <v>66.059250000000006</v>
      </c>
      <c r="AU641">
        <v>64.919560000000004</v>
      </c>
      <c r="AV641">
        <v>64.104799999999997</v>
      </c>
      <c r="AW641">
        <v>64.044529999999995</v>
      </c>
      <c r="AX641">
        <v>68.162760000000006</v>
      </c>
      <c r="AY641">
        <v>74.478290000000001</v>
      </c>
      <c r="AZ641">
        <v>79.535669999999996</v>
      </c>
      <c r="BA641">
        <v>84.83305</v>
      </c>
      <c r="BB641">
        <v>89.231700000000004</v>
      </c>
      <c r="BC641">
        <v>91.793360000000007</v>
      </c>
      <c r="BD641">
        <v>93.615020000000001</v>
      </c>
      <c r="BE641">
        <v>95.141509999999997</v>
      </c>
      <c r="BF641">
        <v>95.65513</v>
      </c>
      <c r="BG641">
        <v>95.088269999999994</v>
      </c>
      <c r="BH641">
        <v>93.609539999999996</v>
      </c>
      <c r="BI641">
        <v>90.078130000000002</v>
      </c>
      <c r="BJ641">
        <v>85.445539999999994</v>
      </c>
      <c r="BK641">
        <v>81.788550000000001</v>
      </c>
      <c r="BL641">
        <v>78.841759999999994</v>
      </c>
      <c r="BM641">
        <v>76.297139999999999</v>
      </c>
      <c r="BN641">
        <v>-10.616860000000001</v>
      </c>
      <c r="BO641">
        <v>-11.15788</v>
      </c>
      <c r="BP641">
        <v>-12.52426</v>
      </c>
      <c r="BQ641">
        <v>-8.6793119999999995</v>
      </c>
      <c r="BR641">
        <v>-10.48068</v>
      </c>
      <c r="BS641">
        <v>-2.593693</v>
      </c>
      <c r="BT641">
        <v>-2.1224050000000001</v>
      </c>
      <c r="BU641">
        <v>6.065302</v>
      </c>
      <c r="BV641">
        <v>6.5692709999999996</v>
      </c>
      <c r="BW641">
        <v>4.6391439999999999</v>
      </c>
      <c r="BX641">
        <v>1.194188</v>
      </c>
      <c r="BY641">
        <v>-0.75465059999999995</v>
      </c>
      <c r="BZ641">
        <v>-0.28064430000000001</v>
      </c>
      <c r="CA641">
        <v>-0.98665080000000005</v>
      </c>
      <c r="CB641">
        <v>11.02304</v>
      </c>
      <c r="CC641">
        <v>8.6406910000000003</v>
      </c>
      <c r="CD641">
        <v>6.6260349999999999</v>
      </c>
      <c r="CE641">
        <v>4.1212260000000001</v>
      </c>
      <c r="CF641">
        <v>2.7658260000000001</v>
      </c>
      <c r="CG641">
        <v>0.71105510000000005</v>
      </c>
      <c r="CH641">
        <v>-1.0248159999999999</v>
      </c>
      <c r="CI641">
        <v>-7.4240500000000003</v>
      </c>
      <c r="CJ641">
        <v>-5.6940049999999998</v>
      </c>
      <c r="CK641">
        <v>-5.9369579999999997</v>
      </c>
      <c r="CL641">
        <v>79.331130000000002</v>
      </c>
      <c r="CM641">
        <v>95.796279999999996</v>
      </c>
      <c r="CN641">
        <v>93.293310000000005</v>
      </c>
      <c r="CO641">
        <v>77.684989999999999</v>
      </c>
      <c r="CP641">
        <v>52.9773</v>
      </c>
      <c r="CQ641">
        <v>13.858879999999999</v>
      </c>
      <c r="CR641">
        <v>13.215170000000001</v>
      </c>
      <c r="CS641">
        <v>18.38805</v>
      </c>
      <c r="CT641">
        <v>11.87293</v>
      </c>
      <c r="CU641">
        <v>11.72541</v>
      </c>
      <c r="CV641">
        <v>31.395969999999998</v>
      </c>
      <c r="CW641">
        <v>8.9376010000000008</v>
      </c>
      <c r="CX641">
        <v>17.283380000000001</v>
      </c>
      <c r="CY641">
        <v>19.351299999999998</v>
      </c>
      <c r="CZ641">
        <v>42.258069999999996</v>
      </c>
      <c r="DA641">
        <v>42.260010000000001</v>
      </c>
      <c r="DB641">
        <v>45.28698</v>
      </c>
      <c r="DC641">
        <v>85.456729999999993</v>
      </c>
      <c r="DD641">
        <v>342.28300000000002</v>
      </c>
      <c r="DE641">
        <v>361.97579999999999</v>
      </c>
      <c r="DF641">
        <v>283.10719999999998</v>
      </c>
      <c r="DG641">
        <v>74.666309999999996</v>
      </c>
      <c r="DH641">
        <v>52.984400000000001</v>
      </c>
      <c r="DI641">
        <v>47.898969999999998</v>
      </c>
    </row>
    <row r="642" spans="1:113" x14ac:dyDescent="0.25">
      <c r="A642" t="str">
        <f t="shared" si="10"/>
        <v>Other_All_All_All_All_200 kW and above_2958465</v>
      </c>
      <c r="B642" t="s">
        <v>204</v>
      </c>
      <c r="C642" t="s">
        <v>270</v>
      </c>
      <c r="D642" t="s">
        <v>225</v>
      </c>
      <c r="E642" t="s">
        <v>19</v>
      </c>
      <c r="F642" t="s">
        <v>19</v>
      </c>
      <c r="G642" t="s">
        <v>19</v>
      </c>
      <c r="H642" t="s">
        <v>19</v>
      </c>
      <c r="I642" t="s">
        <v>61</v>
      </c>
      <c r="J642" s="11">
        <v>2958465</v>
      </c>
      <c r="K642">
        <v>15</v>
      </c>
      <c r="L642">
        <v>18</v>
      </c>
      <c r="M642">
        <v>164.5556</v>
      </c>
      <c r="N642">
        <v>0</v>
      </c>
      <c r="O642">
        <v>0</v>
      </c>
      <c r="P642">
        <v>0</v>
      </c>
      <c r="Q642">
        <v>0</v>
      </c>
      <c r="R642">
        <v>228.80636000000001</v>
      </c>
      <c r="S642">
        <v>225.50833</v>
      </c>
      <c r="T642">
        <v>220.13623999999999</v>
      </c>
      <c r="U642">
        <v>223.05539999999999</v>
      </c>
      <c r="V642">
        <v>227.15066999999999</v>
      </c>
      <c r="W642">
        <v>243.33132000000001</v>
      </c>
      <c r="X642">
        <v>266.59446000000003</v>
      </c>
      <c r="Y642">
        <v>285.03638999999998</v>
      </c>
      <c r="Z642">
        <v>288.36036000000001</v>
      </c>
      <c r="AA642">
        <v>285.69268</v>
      </c>
      <c r="AB642">
        <v>284.07107999999999</v>
      </c>
      <c r="AC642">
        <v>276.80847</v>
      </c>
      <c r="AD642">
        <v>259.98441000000003</v>
      </c>
      <c r="AE642">
        <v>262.66892000000001</v>
      </c>
      <c r="AF642">
        <v>254.26893000000001</v>
      </c>
      <c r="AG642">
        <v>243.16319999999999</v>
      </c>
      <c r="AH642">
        <v>235.24590000000001</v>
      </c>
      <c r="AI642">
        <v>233.85730000000001</v>
      </c>
      <c r="AJ642">
        <v>252.8381</v>
      </c>
      <c r="AK642">
        <v>261.99619999999999</v>
      </c>
      <c r="AL642">
        <v>258.25450000000001</v>
      </c>
      <c r="AM642">
        <v>250.95590000000001</v>
      </c>
      <c r="AN642">
        <v>243.38720000000001</v>
      </c>
      <c r="AO642">
        <v>237.03479999999999</v>
      </c>
      <c r="AP642">
        <v>76.681939999999997</v>
      </c>
      <c r="AQ642">
        <v>74.920140000000004</v>
      </c>
      <c r="AR642">
        <v>73.472369999999998</v>
      </c>
      <c r="AS642">
        <v>71.996189999999999</v>
      </c>
      <c r="AT642">
        <v>70.745959999999997</v>
      </c>
      <c r="AU642">
        <v>69.715289999999996</v>
      </c>
      <c r="AV642">
        <v>68.710470000000001</v>
      </c>
      <c r="AW642">
        <v>69.651179999999997</v>
      </c>
      <c r="AX642">
        <v>73.285910000000001</v>
      </c>
      <c r="AY642">
        <v>77.923659999999998</v>
      </c>
      <c r="AZ642">
        <v>82.532169999999994</v>
      </c>
      <c r="BA642">
        <v>86.714500000000001</v>
      </c>
      <c r="BB642">
        <v>90.167879999999997</v>
      </c>
      <c r="BC642">
        <v>92.768389999999997</v>
      </c>
      <c r="BD642">
        <v>94.801900000000003</v>
      </c>
      <c r="BE642">
        <v>95.977630000000005</v>
      </c>
      <c r="BF642">
        <v>96.408600000000007</v>
      </c>
      <c r="BG642">
        <v>96.080410000000001</v>
      </c>
      <c r="BH642">
        <v>94.727289999999996</v>
      </c>
      <c r="BI642">
        <v>91.932130000000001</v>
      </c>
      <c r="BJ642">
        <v>87.850359999999995</v>
      </c>
      <c r="BK642">
        <v>84.14828</v>
      </c>
      <c r="BL642">
        <v>81.268020000000007</v>
      </c>
      <c r="BM642">
        <v>79.012389999999996</v>
      </c>
      <c r="BN642">
        <v>-6.9994040000000002</v>
      </c>
      <c r="BO642">
        <v>-6.1106199999999999</v>
      </c>
      <c r="BP642">
        <v>-6.6208150000000003</v>
      </c>
      <c r="BQ642">
        <v>-5.8380270000000003</v>
      </c>
      <c r="BR642">
        <v>-5.5499660000000004</v>
      </c>
      <c r="BS642">
        <v>-4.03376</v>
      </c>
      <c r="BT642">
        <v>-0.84400399999999998</v>
      </c>
      <c r="BU642">
        <v>5.061318</v>
      </c>
      <c r="BV642">
        <v>3.9691730000000001</v>
      </c>
      <c r="BW642">
        <v>2.1985939999999999</v>
      </c>
      <c r="BX642">
        <v>-0.18311810000000001</v>
      </c>
      <c r="BY642">
        <v>-1.0114289999999999</v>
      </c>
      <c r="BZ642">
        <v>1.409386</v>
      </c>
      <c r="CA642">
        <v>4.1770930000000002</v>
      </c>
      <c r="CB642">
        <v>12.724909999999999</v>
      </c>
      <c r="CC642">
        <v>11.8185</v>
      </c>
      <c r="CD642">
        <v>10.67512</v>
      </c>
      <c r="CE642">
        <v>9.1810759999999991</v>
      </c>
      <c r="CF642">
        <v>3.2324860000000002</v>
      </c>
      <c r="CG642">
        <v>-0.97566960000000003</v>
      </c>
      <c r="CH642">
        <v>-0.13509470000000001</v>
      </c>
      <c r="CI642">
        <v>-1.519571</v>
      </c>
      <c r="CJ642">
        <v>-2.1060729999999999</v>
      </c>
      <c r="CK642">
        <v>-1.7737609999999999</v>
      </c>
      <c r="CL642">
        <v>9.3482669999999999</v>
      </c>
      <c r="CM642">
        <v>6.932785</v>
      </c>
      <c r="CN642">
        <v>6.4832559999999999</v>
      </c>
      <c r="CO642">
        <v>5.564451</v>
      </c>
      <c r="CP642">
        <v>2.8357670000000001</v>
      </c>
      <c r="CQ642">
        <v>1.338387</v>
      </c>
      <c r="CR642">
        <v>1.4411689999999999</v>
      </c>
      <c r="CS642">
        <v>1.6216219999999999</v>
      </c>
      <c r="CT642">
        <v>1.3024899999999999</v>
      </c>
      <c r="CU642">
        <v>1.248176</v>
      </c>
      <c r="CV642">
        <v>2.829583</v>
      </c>
      <c r="CW642">
        <v>0.84917430000000005</v>
      </c>
      <c r="CX642">
        <v>1.6668750000000001</v>
      </c>
      <c r="CY642">
        <v>2.074983</v>
      </c>
      <c r="CZ642">
        <v>4.131208</v>
      </c>
      <c r="DA642">
        <v>4.3978890000000002</v>
      </c>
      <c r="DB642">
        <v>4.9559670000000002</v>
      </c>
      <c r="DC642">
        <v>10.54757</v>
      </c>
      <c r="DD642">
        <v>41.238680000000002</v>
      </c>
      <c r="DE642">
        <v>46.020429999999998</v>
      </c>
      <c r="DF642">
        <v>38.43235</v>
      </c>
      <c r="DG642">
        <v>8.7020599999999995</v>
      </c>
      <c r="DH642">
        <v>5.8326969999999996</v>
      </c>
      <c r="DI642">
        <v>5.3928339999999997</v>
      </c>
    </row>
    <row r="643" spans="1:113" x14ac:dyDescent="0.25">
      <c r="A643" t="str">
        <f t="shared" si="10"/>
        <v>All_All_All_No_All_200 kW and above_43627</v>
      </c>
      <c r="B643" t="s">
        <v>177</v>
      </c>
      <c r="C643" t="s">
        <v>271</v>
      </c>
      <c r="D643" t="s">
        <v>19</v>
      </c>
      <c r="E643" t="s">
        <v>19</v>
      </c>
      <c r="F643" t="s">
        <v>19</v>
      </c>
      <c r="G643" t="s">
        <v>308</v>
      </c>
      <c r="H643" t="s">
        <v>19</v>
      </c>
      <c r="I643" t="s">
        <v>61</v>
      </c>
      <c r="J643" s="11">
        <v>43627</v>
      </c>
      <c r="K643">
        <v>15</v>
      </c>
      <c r="L643">
        <v>18</v>
      </c>
      <c r="M643">
        <v>1222</v>
      </c>
      <c r="N643">
        <v>0</v>
      </c>
      <c r="O643">
        <v>0</v>
      </c>
      <c r="P643">
        <v>0</v>
      </c>
      <c r="Q643">
        <v>0</v>
      </c>
      <c r="R643">
        <v>258.17092000000002</v>
      </c>
      <c r="S643">
        <v>253.22076999999999</v>
      </c>
      <c r="T643">
        <v>254.75407999999999</v>
      </c>
      <c r="U643">
        <v>258.94051999999999</v>
      </c>
      <c r="V643">
        <v>279.33094999999997</v>
      </c>
      <c r="W643">
        <v>309.80288999999999</v>
      </c>
      <c r="X643">
        <v>353.79865000000001</v>
      </c>
      <c r="Y643">
        <v>382.17500000000001</v>
      </c>
      <c r="Z643">
        <v>405.46847000000002</v>
      </c>
      <c r="AA643">
        <v>414.76060000000001</v>
      </c>
      <c r="AB643">
        <v>422.17340000000002</v>
      </c>
      <c r="AC643">
        <v>423.81772000000001</v>
      </c>
      <c r="AD643">
        <v>420.06661000000003</v>
      </c>
      <c r="AE643">
        <v>423.74522000000002</v>
      </c>
      <c r="AF643">
        <v>410.72309999999999</v>
      </c>
      <c r="AG643">
        <v>400.47390000000001</v>
      </c>
      <c r="AH643">
        <v>388.92759999999998</v>
      </c>
      <c r="AI643">
        <v>373.25369999999998</v>
      </c>
      <c r="AJ643">
        <v>334.41230000000002</v>
      </c>
      <c r="AK643">
        <v>324.01459999999997</v>
      </c>
      <c r="AL643">
        <v>317.2921</v>
      </c>
      <c r="AM643">
        <v>299.3897</v>
      </c>
      <c r="AN643">
        <v>283.54410000000001</v>
      </c>
      <c r="AO643">
        <v>270.32400000000001</v>
      </c>
      <c r="AP643">
        <v>80.284570000000002</v>
      </c>
      <c r="AQ643">
        <v>77.486199999999997</v>
      </c>
      <c r="AR643">
        <v>75.570570000000004</v>
      </c>
      <c r="AS643">
        <v>74.363910000000004</v>
      </c>
      <c r="AT643">
        <v>72.770740000000004</v>
      </c>
      <c r="AU643">
        <v>72.124089999999995</v>
      </c>
      <c r="AV643">
        <v>71.680909999999997</v>
      </c>
      <c r="AW643">
        <v>73.982129999999998</v>
      </c>
      <c r="AX643">
        <v>78.511049999999997</v>
      </c>
      <c r="AY643">
        <v>83.052859999999995</v>
      </c>
      <c r="AZ643">
        <v>86.702860000000001</v>
      </c>
      <c r="BA643">
        <v>90.663619999999995</v>
      </c>
      <c r="BB643">
        <v>94.172839999999994</v>
      </c>
      <c r="BC643">
        <v>96.661379999999994</v>
      </c>
      <c r="BD643">
        <v>98.875529999999998</v>
      </c>
      <c r="BE643">
        <v>99.96069</v>
      </c>
      <c r="BF643">
        <v>101.12309999999999</v>
      </c>
      <c r="BG643">
        <v>100.69759999999999</v>
      </c>
      <c r="BH643">
        <v>99.360810000000001</v>
      </c>
      <c r="BI643">
        <v>97.374709999999993</v>
      </c>
      <c r="BJ643">
        <v>94.390789999999996</v>
      </c>
      <c r="BK643">
        <v>89.566010000000006</v>
      </c>
      <c r="BL643">
        <v>86.151039999999995</v>
      </c>
      <c r="BM643">
        <v>83.77234</v>
      </c>
      <c r="BN643">
        <v>-12.25872</v>
      </c>
      <c r="BO643">
        <v>-13.52811</v>
      </c>
      <c r="BP643">
        <v>-14.68322</v>
      </c>
      <c r="BQ643">
        <v>-10.20894</v>
      </c>
      <c r="BR643">
        <v>-11.51055</v>
      </c>
      <c r="BS643">
        <v>-3.8422839999999998</v>
      </c>
      <c r="BT643">
        <v>-3.6994910000000001</v>
      </c>
      <c r="BU643">
        <v>4.9076019999999998</v>
      </c>
      <c r="BV643">
        <v>5.8542120000000004</v>
      </c>
      <c r="BW643">
        <v>4.8060210000000003</v>
      </c>
      <c r="BX643">
        <v>1.9610540000000001</v>
      </c>
      <c r="BY643">
        <v>-0.57958900000000002</v>
      </c>
      <c r="BZ643">
        <v>-1.273328</v>
      </c>
      <c r="CA643">
        <v>-1.687044</v>
      </c>
      <c r="CB643">
        <v>10.403449999999999</v>
      </c>
      <c r="CC643">
        <v>8.1749899999999993</v>
      </c>
      <c r="CD643">
        <v>5.9095449999999996</v>
      </c>
      <c r="CE643">
        <v>1.7760670000000001</v>
      </c>
      <c r="CF643">
        <v>0.50722230000000001</v>
      </c>
      <c r="CG643">
        <v>-0.63224159999999996</v>
      </c>
      <c r="CH643">
        <v>-2.7332809999999998</v>
      </c>
      <c r="CI643">
        <v>-9.0496850000000002</v>
      </c>
      <c r="CJ643">
        <v>-7.2976289999999997</v>
      </c>
      <c r="CK643">
        <v>-7.6473329999999997</v>
      </c>
      <c r="CL643">
        <v>49.085830000000001</v>
      </c>
      <c r="CM643">
        <v>31.929970000000001</v>
      </c>
      <c r="CN643">
        <v>27.392690000000002</v>
      </c>
      <c r="CO643">
        <v>20.73761</v>
      </c>
      <c r="CP643">
        <v>16.70401</v>
      </c>
      <c r="CQ643">
        <v>5.1669600000000004</v>
      </c>
      <c r="CR643">
        <v>9.7016639999999992</v>
      </c>
      <c r="CS643">
        <v>11.337109999999999</v>
      </c>
      <c r="CT643">
        <v>5.6187769999999997</v>
      </c>
      <c r="CU643">
        <v>3.414679</v>
      </c>
      <c r="CV643">
        <v>1.672674</v>
      </c>
      <c r="CW643">
        <v>0.81999420000000001</v>
      </c>
      <c r="CX643">
        <v>1.170801</v>
      </c>
      <c r="CY643">
        <v>2.3328540000000002</v>
      </c>
      <c r="CZ643">
        <v>21.70074</v>
      </c>
      <c r="DA643">
        <v>20.533570000000001</v>
      </c>
      <c r="DB643">
        <v>20.967310000000001</v>
      </c>
      <c r="DC643">
        <v>84.30592</v>
      </c>
      <c r="DD643">
        <v>379.92700000000002</v>
      </c>
      <c r="DE643">
        <v>430.06490000000002</v>
      </c>
      <c r="DF643">
        <v>353.3424</v>
      </c>
      <c r="DG643">
        <v>61.45646</v>
      </c>
      <c r="DH643">
        <v>33.133049999999997</v>
      </c>
      <c r="DI643">
        <v>28.5306</v>
      </c>
    </row>
    <row r="644" spans="1:113" x14ac:dyDescent="0.25">
      <c r="A644" t="str">
        <f t="shared" si="10"/>
        <v>All_All_All_No_All_200 kW and above_43670</v>
      </c>
      <c r="B644" t="s">
        <v>177</v>
      </c>
      <c r="C644" t="s">
        <v>271</v>
      </c>
      <c r="D644" t="s">
        <v>19</v>
      </c>
      <c r="E644" t="s">
        <v>19</v>
      </c>
      <c r="F644" t="s">
        <v>19</v>
      </c>
      <c r="G644" t="s">
        <v>308</v>
      </c>
      <c r="H644" t="s">
        <v>19</v>
      </c>
      <c r="I644" t="s">
        <v>61</v>
      </c>
      <c r="J644" s="11">
        <v>43670</v>
      </c>
      <c r="K644">
        <v>15</v>
      </c>
      <c r="L644">
        <v>18</v>
      </c>
      <c r="M644">
        <v>1201</v>
      </c>
      <c r="N644">
        <v>0</v>
      </c>
      <c r="O644">
        <v>0</v>
      </c>
      <c r="P644">
        <v>0</v>
      </c>
      <c r="Q644">
        <v>0</v>
      </c>
      <c r="R644">
        <v>252.01958999999999</v>
      </c>
      <c r="S644">
        <v>238.28336999999999</v>
      </c>
      <c r="T644">
        <v>234.01038</v>
      </c>
      <c r="U644">
        <v>236.60874999999999</v>
      </c>
      <c r="V644">
        <v>252.85187999999999</v>
      </c>
      <c r="W644">
        <v>282.07456000000002</v>
      </c>
      <c r="X644">
        <v>312.71044000000001</v>
      </c>
      <c r="Y644">
        <v>349.24081000000001</v>
      </c>
      <c r="Z644">
        <v>365.02629000000002</v>
      </c>
      <c r="AA644">
        <v>376.43982</v>
      </c>
      <c r="AB644">
        <v>393.52488</v>
      </c>
      <c r="AC644">
        <v>398.05729000000002</v>
      </c>
      <c r="AD644">
        <v>395.78944999999999</v>
      </c>
      <c r="AE644">
        <v>395.61293000000001</v>
      </c>
      <c r="AF644">
        <v>382.56259999999997</v>
      </c>
      <c r="AG644">
        <v>373.59</v>
      </c>
      <c r="AH644">
        <v>363.91059999999999</v>
      </c>
      <c r="AI644">
        <v>346.47269999999997</v>
      </c>
      <c r="AJ644">
        <v>316.54199999999997</v>
      </c>
      <c r="AK644">
        <v>310.71980000000002</v>
      </c>
      <c r="AL644">
        <v>301.47980000000001</v>
      </c>
      <c r="AM644">
        <v>276.0847</v>
      </c>
      <c r="AN644">
        <v>263.05709999999999</v>
      </c>
      <c r="AO644">
        <v>250.8441</v>
      </c>
      <c r="AP644">
        <v>78.144599999999997</v>
      </c>
      <c r="AQ644">
        <v>75.266069999999999</v>
      </c>
      <c r="AR644">
        <v>73.235550000000003</v>
      </c>
      <c r="AS644">
        <v>72.000290000000007</v>
      </c>
      <c r="AT644">
        <v>71.235020000000006</v>
      </c>
      <c r="AU644">
        <v>70.423410000000004</v>
      </c>
      <c r="AV644">
        <v>69.389780000000002</v>
      </c>
      <c r="AW644">
        <v>70.538129999999995</v>
      </c>
      <c r="AX644">
        <v>74.049449999999993</v>
      </c>
      <c r="AY644">
        <v>78.538070000000005</v>
      </c>
      <c r="AZ644">
        <v>83.009829999999994</v>
      </c>
      <c r="BA644">
        <v>86.572329999999994</v>
      </c>
      <c r="BB644">
        <v>89.656980000000004</v>
      </c>
      <c r="BC644">
        <v>93.362049999999996</v>
      </c>
      <c r="BD644">
        <v>96.061580000000006</v>
      </c>
      <c r="BE644">
        <v>97.542590000000004</v>
      </c>
      <c r="BF644">
        <v>98.147769999999994</v>
      </c>
      <c r="BG644">
        <v>98.36157</v>
      </c>
      <c r="BH644">
        <v>97.778570000000002</v>
      </c>
      <c r="BI644">
        <v>95.800349999999995</v>
      </c>
      <c r="BJ644">
        <v>91.604870000000005</v>
      </c>
      <c r="BK644">
        <v>87.060040000000001</v>
      </c>
      <c r="BL644">
        <v>84.082530000000006</v>
      </c>
      <c r="BM644">
        <v>81.819630000000004</v>
      </c>
      <c r="BN644">
        <v>-14.97898</v>
      </c>
      <c r="BO644">
        <v>-7.1586639999999999</v>
      </c>
      <c r="BP644">
        <v>-8.3392140000000001</v>
      </c>
      <c r="BQ644">
        <v>-6.8340719999999999</v>
      </c>
      <c r="BR644">
        <v>-6.9518259999999996</v>
      </c>
      <c r="BS644">
        <v>-7.7251640000000004</v>
      </c>
      <c r="BT644">
        <v>-2.303175</v>
      </c>
      <c r="BU644">
        <v>1.7156260000000001</v>
      </c>
      <c r="BV644">
        <v>5.4259940000000002</v>
      </c>
      <c r="BW644">
        <v>5.599666</v>
      </c>
      <c r="BX644">
        <v>0.58476629999999996</v>
      </c>
      <c r="BY644">
        <v>-0.35184339999999997</v>
      </c>
      <c r="BZ644">
        <v>-0.21305940000000001</v>
      </c>
      <c r="CA644">
        <v>4.3350070000000001</v>
      </c>
      <c r="CB644">
        <v>14.48141</v>
      </c>
      <c r="CC644">
        <v>12.87724</v>
      </c>
      <c r="CD644">
        <v>11.950279999999999</v>
      </c>
      <c r="CE644">
        <v>8.0306840000000008</v>
      </c>
      <c r="CF644">
        <v>0.62674079999999999</v>
      </c>
      <c r="CG644">
        <v>-3.4331559999999999</v>
      </c>
      <c r="CH644">
        <v>-2.535018</v>
      </c>
      <c r="CI644">
        <v>-0.74671080000000001</v>
      </c>
      <c r="CJ644">
        <v>-2.5996109999999999</v>
      </c>
      <c r="CK644">
        <v>-1.7268460000000001</v>
      </c>
      <c r="CL644">
        <v>38.583359999999999</v>
      </c>
      <c r="CM644">
        <v>6.9691599999999996</v>
      </c>
      <c r="CN644">
        <v>8.2322609999999994</v>
      </c>
      <c r="CO644">
        <v>10.28618</v>
      </c>
      <c r="CP644">
        <v>15.12407</v>
      </c>
      <c r="CQ644">
        <v>25.395769999999999</v>
      </c>
      <c r="CR644">
        <v>20.951000000000001</v>
      </c>
      <c r="CS644">
        <v>17.59976</v>
      </c>
      <c r="CT644">
        <v>26.242270000000001</v>
      </c>
      <c r="CU644">
        <v>15.23678</v>
      </c>
      <c r="CV644">
        <v>3.8253330000000001</v>
      </c>
      <c r="CW644">
        <v>0.76710610000000001</v>
      </c>
      <c r="CX644">
        <v>3.756005</v>
      </c>
      <c r="CY644">
        <v>4.1399080000000001</v>
      </c>
      <c r="CZ644">
        <v>13.127879999999999</v>
      </c>
      <c r="DA644">
        <v>11.76444</v>
      </c>
      <c r="DB644">
        <v>12.05336</v>
      </c>
      <c r="DC644">
        <v>53.083539999999999</v>
      </c>
      <c r="DD644">
        <v>313.61509999999998</v>
      </c>
      <c r="DE644">
        <v>359.5265</v>
      </c>
      <c r="DF644">
        <v>285.62860000000001</v>
      </c>
      <c r="DG644">
        <v>26.77976</v>
      </c>
      <c r="DH644">
        <v>11.475429999999999</v>
      </c>
      <c r="DI644">
        <v>10.80076</v>
      </c>
    </row>
    <row r="645" spans="1:113" x14ac:dyDescent="0.25">
      <c r="A645" t="str">
        <f t="shared" si="10"/>
        <v>All_All_All_No_All_200 kW and above_43672</v>
      </c>
      <c r="B645" t="s">
        <v>177</v>
      </c>
      <c r="C645" t="s">
        <v>271</v>
      </c>
      <c r="D645" t="s">
        <v>19</v>
      </c>
      <c r="E645" t="s">
        <v>19</v>
      </c>
      <c r="F645" t="s">
        <v>19</v>
      </c>
      <c r="G645" t="s">
        <v>308</v>
      </c>
      <c r="H645" t="s">
        <v>19</v>
      </c>
      <c r="I645" t="s">
        <v>61</v>
      </c>
      <c r="J645" s="11">
        <v>43672</v>
      </c>
      <c r="K645">
        <v>15</v>
      </c>
      <c r="L645">
        <v>18</v>
      </c>
      <c r="M645">
        <v>1200</v>
      </c>
      <c r="N645">
        <v>0</v>
      </c>
      <c r="O645">
        <v>0</v>
      </c>
      <c r="P645">
        <v>0</v>
      </c>
      <c r="Q645">
        <v>0</v>
      </c>
      <c r="R645">
        <v>249.25559000000001</v>
      </c>
      <c r="S645">
        <v>234.66077999999999</v>
      </c>
      <c r="T645">
        <v>231.86960999999999</v>
      </c>
      <c r="U645">
        <v>233.36311000000001</v>
      </c>
      <c r="V645">
        <v>250.30752000000001</v>
      </c>
      <c r="W645">
        <v>277.64213000000001</v>
      </c>
      <c r="X645">
        <v>308.11590999999999</v>
      </c>
      <c r="Y645">
        <v>333.84496000000001</v>
      </c>
      <c r="Z645">
        <v>348.07718999999997</v>
      </c>
      <c r="AA645">
        <v>356.01922999999999</v>
      </c>
      <c r="AB645">
        <v>363.14166999999998</v>
      </c>
      <c r="AC645">
        <v>362.50540000000001</v>
      </c>
      <c r="AD645">
        <v>357.10406999999998</v>
      </c>
      <c r="AE645">
        <v>357.59350999999998</v>
      </c>
      <c r="AF645">
        <v>348.99984999999998</v>
      </c>
      <c r="AG645">
        <v>341.32440000000003</v>
      </c>
      <c r="AH645">
        <v>331.59359999999998</v>
      </c>
      <c r="AI645">
        <v>317.1644</v>
      </c>
      <c r="AJ645">
        <v>293.94439999999997</v>
      </c>
      <c r="AK645">
        <v>289.73430000000002</v>
      </c>
      <c r="AL645">
        <v>282.6782</v>
      </c>
      <c r="AM645">
        <v>265.81529999999998</v>
      </c>
      <c r="AN645">
        <v>252.27619999999999</v>
      </c>
      <c r="AO645">
        <v>240.02799999999999</v>
      </c>
      <c r="AP645">
        <v>76.438659999999999</v>
      </c>
      <c r="AQ645">
        <v>76.605829999999997</v>
      </c>
      <c r="AR645">
        <v>75.250739999999993</v>
      </c>
      <c r="AS645">
        <v>73.428690000000003</v>
      </c>
      <c r="AT645">
        <v>71.800929999999994</v>
      </c>
      <c r="AU645">
        <v>70.456869999999995</v>
      </c>
      <c r="AV645">
        <v>69.406790000000001</v>
      </c>
      <c r="AW645">
        <v>70.600359999999995</v>
      </c>
      <c r="AX645">
        <v>73.276150000000001</v>
      </c>
      <c r="AY645">
        <v>77.003020000000006</v>
      </c>
      <c r="AZ645">
        <v>81.401880000000006</v>
      </c>
      <c r="BA645">
        <v>85.020840000000007</v>
      </c>
      <c r="BB645">
        <v>88.224029999999999</v>
      </c>
      <c r="BC645">
        <v>90.791870000000003</v>
      </c>
      <c r="BD645">
        <v>93.089740000000006</v>
      </c>
      <c r="BE645">
        <v>94.643590000000003</v>
      </c>
      <c r="BF645">
        <v>95.463880000000003</v>
      </c>
      <c r="BG645">
        <v>95.128649999999993</v>
      </c>
      <c r="BH645">
        <v>93.662980000000005</v>
      </c>
      <c r="BI645">
        <v>90.901060000000001</v>
      </c>
      <c r="BJ645">
        <v>86.833380000000005</v>
      </c>
      <c r="BK645">
        <v>82.548400000000001</v>
      </c>
      <c r="BL645">
        <v>79.556290000000004</v>
      </c>
      <c r="BM645">
        <v>77.239959999999996</v>
      </c>
      <c r="BN645">
        <v>-14.855130000000001</v>
      </c>
      <c r="BO645">
        <v>-7.6454849999999999</v>
      </c>
      <c r="BP645">
        <v>-9.0093209999999999</v>
      </c>
      <c r="BQ645">
        <v>-7.1620559999999998</v>
      </c>
      <c r="BR645">
        <v>-7.2033160000000001</v>
      </c>
      <c r="BS645">
        <v>-7.975123</v>
      </c>
      <c r="BT645">
        <v>-2.6775120000000001</v>
      </c>
      <c r="BU645">
        <v>1.4121980000000001</v>
      </c>
      <c r="BV645">
        <v>5.3352709999999997</v>
      </c>
      <c r="BW645">
        <v>5.5754789999999996</v>
      </c>
      <c r="BX645">
        <v>0.49565120000000001</v>
      </c>
      <c r="BY645">
        <v>-0.19228999999999999</v>
      </c>
      <c r="BZ645">
        <v>-0.29291509999999998</v>
      </c>
      <c r="CA645">
        <v>4.5302959999999999</v>
      </c>
      <c r="CB645">
        <v>14.62537</v>
      </c>
      <c r="CC645">
        <v>13.163360000000001</v>
      </c>
      <c r="CD645">
        <v>12.265459999999999</v>
      </c>
      <c r="CE645">
        <v>8.1856539999999995</v>
      </c>
      <c r="CF645">
        <v>0.84590310000000002</v>
      </c>
      <c r="CG645">
        <v>-3.1994729999999998</v>
      </c>
      <c r="CH645">
        <v>-2.2753169999999998</v>
      </c>
      <c r="CI645">
        <v>-0.26979809999999999</v>
      </c>
      <c r="CJ645">
        <v>-2.3262109999999998</v>
      </c>
      <c r="CK645">
        <v>-1.253331</v>
      </c>
      <c r="CL645">
        <v>35.439779999999999</v>
      </c>
      <c r="CM645">
        <v>8.1685639999999999</v>
      </c>
      <c r="CN645">
        <v>8.4228629999999995</v>
      </c>
      <c r="CO645">
        <v>8.7360849999999992</v>
      </c>
      <c r="CP645">
        <v>7.3075929999999998</v>
      </c>
      <c r="CQ645">
        <v>5.0323589999999996</v>
      </c>
      <c r="CR645">
        <v>8.2194629999999993</v>
      </c>
      <c r="CS645">
        <v>6.967886</v>
      </c>
      <c r="CT645">
        <v>5.9374630000000002</v>
      </c>
      <c r="CU645">
        <v>3.7437109999999998</v>
      </c>
      <c r="CV645">
        <v>1.5340199999999999</v>
      </c>
      <c r="CW645">
        <v>0.74107020000000001</v>
      </c>
      <c r="CX645">
        <v>1.083</v>
      </c>
      <c r="CY645">
        <v>1.5644309999999999</v>
      </c>
      <c r="CZ645">
        <v>9.6304789999999993</v>
      </c>
      <c r="DA645">
        <v>9.3733450000000005</v>
      </c>
      <c r="DB645">
        <v>9.9910259999999997</v>
      </c>
      <c r="DC645">
        <v>34.993290000000002</v>
      </c>
      <c r="DD645">
        <v>179.58500000000001</v>
      </c>
      <c r="DE645">
        <v>210.9042</v>
      </c>
      <c r="DF645">
        <v>164.9802</v>
      </c>
      <c r="DG645">
        <v>17.764500000000002</v>
      </c>
      <c r="DH645">
        <v>9.6098850000000002</v>
      </c>
      <c r="DI645">
        <v>8.5786800000000003</v>
      </c>
    </row>
    <row r="646" spans="1:113" x14ac:dyDescent="0.25">
      <c r="A646" t="str">
        <f t="shared" si="10"/>
        <v>All_All_All_No_All_200 kW and above_43690</v>
      </c>
      <c r="B646" t="s">
        <v>177</v>
      </c>
      <c r="C646" t="s">
        <v>271</v>
      </c>
      <c r="D646" t="s">
        <v>19</v>
      </c>
      <c r="E646" t="s">
        <v>19</v>
      </c>
      <c r="F646" t="s">
        <v>19</v>
      </c>
      <c r="G646" t="s">
        <v>308</v>
      </c>
      <c r="H646" t="s">
        <v>19</v>
      </c>
      <c r="I646" t="s">
        <v>61</v>
      </c>
      <c r="J646" s="11">
        <v>43690</v>
      </c>
      <c r="K646">
        <v>15</v>
      </c>
      <c r="L646">
        <v>18</v>
      </c>
      <c r="M646">
        <v>1193</v>
      </c>
      <c r="N646">
        <v>0</v>
      </c>
      <c r="O646">
        <v>0</v>
      </c>
      <c r="P646">
        <v>0</v>
      </c>
      <c r="Q646">
        <v>0</v>
      </c>
      <c r="R646">
        <v>237.89376999999999</v>
      </c>
      <c r="S646">
        <v>232.89766</v>
      </c>
      <c r="T646">
        <v>228.29246000000001</v>
      </c>
      <c r="U646">
        <v>233.21601999999999</v>
      </c>
      <c r="V646">
        <v>250.76397</v>
      </c>
      <c r="W646">
        <v>276.96377000000001</v>
      </c>
      <c r="X646">
        <v>314.94963000000001</v>
      </c>
      <c r="Y646">
        <v>348.8417</v>
      </c>
      <c r="Z646">
        <v>375.82589999999999</v>
      </c>
      <c r="AA646">
        <v>385.53233999999998</v>
      </c>
      <c r="AB646">
        <v>394.95951000000002</v>
      </c>
      <c r="AC646">
        <v>400.01256999999998</v>
      </c>
      <c r="AD646">
        <v>393.90003000000002</v>
      </c>
      <c r="AE646">
        <v>394.54487999999998</v>
      </c>
      <c r="AF646">
        <v>388.01686000000001</v>
      </c>
      <c r="AG646">
        <v>377.25729999999999</v>
      </c>
      <c r="AH646">
        <v>365.09129999999999</v>
      </c>
      <c r="AI646">
        <v>346.9128</v>
      </c>
      <c r="AJ646">
        <v>314.81659999999999</v>
      </c>
      <c r="AK646">
        <v>309.49610000000001</v>
      </c>
      <c r="AL646">
        <v>299.41919999999999</v>
      </c>
      <c r="AM646">
        <v>275.32049999999998</v>
      </c>
      <c r="AN646">
        <v>260.97969999999998</v>
      </c>
      <c r="AO646">
        <v>248.64250000000001</v>
      </c>
      <c r="AP646">
        <v>75.51737</v>
      </c>
      <c r="AQ646">
        <v>73.13</v>
      </c>
      <c r="AR646">
        <v>71.734070000000003</v>
      </c>
      <c r="AS646">
        <v>70.301479999999998</v>
      </c>
      <c r="AT646">
        <v>69.411339999999996</v>
      </c>
      <c r="AU646">
        <v>68.127160000000003</v>
      </c>
      <c r="AV646">
        <v>67.070740000000001</v>
      </c>
      <c r="AW646">
        <v>67.524929999999998</v>
      </c>
      <c r="AX646">
        <v>71.667249999999996</v>
      </c>
      <c r="AY646">
        <v>76.530529999999999</v>
      </c>
      <c r="AZ646">
        <v>80.904719999999998</v>
      </c>
      <c r="BA646">
        <v>85.207740000000001</v>
      </c>
      <c r="BB646">
        <v>88.882350000000002</v>
      </c>
      <c r="BC646">
        <v>91.870289999999997</v>
      </c>
      <c r="BD646">
        <v>93.842699999999994</v>
      </c>
      <c r="BE646">
        <v>95.348600000000005</v>
      </c>
      <c r="BF646">
        <v>96.182720000000003</v>
      </c>
      <c r="BG646">
        <v>96.117559999999997</v>
      </c>
      <c r="BH646">
        <v>95.249799999999993</v>
      </c>
      <c r="BI646">
        <v>92.884649999999993</v>
      </c>
      <c r="BJ646">
        <v>88.925820000000002</v>
      </c>
      <c r="BK646">
        <v>85.19547</v>
      </c>
      <c r="BL646">
        <v>81.609340000000003</v>
      </c>
      <c r="BM646">
        <v>78.89161</v>
      </c>
      <c r="BN646">
        <v>-1.9016390000000001</v>
      </c>
      <c r="BO646">
        <v>-2.9763540000000002</v>
      </c>
      <c r="BP646">
        <v>-2.5738349999999999</v>
      </c>
      <c r="BQ646">
        <v>-3.3680560000000002</v>
      </c>
      <c r="BR646">
        <v>-2.2699639999999999</v>
      </c>
      <c r="BS646">
        <v>-2.0436730000000001</v>
      </c>
      <c r="BT646">
        <v>1.7669520000000001</v>
      </c>
      <c r="BU646">
        <v>6.6552439999999997</v>
      </c>
      <c r="BV646">
        <v>2.1904460000000001</v>
      </c>
      <c r="BW646">
        <v>-0.40791929999999998</v>
      </c>
      <c r="BX646">
        <v>-1.1120030000000001</v>
      </c>
      <c r="BY646">
        <v>-1.40337</v>
      </c>
      <c r="BZ646">
        <v>2.7627809999999999</v>
      </c>
      <c r="CA646">
        <v>6.3177190000000003</v>
      </c>
      <c r="CB646">
        <v>13.29247</v>
      </c>
      <c r="CC646">
        <v>12.02556</v>
      </c>
      <c r="CD646">
        <v>10.877319999999999</v>
      </c>
      <c r="CE646">
        <v>11.1372</v>
      </c>
      <c r="CF646">
        <v>3.9127589999999999</v>
      </c>
      <c r="CG646">
        <v>-1.3542449999999999</v>
      </c>
      <c r="CH646">
        <v>0.86318539999999999</v>
      </c>
      <c r="CI646">
        <v>0.49052829999999997</v>
      </c>
      <c r="CJ646">
        <v>-0.22208330000000001</v>
      </c>
      <c r="CK646">
        <v>0.35119790000000001</v>
      </c>
      <c r="CL646">
        <v>14.432270000000001</v>
      </c>
      <c r="CM646">
        <v>6.4467610000000004</v>
      </c>
      <c r="CN646">
        <v>6.8600919999999999</v>
      </c>
      <c r="CO646">
        <v>9.5532280000000007</v>
      </c>
      <c r="CP646">
        <v>11.72763</v>
      </c>
      <c r="CQ646">
        <v>18.163900000000002</v>
      </c>
      <c r="CR646">
        <v>14.47974</v>
      </c>
      <c r="CS646">
        <v>16.333359999999999</v>
      </c>
      <c r="CT646">
        <v>18.228439999999999</v>
      </c>
      <c r="CU646">
        <v>8.509347</v>
      </c>
      <c r="CV646">
        <v>2.5232109999999999</v>
      </c>
      <c r="CW646">
        <v>0.49085069999999997</v>
      </c>
      <c r="CX646">
        <v>1.7001599999999999</v>
      </c>
      <c r="CY646">
        <v>1.9217249999999999</v>
      </c>
      <c r="CZ646">
        <v>10.228160000000001</v>
      </c>
      <c r="DA646">
        <v>10.10439</v>
      </c>
      <c r="DB646">
        <v>10.7087</v>
      </c>
      <c r="DC646">
        <v>41.531469999999999</v>
      </c>
      <c r="DD646">
        <v>261.97550000000001</v>
      </c>
      <c r="DE646">
        <v>313.4502</v>
      </c>
      <c r="DF646">
        <v>237.08760000000001</v>
      </c>
      <c r="DG646">
        <v>23.83362</v>
      </c>
      <c r="DH646">
        <v>10.718769999999999</v>
      </c>
      <c r="DI646">
        <v>9.3908860000000001</v>
      </c>
    </row>
    <row r="647" spans="1:113" x14ac:dyDescent="0.25">
      <c r="A647" t="str">
        <f t="shared" si="10"/>
        <v>All_All_All_No_All_200 kW and above_43691</v>
      </c>
      <c r="B647" t="s">
        <v>177</v>
      </c>
      <c r="C647" t="s">
        <v>271</v>
      </c>
      <c r="D647" t="s">
        <v>19</v>
      </c>
      <c r="E647" t="s">
        <v>19</v>
      </c>
      <c r="F647" t="s">
        <v>19</v>
      </c>
      <c r="G647" t="s">
        <v>308</v>
      </c>
      <c r="H647" t="s">
        <v>19</v>
      </c>
      <c r="I647" t="s">
        <v>61</v>
      </c>
      <c r="J647" s="11">
        <v>43691</v>
      </c>
      <c r="K647">
        <v>15</v>
      </c>
      <c r="L647">
        <v>18</v>
      </c>
      <c r="M647">
        <v>1193</v>
      </c>
      <c r="N647">
        <v>0</v>
      </c>
      <c r="O647">
        <v>0</v>
      </c>
      <c r="P647">
        <v>0</v>
      </c>
      <c r="Q647">
        <v>0</v>
      </c>
      <c r="R647">
        <v>240.89709999999999</v>
      </c>
      <c r="S647">
        <v>236.10043999999999</v>
      </c>
      <c r="T647">
        <v>227.56393</v>
      </c>
      <c r="U647">
        <v>231.64877000000001</v>
      </c>
      <c r="V647">
        <v>249.91666000000001</v>
      </c>
      <c r="W647">
        <v>279.28998000000001</v>
      </c>
      <c r="X647">
        <v>318.86306999999999</v>
      </c>
      <c r="Y647">
        <v>350.10257999999999</v>
      </c>
      <c r="Z647">
        <v>387.50222000000002</v>
      </c>
      <c r="AA647">
        <v>397.17878000000002</v>
      </c>
      <c r="AB647">
        <v>406.01539000000002</v>
      </c>
      <c r="AC647">
        <v>406.52974999999998</v>
      </c>
      <c r="AD647">
        <v>403.02515</v>
      </c>
      <c r="AE647">
        <v>406.86479000000003</v>
      </c>
      <c r="AF647">
        <v>396.94186999999999</v>
      </c>
      <c r="AG647">
        <v>384.2321</v>
      </c>
      <c r="AH647">
        <v>373.93049999999999</v>
      </c>
      <c r="AI647">
        <v>344.13830000000002</v>
      </c>
      <c r="AJ647">
        <v>321.24</v>
      </c>
      <c r="AK647">
        <v>325.16419999999999</v>
      </c>
      <c r="AL647">
        <v>312.59589999999997</v>
      </c>
      <c r="AM647">
        <v>282.46620000000001</v>
      </c>
      <c r="AN647">
        <v>268.20670000000001</v>
      </c>
      <c r="AO647">
        <v>256.86689999999999</v>
      </c>
      <c r="AP647">
        <v>78.510630000000006</v>
      </c>
      <c r="AQ647">
        <v>75.310019999999994</v>
      </c>
      <c r="AR647">
        <v>74.067250000000001</v>
      </c>
      <c r="AS647">
        <v>71.935140000000004</v>
      </c>
      <c r="AT647">
        <v>70.623630000000006</v>
      </c>
      <c r="AU647">
        <v>69.831829999999997</v>
      </c>
      <c r="AV647">
        <v>68.888360000000006</v>
      </c>
      <c r="AW647">
        <v>69.42483</v>
      </c>
      <c r="AX647">
        <v>73.652720000000002</v>
      </c>
      <c r="AY647">
        <v>78.389880000000005</v>
      </c>
      <c r="AZ647">
        <v>83.334360000000004</v>
      </c>
      <c r="BA647">
        <v>88.012200000000007</v>
      </c>
      <c r="BB647">
        <v>92.037120000000002</v>
      </c>
      <c r="BC647">
        <v>95.484880000000004</v>
      </c>
      <c r="BD647">
        <v>98.034589999999994</v>
      </c>
      <c r="BE647">
        <v>99.529560000000004</v>
      </c>
      <c r="BF647">
        <v>100.1557</v>
      </c>
      <c r="BG647">
        <v>100.2462</v>
      </c>
      <c r="BH647">
        <v>99.379409999999993</v>
      </c>
      <c r="BI647">
        <v>97.045320000000004</v>
      </c>
      <c r="BJ647">
        <v>92.274860000000004</v>
      </c>
      <c r="BK647">
        <v>87.912450000000007</v>
      </c>
      <c r="BL647">
        <v>84.491039999999998</v>
      </c>
      <c r="BM647">
        <v>81.837909999999994</v>
      </c>
      <c r="BN647">
        <v>-2.45573</v>
      </c>
      <c r="BO647">
        <v>-3.4678779999999998</v>
      </c>
      <c r="BP647">
        <v>-3.1883659999999998</v>
      </c>
      <c r="BQ647">
        <v>-3.65204</v>
      </c>
      <c r="BR647">
        <v>-2.4162849999999998</v>
      </c>
      <c r="BS647">
        <v>-2.541957</v>
      </c>
      <c r="BT647">
        <v>0.9939114</v>
      </c>
      <c r="BU647">
        <v>6.2938190000000001</v>
      </c>
      <c r="BV647">
        <v>2.0373039999999998</v>
      </c>
      <c r="BW647">
        <v>-0.45023150000000001</v>
      </c>
      <c r="BX647">
        <v>-1.020567</v>
      </c>
      <c r="BY647">
        <v>-1.3699699999999999</v>
      </c>
      <c r="BZ647">
        <v>2.5229509999999999</v>
      </c>
      <c r="CA647">
        <v>6.0698080000000001</v>
      </c>
      <c r="CB647">
        <v>13.136419999999999</v>
      </c>
      <c r="CC647">
        <v>12.1639</v>
      </c>
      <c r="CD647">
        <v>10.984360000000001</v>
      </c>
      <c r="CE647">
        <v>10.97939</v>
      </c>
      <c r="CF647">
        <v>3.697533</v>
      </c>
      <c r="CG647">
        <v>-1.383373</v>
      </c>
      <c r="CH647">
        <v>0.80404059999999999</v>
      </c>
      <c r="CI647">
        <v>0.4231335</v>
      </c>
      <c r="CJ647">
        <v>-0.50545700000000005</v>
      </c>
      <c r="CK647">
        <v>-1.28859E-2</v>
      </c>
      <c r="CL647">
        <v>15.17027</v>
      </c>
      <c r="CM647">
        <v>6.6861040000000003</v>
      </c>
      <c r="CN647">
        <v>7.3723270000000003</v>
      </c>
      <c r="CO647">
        <v>10.476599999999999</v>
      </c>
      <c r="CP647">
        <v>12.605399999999999</v>
      </c>
      <c r="CQ647">
        <v>16.466539999999998</v>
      </c>
      <c r="CR647">
        <v>13.648809999999999</v>
      </c>
      <c r="CS647">
        <v>17.148900000000001</v>
      </c>
      <c r="CT647">
        <v>16.345970000000001</v>
      </c>
      <c r="CU647">
        <v>6.9815399999999999</v>
      </c>
      <c r="CV647">
        <v>2.19448</v>
      </c>
      <c r="CW647">
        <v>0.44922719999999999</v>
      </c>
      <c r="CX647">
        <v>1.554033</v>
      </c>
      <c r="CY647">
        <v>1.8205739999999999</v>
      </c>
      <c r="CZ647">
        <v>13.45707</v>
      </c>
      <c r="DA647">
        <v>12.2501</v>
      </c>
      <c r="DB647">
        <v>13.180730000000001</v>
      </c>
      <c r="DC647">
        <v>47.666370000000001</v>
      </c>
      <c r="DD647">
        <v>284.52480000000003</v>
      </c>
      <c r="DE647">
        <v>342.59879999999998</v>
      </c>
      <c r="DF647">
        <v>262.553</v>
      </c>
      <c r="DG647">
        <v>27.025210000000001</v>
      </c>
      <c r="DH647">
        <v>11.191129999999999</v>
      </c>
      <c r="DI647">
        <v>9.3197469999999996</v>
      </c>
    </row>
    <row r="648" spans="1:113" x14ac:dyDescent="0.25">
      <c r="A648" t="str">
        <f t="shared" si="10"/>
        <v>All_All_All_No_All_200 kW and above_43693</v>
      </c>
      <c r="B648" t="s">
        <v>177</v>
      </c>
      <c r="C648" t="s">
        <v>271</v>
      </c>
      <c r="D648" t="s">
        <v>19</v>
      </c>
      <c r="E648" t="s">
        <v>19</v>
      </c>
      <c r="F648" t="s">
        <v>19</v>
      </c>
      <c r="G648" t="s">
        <v>308</v>
      </c>
      <c r="H648" t="s">
        <v>19</v>
      </c>
      <c r="I648" t="s">
        <v>61</v>
      </c>
      <c r="J648" s="11">
        <v>43693</v>
      </c>
      <c r="K648">
        <v>15</v>
      </c>
      <c r="L648">
        <v>18</v>
      </c>
      <c r="M648">
        <v>1193</v>
      </c>
      <c r="N648">
        <v>0</v>
      </c>
      <c r="O648">
        <v>0</v>
      </c>
      <c r="P648">
        <v>0</v>
      </c>
      <c r="Q648">
        <v>0</v>
      </c>
      <c r="R648">
        <v>248.05939000000001</v>
      </c>
      <c r="S648">
        <v>243.45706999999999</v>
      </c>
      <c r="T648">
        <v>241.18671000000001</v>
      </c>
      <c r="U648">
        <v>246.10509999999999</v>
      </c>
      <c r="V648">
        <v>261.07193000000001</v>
      </c>
      <c r="W648">
        <v>290.41845000000001</v>
      </c>
      <c r="X648">
        <v>325.86615999999998</v>
      </c>
      <c r="Y648">
        <v>362.99175000000002</v>
      </c>
      <c r="Z648">
        <v>386.73286000000002</v>
      </c>
      <c r="AA648">
        <v>407.51742000000002</v>
      </c>
      <c r="AB648">
        <v>414.27087999999998</v>
      </c>
      <c r="AC648">
        <v>411.9803</v>
      </c>
      <c r="AD648">
        <v>401.31162</v>
      </c>
      <c r="AE648">
        <v>402.88269000000003</v>
      </c>
      <c r="AF648">
        <v>393.13751000000002</v>
      </c>
      <c r="AG648">
        <v>377.8741</v>
      </c>
      <c r="AH648">
        <v>362.35570000000001</v>
      </c>
      <c r="AI648">
        <v>341.40649999999999</v>
      </c>
      <c r="AJ648">
        <v>313.07170000000002</v>
      </c>
      <c r="AK648">
        <v>303.87860000000001</v>
      </c>
      <c r="AL648">
        <v>286.04570000000001</v>
      </c>
      <c r="AM648">
        <v>268.3827</v>
      </c>
      <c r="AN648">
        <v>254.11320000000001</v>
      </c>
      <c r="AO648">
        <v>240.148</v>
      </c>
      <c r="AP648">
        <v>79.168779999999998</v>
      </c>
      <c r="AQ648">
        <v>79.170569999999998</v>
      </c>
      <c r="AR648">
        <v>77.318179999999998</v>
      </c>
      <c r="AS648">
        <v>75.651960000000003</v>
      </c>
      <c r="AT648">
        <v>74.411500000000004</v>
      </c>
      <c r="AU648">
        <v>73.062039999999996</v>
      </c>
      <c r="AV648">
        <v>71.909649999999999</v>
      </c>
      <c r="AW648">
        <v>72.149799999999999</v>
      </c>
      <c r="AX648">
        <v>75.868200000000002</v>
      </c>
      <c r="AY648">
        <v>81.377920000000003</v>
      </c>
      <c r="AZ648">
        <v>86.157070000000004</v>
      </c>
      <c r="BA648">
        <v>90.39658</v>
      </c>
      <c r="BB648">
        <v>93.288669999999996</v>
      </c>
      <c r="BC648">
        <v>95.592860000000002</v>
      </c>
      <c r="BD648">
        <v>98.020560000000003</v>
      </c>
      <c r="BE648">
        <v>99.049859999999995</v>
      </c>
      <c r="BF648">
        <v>99.519930000000002</v>
      </c>
      <c r="BG648">
        <v>98.79701</v>
      </c>
      <c r="BH648">
        <v>97.166589999999999</v>
      </c>
      <c r="BI648">
        <v>93.77158</v>
      </c>
      <c r="BJ648">
        <v>88.531279999999995</v>
      </c>
      <c r="BK648">
        <v>84.586669999999998</v>
      </c>
      <c r="BL648">
        <v>81.569500000000005</v>
      </c>
      <c r="BM648">
        <v>79.329359999999994</v>
      </c>
      <c r="BN648">
        <v>-2.5767500000000001</v>
      </c>
      <c r="BO648">
        <v>-4.3158940000000001</v>
      </c>
      <c r="BP648">
        <v>-3.8347910000000001</v>
      </c>
      <c r="BQ648">
        <v>-4.1886109999999999</v>
      </c>
      <c r="BR648">
        <v>-3.1004800000000001</v>
      </c>
      <c r="BS648">
        <v>-3.5886939999999998</v>
      </c>
      <c r="BT648">
        <v>2.7729799999999999E-2</v>
      </c>
      <c r="BU648">
        <v>5.9100929999999998</v>
      </c>
      <c r="BV648">
        <v>1.877928</v>
      </c>
      <c r="BW648">
        <v>-0.54119470000000003</v>
      </c>
      <c r="BX648">
        <v>-1.0337879999999999</v>
      </c>
      <c r="BY648">
        <v>-1.2287030000000001</v>
      </c>
      <c r="BZ648">
        <v>2.432274</v>
      </c>
      <c r="CA648">
        <v>6.2050619999999999</v>
      </c>
      <c r="CB648">
        <v>13.364089999999999</v>
      </c>
      <c r="CC648">
        <v>12.584289999999999</v>
      </c>
      <c r="CD648">
        <v>11.420970000000001</v>
      </c>
      <c r="CE648">
        <v>11.27337</v>
      </c>
      <c r="CF648">
        <v>4.0401230000000004</v>
      </c>
      <c r="CG648">
        <v>-0.89568040000000004</v>
      </c>
      <c r="CH648">
        <v>1.136719</v>
      </c>
      <c r="CI648">
        <v>0.86307259999999997</v>
      </c>
      <c r="CJ648">
        <v>-0.29512110000000003</v>
      </c>
      <c r="CK648">
        <v>0.1919032</v>
      </c>
      <c r="CL648">
        <v>16.917069999999999</v>
      </c>
      <c r="CM648">
        <v>7.9337549999999997</v>
      </c>
      <c r="CN648">
        <v>7.8420839999999998</v>
      </c>
      <c r="CO648">
        <v>10.112159999999999</v>
      </c>
      <c r="CP648">
        <v>10.70557</v>
      </c>
      <c r="CQ648">
        <v>11.96514</v>
      </c>
      <c r="CR648">
        <v>11.93802</v>
      </c>
      <c r="CS648">
        <v>14.77915</v>
      </c>
      <c r="CT648">
        <v>12.112959999999999</v>
      </c>
      <c r="CU648">
        <v>4.6250809999999998</v>
      </c>
      <c r="CV648">
        <v>1.8576630000000001</v>
      </c>
      <c r="CW648">
        <v>0.60695259999999995</v>
      </c>
      <c r="CX648">
        <v>1.3117669999999999</v>
      </c>
      <c r="CY648">
        <v>2.3263859999999998</v>
      </c>
      <c r="CZ648">
        <v>11.128920000000001</v>
      </c>
      <c r="DA648">
        <v>11.53134</v>
      </c>
      <c r="DB648">
        <v>11.212490000000001</v>
      </c>
      <c r="DC648">
        <v>45.782069999999997</v>
      </c>
      <c r="DD648">
        <v>283.2253</v>
      </c>
      <c r="DE648">
        <v>339.68619999999999</v>
      </c>
      <c r="DF648">
        <v>253.14879999999999</v>
      </c>
      <c r="DG648">
        <v>25.193190000000001</v>
      </c>
      <c r="DH648">
        <v>11.314629999999999</v>
      </c>
      <c r="DI648">
        <v>8.9076609999999992</v>
      </c>
    </row>
    <row r="649" spans="1:113" x14ac:dyDescent="0.25">
      <c r="A649" t="str">
        <f t="shared" si="10"/>
        <v>All_All_All_No_All_200 kW and above_43703</v>
      </c>
      <c r="B649" t="s">
        <v>177</v>
      </c>
      <c r="C649" t="s">
        <v>271</v>
      </c>
      <c r="D649" t="s">
        <v>19</v>
      </c>
      <c r="E649" t="s">
        <v>19</v>
      </c>
      <c r="F649" t="s">
        <v>19</v>
      </c>
      <c r="G649" t="s">
        <v>308</v>
      </c>
      <c r="H649" t="s">
        <v>19</v>
      </c>
      <c r="I649" t="s">
        <v>61</v>
      </c>
      <c r="J649" s="11">
        <v>43703</v>
      </c>
      <c r="K649">
        <v>15</v>
      </c>
      <c r="L649">
        <v>18</v>
      </c>
      <c r="M649">
        <v>1190</v>
      </c>
      <c r="N649">
        <v>0</v>
      </c>
      <c r="O649">
        <v>0</v>
      </c>
      <c r="P649">
        <v>0</v>
      </c>
      <c r="Q649">
        <v>0</v>
      </c>
      <c r="R649">
        <v>211.75646</v>
      </c>
      <c r="S649">
        <v>209.35568000000001</v>
      </c>
      <c r="T649">
        <v>211.53265999999999</v>
      </c>
      <c r="U649">
        <v>221.12244000000001</v>
      </c>
      <c r="V649">
        <v>242.58694</v>
      </c>
      <c r="W649">
        <v>277.09904999999998</v>
      </c>
      <c r="X649">
        <v>314.73478999999998</v>
      </c>
      <c r="Y649">
        <v>351.96357</v>
      </c>
      <c r="Z649">
        <v>375.87693999999999</v>
      </c>
      <c r="AA649">
        <v>390.17743999999999</v>
      </c>
      <c r="AB649">
        <v>402.79642000000001</v>
      </c>
      <c r="AC649">
        <v>411.54441000000003</v>
      </c>
      <c r="AD649">
        <v>405.22145999999998</v>
      </c>
      <c r="AE649">
        <v>406.21346</v>
      </c>
      <c r="AF649">
        <v>396.36962</v>
      </c>
      <c r="AG649">
        <v>383.91750000000002</v>
      </c>
      <c r="AH649">
        <v>366.46230000000003</v>
      </c>
      <c r="AI649">
        <v>344.71769999999998</v>
      </c>
      <c r="AJ649">
        <v>315.25380000000001</v>
      </c>
      <c r="AK649">
        <v>305.20740000000001</v>
      </c>
      <c r="AL649">
        <v>294.17599999999999</v>
      </c>
      <c r="AM649">
        <v>275.89409999999998</v>
      </c>
      <c r="AN649">
        <v>262.2765</v>
      </c>
      <c r="AO649">
        <v>250.83609999999999</v>
      </c>
      <c r="AP649">
        <v>77.234210000000004</v>
      </c>
      <c r="AQ649">
        <v>75.770480000000006</v>
      </c>
      <c r="AR649">
        <v>74.604349999999997</v>
      </c>
      <c r="AS649">
        <v>73.278999999999996</v>
      </c>
      <c r="AT649">
        <v>71.94538</v>
      </c>
      <c r="AU649">
        <v>70.795559999999995</v>
      </c>
      <c r="AV649">
        <v>70.035449999999997</v>
      </c>
      <c r="AW649">
        <v>70.202749999999995</v>
      </c>
      <c r="AX649">
        <v>74.09872</v>
      </c>
      <c r="AY649">
        <v>77.992059999999995</v>
      </c>
      <c r="AZ649">
        <v>82.204070000000002</v>
      </c>
      <c r="BA649">
        <v>86.038700000000006</v>
      </c>
      <c r="BB649">
        <v>89.881900000000002</v>
      </c>
      <c r="BC649">
        <v>93.124960000000002</v>
      </c>
      <c r="BD649">
        <v>95.480469999999997</v>
      </c>
      <c r="BE649">
        <v>96.992320000000007</v>
      </c>
      <c r="BF649">
        <v>97.391220000000004</v>
      </c>
      <c r="BG649">
        <v>97.518609999999995</v>
      </c>
      <c r="BH649">
        <v>96.049610000000001</v>
      </c>
      <c r="BI649">
        <v>92.739059999999995</v>
      </c>
      <c r="BJ649">
        <v>88.161709999999999</v>
      </c>
      <c r="BK649">
        <v>84.624020000000002</v>
      </c>
      <c r="BL649">
        <v>81.935940000000002</v>
      </c>
      <c r="BM649">
        <v>79.454440000000005</v>
      </c>
      <c r="BN649">
        <v>-2.1428129999999999</v>
      </c>
      <c r="BO649">
        <v>-3.4889019999999999</v>
      </c>
      <c r="BP649">
        <v>-3.161788</v>
      </c>
      <c r="BQ649">
        <v>-3.7146089999999998</v>
      </c>
      <c r="BR649">
        <v>-2.657133</v>
      </c>
      <c r="BS649">
        <v>-2.969271</v>
      </c>
      <c r="BT649">
        <v>0.26389049999999997</v>
      </c>
      <c r="BU649">
        <v>6.0366530000000003</v>
      </c>
      <c r="BV649">
        <v>1.9444600000000001</v>
      </c>
      <c r="BW649">
        <v>-0.50278929999999999</v>
      </c>
      <c r="BX649">
        <v>-1.1013790000000001</v>
      </c>
      <c r="BY649">
        <v>-1.37035</v>
      </c>
      <c r="BZ649">
        <v>2.7223790000000001</v>
      </c>
      <c r="CA649">
        <v>6.4758129999999996</v>
      </c>
      <c r="CB649">
        <v>13.571529999999999</v>
      </c>
      <c r="CC649">
        <v>12.521039999999999</v>
      </c>
      <c r="CD649">
        <v>11.383050000000001</v>
      </c>
      <c r="CE649">
        <v>11.54222</v>
      </c>
      <c r="CF649">
        <v>4.2710220000000003</v>
      </c>
      <c r="CG649">
        <v>-0.99537169999999997</v>
      </c>
      <c r="CH649">
        <v>1.159902</v>
      </c>
      <c r="CI649">
        <v>0.91856510000000002</v>
      </c>
      <c r="CJ649">
        <v>-0.18224070000000001</v>
      </c>
      <c r="CK649">
        <v>0.2912283</v>
      </c>
      <c r="CL649">
        <v>17.025580000000001</v>
      </c>
      <c r="CM649">
        <v>8.4643040000000003</v>
      </c>
      <c r="CN649">
        <v>7.9123599999999996</v>
      </c>
      <c r="CO649">
        <v>10.87167</v>
      </c>
      <c r="CP649">
        <v>13.056419999999999</v>
      </c>
      <c r="CQ649">
        <v>12.00407</v>
      </c>
      <c r="CR649">
        <v>10.213240000000001</v>
      </c>
      <c r="CS649">
        <v>14.344989999999999</v>
      </c>
      <c r="CT649">
        <v>12.086930000000001</v>
      </c>
      <c r="CU649">
        <v>5.7047179999999997</v>
      </c>
      <c r="CV649">
        <v>1.8984209999999999</v>
      </c>
      <c r="CW649">
        <v>0.44866250000000002</v>
      </c>
      <c r="CX649">
        <v>1.3763080000000001</v>
      </c>
      <c r="CY649">
        <v>1.7596879999999999</v>
      </c>
      <c r="CZ649">
        <v>11.287520000000001</v>
      </c>
      <c r="DA649">
        <v>10.96603</v>
      </c>
      <c r="DB649">
        <v>10.74803</v>
      </c>
      <c r="DC649">
        <v>42.509340000000002</v>
      </c>
      <c r="DD649">
        <v>257.57029999999997</v>
      </c>
      <c r="DE649">
        <v>303.33030000000002</v>
      </c>
      <c r="DF649">
        <v>229.2227</v>
      </c>
      <c r="DG649">
        <v>22.57526</v>
      </c>
      <c r="DH649">
        <v>9.7756550000000004</v>
      </c>
      <c r="DI649">
        <v>7.7632190000000003</v>
      </c>
    </row>
    <row r="650" spans="1:113" x14ac:dyDescent="0.25">
      <c r="A650" t="str">
        <f t="shared" si="10"/>
        <v>All_All_All_No_All_200 kW and above_43704</v>
      </c>
      <c r="B650" t="s">
        <v>177</v>
      </c>
      <c r="C650" t="s">
        <v>271</v>
      </c>
      <c r="D650" t="s">
        <v>19</v>
      </c>
      <c r="E650" t="s">
        <v>19</v>
      </c>
      <c r="F650" t="s">
        <v>19</v>
      </c>
      <c r="G650" t="s">
        <v>308</v>
      </c>
      <c r="H650" t="s">
        <v>19</v>
      </c>
      <c r="I650" t="s">
        <v>61</v>
      </c>
      <c r="J650" s="11">
        <v>43704</v>
      </c>
      <c r="K650">
        <v>15</v>
      </c>
      <c r="L650">
        <v>18</v>
      </c>
      <c r="M650">
        <v>1189</v>
      </c>
      <c r="N650">
        <v>0</v>
      </c>
      <c r="O650">
        <v>0</v>
      </c>
      <c r="P650">
        <v>0</v>
      </c>
      <c r="Q650">
        <v>0</v>
      </c>
      <c r="R650">
        <v>241.43143000000001</v>
      </c>
      <c r="S650">
        <v>235.84014999999999</v>
      </c>
      <c r="T650">
        <v>232.56757999999999</v>
      </c>
      <c r="U650">
        <v>237.79235</v>
      </c>
      <c r="V650">
        <v>255.22362000000001</v>
      </c>
      <c r="W650">
        <v>282.80115000000001</v>
      </c>
      <c r="X650">
        <v>318.35010999999997</v>
      </c>
      <c r="Y650">
        <v>351.69684000000001</v>
      </c>
      <c r="Z650">
        <v>375.88769000000002</v>
      </c>
      <c r="AA650">
        <v>389.91705000000002</v>
      </c>
      <c r="AB650">
        <v>396.23424999999997</v>
      </c>
      <c r="AC650">
        <v>401.39069999999998</v>
      </c>
      <c r="AD650">
        <v>392.61894999999998</v>
      </c>
      <c r="AE650">
        <v>393.51202000000001</v>
      </c>
      <c r="AF650">
        <v>387.11061000000001</v>
      </c>
      <c r="AG650">
        <v>374.0034</v>
      </c>
      <c r="AH650">
        <v>362.0548</v>
      </c>
      <c r="AI650">
        <v>341.41300000000001</v>
      </c>
      <c r="AJ650">
        <v>314.04770000000002</v>
      </c>
      <c r="AK650">
        <v>311.07810000000001</v>
      </c>
      <c r="AL650">
        <v>297.24799999999999</v>
      </c>
      <c r="AM650">
        <v>276.97840000000002</v>
      </c>
      <c r="AN650">
        <v>262.9153</v>
      </c>
      <c r="AO650">
        <v>250.17179999999999</v>
      </c>
      <c r="AP650">
        <v>77.739509999999996</v>
      </c>
      <c r="AQ650">
        <v>76.400679999999994</v>
      </c>
      <c r="AR650">
        <v>75.51352</v>
      </c>
      <c r="AS650">
        <v>74.204880000000003</v>
      </c>
      <c r="AT650">
        <v>72.775270000000006</v>
      </c>
      <c r="AU650">
        <v>71.996870000000001</v>
      </c>
      <c r="AV650">
        <v>70.550479999999993</v>
      </c>
      <c r="AW650">
        <v>71.02234</v>
      </c>
      <c r="AX650">
        <v>74.160650000000004</v>
      </c>
      <c r="AY650">
        <v>77.913719999999998</v>
      </c>
      <c r="AZ650">
        <v>82.53989</v>
      </c>
      <c r="BA650">
        <v>86.502579999999995</v>
      </c>
      <c r="BB650">
        <v>90.113420000000005</v>
      </c>
      <c r="BC650">
        <v>92.815510000000003</v>
      </c>
      <c r="BD650">
        <v>94.816289999999995</v>
      </c>
      <c r="BE650">
        <v>96.417670000000001</v>
      </c>
      <c r="BF650">
        <v>96.885069999999999</v>
      </c>
      <c r="BG650">
        <v>96.414869999999993</v>
      </c>
      <c r="BH650">
        <v>94.674840000000003</v>
      </c>
      <c r="BI650">
        <v>91.422330000000002</v>
      </c>
      <c r="BJ650">
        <v>87.157330000000002</v>
      </c>
      <c r="BK650">
        <v>83.951509999999999</v>
      </c>
      <c r="BL650">
        <v>81.535049999999998</v>
      </c>
      <c r="BM650">
        <v>79.629109999999997</v>
      </c>
      <c r="BN650">
        <v>-0.89151749999999996</v>
      </c>
      <c r="BO650">
        <v>-1.6371849999999999</v>
      </c>
      <c r="BP650">
        <v>-1.801666</v>
      </c>
      <c r="BQ650">
        <v>-4.1078000000000001</v>
      </c>
      <c r="BR650">
        <v>-4.0996839999999999</v>
      </c>
      <c r="BS650">
        <v>-3.54949</v>
      </c>
      <c r="BT650">
        <v>1.7813019999999999</v>
      </c>
      <c r="BU650">
        <v>6.0633509999999999</v>
      </c>
      <c r="BV650">
        <v>1.486167</v>
      </c>
      <c r="BW650">
        <v>-2.3989280000000002</v>
      </c>
      <c r="BX650">
        <v>-3.1861109999999999</v>
      </c>
      <c r="BY650">
        <v>-1.6512199999999999</v>
      </c>
      <c r="BZ650">
        <v>5.103459</v>
      </c>
      <c r="CA650">
        <v>6.4396789999999999</v>
      </c>
      <c r="CB650">
        <v>11.56489</v>
      </c>
      <c r="CC650">
        <v>11.191050000000001</v>
      </c>
      <c r="CD650">
        <v>10.57315</v>
      </c>
      <c r="CE650">
        <v>17.05463</v>
      </c>
      <c r="CF650">
        <v>9.7422389999999996</v>
      </c>
      <c r="CG650">
        <v>1.6526620000000001</v>
      </c>
      <c r="CH650">
        <v>6.3743290000000004</v>
      </c>
      <c r="CI650">
        <v>3.419251</v>
      </c>
      <c r="CJ650">
        <v>2.4505409999999999</v>
      </c>
      <c r="CK650">
        <v>3.8267359999999999</v>
      </c>
      <c r="CL650">
        <v>15.958</v>
      </c>
      <c r="CM650">
        <v>8.5822339999999997</v>
      </c>
      <c r="CN650">
        <v>7.8031189999999997</v>
      </c>
      <c r="CO650">
        <v>9.1652470000000008</v>
      </c>
      <c r="CP650">
        <v>8.0518459999999994</v>
      </c>
      <c r="CQ650">
        <v>8.5712240000000008</v>
      </c>
      <c r="CR650">
        <v>8.9308619999999994</v>
      </c>
      <c r="CS650">
        <v>11.50812</v>
      </c>
      <c r="CT650">
        <v>8.3807960000000001</v>
      </c>
      <c r="CU650">
        <v>4.5342909999999996</v>
      </c>
      <c r="CV650">
        <v>3.2532610000000002</v>
      </c>
      <c r="CW650">
        <v>0.53052520000000003</v>
      </c>
      <c r="CX650">
        <v>3.2170749999999999</v>
      </c>
      <c r="CY650">
        <v>5.6692790000000004</v>
      </c>
      <c r="CZ650">
        <v>10.33222</v>
      </c>
      <c r="DA650">
        <v>10.655390000000001</v>
      </c>
      <c r="DB650">
        <v>12.008089999999999</v>
      </c>
      <c r="DC650">
        <v>43.876950000000001</v>
      </c>
      <c r="DD650">
        <v>209.3879</v>
      </c>
      <c r="DE650">
        <v>254.28960000000001</v>
      </c>
      <c r="DF650">
        <v>189.47489999999999</v>
      </c>
      <c r="DG650">
        <v>20.462430000000001</v>
      </c>
      <c r="DH650">
        <v>10.981339999999999</v>
      </c>
      <c r="DI650">
        <v>10.50056</v>
      </c>
    </row>
    <row r="651" spans="1:113" x14ac:dyDescent="0.25">
      <c r="A651" t="str">
        <f t="shared" si="10"/>
        <v>All_All_All_No_All_200 kW and above_43721</v>
      </c>
      <c r="B651" t="s">
        <v>177</v>
      </c>
      <c r="C651" t="s">
        <v>271</v>
      </c>
      <c r="D651" t="s">
        <v>19</v>
      </c>
      <c r="E651" t="s">
        <v>19</v>
      </c>
      <c r="F651" t="s">
        <v>19</v>
      </c>
      <c r="G651" t="s">
        <v>308</v>
      </c>
      <c r="H651" t="s">
        <v>19</v>
      </c>
      <c r="I651" t="s">
        <v>61</v>
      </c>
      <c r="J651" s="11">
        <v>43721</v>
      </c>
      <c r="K651">
        <v>15</v>
      </c>
      <c r="L651">
        <v>18</v>
      </c>
      <c r="M651">
        <v>1183</v>
      </c>
      <c r="N651">
        <v>0</v>
      </c>
      <c r="O651">
        <v>0</v>
      </c>
      <c r="P651">
        <v>0</v>
      </c>
      <c r="Q651">
        <v>0</v>
      </c>
      <c r="R651">
        <v>241.05614</v>
      </c>
      <c r="S651">
        <v>235.54284999999999</v>
      </c>
      <c r="T651">
        <v>230.30623</v>
      </c>
      <c r="U651">
        <v>233.54523</v>
      </c>
      <c r="V651">
        <v>263.65334000000001</v>
      </c>
      <c r="W651">
        <v>289.10426999999999</v>
      </c>
      <c r="X651">
        <v>332.73732999999999</v>
      </c>
      <c r="Y651">
        <v>366.69891000000001</v>
      </c>
      <c r="Z651">
        <v>384.97293000000002</v>
      </c>
      <c r="AA651">
        <v>399.45807000000002</v>
      </c>
      <c r="AB651">
        <v>411.50081</v>
      </c>
      <c r="AC651">
        <v>415.36466999999999</v>
      </c>
      <c r="AD651">
        <v>411.42093</v>
      </c>
      <c r="AE651">
        <v>417.41572000000002</v>
      </c>
      <c r="AF651">
        <v>412.34046000000001</v>
      </c>
      <c r="AG651">
        <v>401.28190000000001</v>
      </c>
      <c r="AH651">
        <v>388.435</v>
      </c>
      <c r="AI651">
        <v>367.70949999999999</v>
      </c>
      <c r="AJ651">
        <v>327.43360000000001</v>
      </c>
      <c r="AK651">
        <v>316.90839999999997</v>
      </c>
      <c r="AL651">
        <v>301.8897</v>
      </c>
      <c r="AM651">
        <v>278.84370000000001</v>
      </c>
      <c r="AN651">
        <v>259.00630000000001</v>
      </c>
      <c r="AO651">
        <v>246.8717</v>
      </c>
      <c r="AP651">
        <v>73.578879999999998</v>
      </c>
      <c r="AQ651">
        <v>71.373260000000002</v>
      </c>
      <c r="AR651">
        <v>69.666849999999997</v>
      </c>
      <c r="AS651">
        <v>67.749300000000005</v>
      </c>
      <c r="AT651">
        <v>66.737799999999993</v>
      </c>
      <c r="AU651">
        <v>65.464449999999999</v>
      </c>
      <c r="AV651">
        <v>64.695809999999994</v>
      </c>
      <c r="AW651">
        <v>64.55668</v>
      </c>
      <c r="AX651">
        <v>68.117239999999995</v>
      </c>
      <c r="AY651">
        <v>73.893500000000003</v>
      </c>
      <c r="AZ651">
        <v>79.239599999999996</v>
      </c>
      <c r="BA651">
        <v>84.369069999999994</v>
      </c>
      <c r="BB651">
        <v>88.365390000000005</v>
      </c>
      <c r="BC651">
        <v>91.645820000000001</v>
      </c>
      <c r="BD651">
        <v>94.062420000000003</v>
      </c>
      <c r="BE651">
        <v>96.066180000000003</v>
      </c>
      <c r="BF651">
        <v>96.841369999999998</v>
      </c>
      <c r="BG651">
        <v>96.445220000000006</v>
      </c>
      <c r="BH651">
        <v>94.586100000000002</v>
      </c>
      <c r="BI651">
        <v>90.971969999999999</v>
      </c>
      <c r="BJ651">
        <v>86.234909999999999</v>
      </c>
      <c r="BK651">
        <v>82.471149999999994</v>
      </c>
      <c r="BL651">
        <v>79.436139999999995</v>
      </c>
      <c r="BM651">
        <v>76.845179999999999</v>
      </c>
      <c r="BN651">
        <v>-10.643700000000001</v>
      </c>
      <c r="BO651">
        <v>-11.43271</v>
      </c>
      <c r="BP651">
        <v>-12.47602</v>
      </c>
      <c r="BQ651">
        <v>-8.5913380000000004</v>
      </c>
      <c r="BR651">
        <v>-10.517110000000001</v>
      </c>
      <c r="BS651">
        <v>-2.333666</v>
      </c>
      <c r="BT651">
        <v>-1.6097030000000001</v>
      </c>
      <c r="BU651">
        <v>6.3562669999999999</v>
      </c>
      <c r="BV651">
        <v>6.5356500000000004</v>
      </c>
      <c r="BW651">
        <v>4.5316219999999996</v>
      </c>
      <c r="BX651">
        <v>1.1108009999999999</v>
      </c>
      <c r="BY651">
        <v>-0.82218599999999997</v>
      </c>
      <c r="BZ651">
        <v>-2.81725E-2</v>
      </c>
      <c r="CA651">
        <v>-0.72469119999999998</v>
      </c>
      <c r="CB651">
        <v>11.24268</v>
      </c>
      <c r="CC651">
        <v>8.5584380000000007</v>
      </c>
      <c r="CD651">
        <v>6.4393529999999997</v>
      </c>
      <c r="CE651">
        <v>4.3998710000000001</v>
      </c>
      <c r="CF651">
        <v>2.7311329999999998</v>
      </c>
      <c r="CG651">
        <v>0.42943310000000001</v>
      </c>
      <c r="CH651">
        <v>-1.228882</v>
      </c>
      <c r="CI651">
        <v>-7.8486029999999998</v>
      </c>
      <c r="CJ651">
        <v>-5.783811</v>
      </c>
      <c r="CK651">
        <v>-5.8925349999999996</v>
      </c>
      <c r="CL651">
        <v>36.43338</v>
      </c>
      <c r="CM651">
        <v>21.21481</v>
      </c>
      <c r="CN651">
        <v>19.170439999999999</v>
      </c>
      <c r="CO651">
        <v>17.067060000000001</v>
      </c>
      <c r="CP651">
        <v>15.71688</v>
      </c>
      <c r="CQ651">
        <v>7.8793689999999996</v>
      </c>
      <c r="CR651">
        <v>10.26019</v>
      </c>
      <c r="CS651">
        <v>12.94276</v>
      </c>
      <c r="CT651">
        <v>8.1498360000000005</v>
      </c>
      <c r="CU651">
        <v>3.1193430000000002</v>
      </c>
      <c r="CV651">
        <v>1.8830210000000001</v>
      </c>
      <c r="CW651">
        <v>0.73879589999999995</v>
      </c>
      <c r="CX651">
        <v>1.119599</v>
      </c>
      <c r="CY651">
        <v>2.226664</v>
      </c>
      <c r="CZ651">
        <v>15.499320000000001</v>
      </c>
      <c r="DA651">
        <v>15.648540000000001</v>
      </c>
      <c r="DB651">
        <v>16.911159999999999</v>
      </c>
      <c r="DC651">
        <v>56.03575</v>
      </c>
      <c r="DD651">
        <v>315.57409999999999</v>
      </c>
      <c r="DE651">
        <v>371.36930000000001</v>
      </c>
      <c r="DF651">
        <v>286.77019999999999</v>
      </c>
      <c r="DG651">
        <v>42.860990000000001</v>
      </c>
      <c r="DH651">
        <v>19.1372</v>
      </c>
      <c r="DI651">
        <v>13.699439999999999</v>
      </c>
    </row>
    <row r="652" spans="1:113" x14ac:dyDescent="0.25">
      <c r="A652" t="str">
        <f t="shared" si="10"/>
        <v>All_All_All_No_All_200 kW and above_2958465</v>
      </c>
      <c r="B652" t="s">
        <v>204</v>
      </c>
      <c r="C652" t="s">
        <v>271</v>
      </c>
      <c r="D652" t="s">
        <v>19</v>
      </c>
      <c r="E652" t="s">
        <v>19</v>
      </c>
      <c r="F652" t="s">
        <v>19</v>
      </c>
      <c r="G652" t="s">
        <v>308</v>
      </c>
      <c r="H652" t="s">
        <v>19</v>
      </c>
      <c r="I652" t="s">
        <v>61</v>
      </c>
      <c r="J652" s="11">
        <v>2958465</v>
      </c>
      <c r="K652">
        <v>15</v>
      </c>
      <c r="L652">
        <v>18</v>
      </c>
      <c r="M652">
        <v>1196</v>
      </c>
      <c r="N652">
        <v>0</v>
      </c>
      <c r="O652">
        <v>0</v>
      </c>
      <c r="P652">
        <v>0</v>
      </c>
      <c r="Q652">
        <v>0</v>
      </c>
      <c r="R652">
        <v>242.34681</v>
      </c>
      <c r="S652">
        <v>235.54073</v>
      </c>
      <c r="T652">
        <v>232.52238</v>
      </c>
      <c r="U652">
        <v>236.99090000000001</v>
      </c>
      <c r="V652">
        <v>256.24290000000002</v>
      </c>
      <c r="W652">
        <v>285.08082000000002</v>
      </c>
      <c r="X652">
        <v>322.29878000000002</v>
      </c>
      <c r="Y652">
        <v>355.32968</v>
      </c>
      <c r="Z652">
        <v>378.41336000000001</v>
      </c>
      <c r="AA652">
        <v>390.80164000000002</v>
      </c>
      <c r="AB652">
        <v>400.53262999999998</v>
      </c>
      <c r="AC652">
        <v>403.47861999999998</v>
      </c>
      <c r="AD652">
        <v>397.84786000000003</v>
      </c>
      <c r="AE652">
        <v>399.83866999999998</v>
      </c>
      <c r="AF652">
        <v>390.68961999999999</v>
      </c>
      <c r="AG652">
        <v>379.33659999999998</v>
      </c>
      <c r="AH652">
        <v>366.98939999999999</v>
      </c>
      <c r="AI652">
        <v>347.05529999999999</v>
      </c>
      <c r="AJ652">
        <v>316.77539999999999</v>
      </c>
      <c r="AK652">
        <v>310.70699999999999</v>
      </c>
      <c r="AL652">
        <v>299.24200000000002</v>
      </c>
      <c r="AM652">
        <v>277.73540000000003</v>
      </c>
      <c r="AN652">
        <v>262.98309999999998</v>
      </c>
      <c r="AO652">
        <v>250.5761</v>
      </c>
      <c r="AP652">
        <v>77.401910000000001</v>
      </c>
      <c r="AQ652">
        <v>75.612560000000002</v>
      </c>
      <c r="AR652">
        <v>74.106790000000004</v>
      </c>
      <c r="AS652">
        <v>72.54607</v>
      </c>
      <c r="AT652">
        <v>71.301289999999995</v>
      </c>
      <c r="AU652">
        <v>70.253590000000003</v>
      </c>
      <c r="AV652">
        <v>69.291989999999998</v>
      </c>
      <c r="AW652">
        <v>70.000209999999996</v>
      </c>
      <c r="AX652">
        <v>73.711269999999999</v>
      </c>
      <c r="AY652">
        <v>78.299059999999997</v>
      </c>
      <c r="AZ652">
        <v>82.832700000000003</v>
      </c>
      <c r="BA652">
        <v>86.975960000000001</v>
      </c>
      <c r="BB652">
        <v>90.513630000000006</v>
      </c>
      <c r="BC652">
        <v>93.483289999999997</v>
      </c>
      <c r="BD652">
        <v>95.80932</v>
      </c>
      <c r="BE652">
        <v>97.283450000000002</v>
      </c>
      <c r="BF652">
        <v>97.967860000000002</v>
      </c>
      <c r="BG652">
        <v>97.747479999999996</v>
      </c>
      <c r="BH652">
        <v>96.434299999999993</v>
      </c>
      <c r="BI652">
        <v>93.656779999999998</v>
      </c>
      <c r="BJ652">
        <v>89.346109999999996</v>
      </c>
      <c r="BK652">
        <v>85.323970000000003</v>
      </c>
      <c r="BL652">
        <v>82.262990000000002</v>
      </c>
      <c r="BM652">
        <v>79.868840000000006</v>
      </c>
      <c r="BN652">
        <v>-6.9927469999999996</v>
      </c>
      <c r="BO652">
        <v>-6.2024920000000003</v>
      </c>
      <c r="BP652">
        <v>-6.5851470000000001</v>
      </c>
      <c r="BQ652">
        <v>-5.770867</v>
      </c>
      <c r="BR652">
        <v>-5.6509510000000001</v>
      </c>
      <c r="BS652">
        <v>-4.0700310000000002</v>
      </c>
      <c r="BT652">
        <v>-0.61737229999999998</v>
      </c>
      <c r="BU652">
        <v>5.0319190000000003</v>
      </c>
      <c r="BV652">
        <v>3.638935</v>
      </c>
      <c r="BW652">
        <v>1.8143419999999999</v>
      </c>
      <c r="BX652">
        <v>-0.35942210000000002</v>
      </c>
      <c r="BY652">
        <v>-0.99430229999999997</v>
      </c>
      <c r="BZ652">
        <v>1.5160260000000001</v>
      </c>
      <c r="CA652">
        <v>4.2054790000000004</v>
      </c>
      <c r="CB652">
        <v>12.851129999999999</v>
      </c>
      <c r="CC652">
        <v>11.469099999999999</v>
      </c>
      <c r="CD652">
        <v>10.1945</v>
      </c>
      <c r="CE652">
        <v>9.3543699999999994</v>
      </c>
      <c r="CF652">
        <v>3.3615330000000001</v>
      </c>
      <c r="CG652">
        <v>-1.0944970000000001</v>
      </c>
      <c r="CH652">
        <v>0.1612497</v>
      </c>
      <c r="CI652">
        <v>-1.327197</v>
      </c>
      <c r="CJ652">
        <v>-1.876323</v>
      </c>
      <c r="CK652">
        <v>-1.3345180000000001</v>
      </c>
      <c r="CL652">
        <v>2.9677310000000001</v>
      </c>
      <c r="CM652">
        <v>1.323</v>
      </c>
      <c r="CN652">
        <v>1.254842</v>
      </c>
      <c r="CO652">
        <v>1.3250150000000001</v>
      </c>
      <c r="CP652">
        <v>1.37246</v>
      </c>
      <c r="CQ652">
        <v>1.3641350000000001</v>
      </c>
      <c r="CR652">
        <v>1.3379129999999999</v>
      </c>
      <c r="CS652">
        <v>1.5167269999999999</v>
      </c>
      <c r="CT652">
        <v>1.3948290000000001</v>
      </c>
      <c r="CU652">
        <v>0.69005019999999995</v>
      </c>
      <c r="CV652">
        <v>0.2546581</v>
      </c>
      <c r="CW652">
        <v>6.9212499999999996E-2</v>
      </c>
      <c r="CX652">
        <v>0.20099410000000001</v>
      </c>
      <c r="CY652">
        <v>0.29317130000000002</v>
      </c>
      <c r="CZ652">
        <v>1.4416979999999999</v>
      </c>
      <c r="DA652">
        <v>1.396898</v>
      </c>
      <c r="DB652">
        <v>1.457792</v>
      </c>
      <c r="DC652">
        <v>5.572146</v>
      </c>
      <c r="DD652">
        <v>30.739650000000001</v>
      </c>
      <c r="DE652">
        <v>36.166980000000002</v>
      </c>
      <c r="DF652">
        <v>27.984680000000001</v>
      </c>
      <c r="DG652">
        <v>3.3237450000000002</v>
      </c>
      <c r="DH652">
        <v>1.5820689999999999</v>
      </c>
      <c r="DI652">
        <v>1.3365260000000001</v>
      </c>
    </row>
    <row r="653" spans="1:113" x14ac:dyDescent="0.25">
      <c r="A653" t="str">
        <f t="shared" si="10"/>
        <v>All_All_All_Yes_All_200 kW and above_43627</v>
      </c>
      <c r="B653" t="s">
        <v>177</v>
      </c>
      <c r="C653" t="s">
        <v>272</v>
      </c>
      <c r="D653" t="s">
        <v>19</v>
      </c>
      <c r="E653" t="s">
        <v>19</v>
      </c>
      <c r="F653" t="s">
        <v>19</v>
      </c>
      <c r="G653" t="s">
        <v>309</v>
      </c>
      <c r="H653" t="s">
        <v>19</v>
      </c>
      <c r="I653" t="s">
        <v>61</v>
      </c>
      <c r="J653" s="11">
        <v>43627</v>
      </c>
      <c r="K653">
        <v>15</v>
      </c>
      <c r="L653">
        <v>18</v>
      </c>
      <c r="M653">
        <v>50</v>
      </c>
      <c r="N653">
        <v>0</v>
      </c>
      <c r="O653">
        <v>0</v>
      </c>
      <c r="P653">
        <v>0</v>
      </c>
      <c r="Q653">
        <v>0</v>
      </c>
      <c r="R653">
        <v>502.36768000000001</v>
      </c>
      <c r="S653">
        <v>501.75473</v>
      </c>
      <c r="T653">
        <v>499.29840000000002</v>
      </c>
      <c r="U653">
        <v>492.94236999999998</v>
      </c>
      <c r="V653">
        <v>504.37997000000001</v>
      </c>
      <c r="W653">
        <v>547.92035999999996</v>
      </c>
      <c r="X653">
        <v>575.95809999999994</v>
      </c>
      <c r="Y653">
        <v>591.97982999999999</v>
      </c>
      <c r="Z653">
        <v>588.3066</v>
      </c>
      <c r="AA653">
        <v>600.65795000000003</v>
      </c>
      <c r="AB653">
        <v>609.59729000000004</v>
      </c>
      <c r="AC653">
        <v>548.38089000000002</v>
      </c>
      <c r="AD653">
        <v>457.50891000000001</v>
      </c>
      <c r="AE653">
        <v>414.01744000000002</v>
      </c>
      <c r="AF653">
        <v>298.57278000000002</v>
      </c>
      <c r="AG653">
        <v>297.2604</v>
      </c>
      <c r="AH653">
        <v>297.70150000000001</v>
      </c>
      <c r="AI653">
        <v>289.96839999999997</v>
      </c>
      <c r="AJ653">
        <v>369.44670000000002</v>
      </c>
      <c r="AK653">
        <v>439.50560000000002</v>
      </c>
      <c r="AL653">
        <v>463.964</v>
      </c>
      <c r="AM653">
        <v>488.64920000000001</v>
      </c>
      <c r="AN653">
        <v>470.37569999999999</v>
      </c>
      <c r="AO653">
        <v>451.85829999999999</v>
      </c>
      <c r="AP653">
        <v>82.205259999999996</v>
      </c>
      <c r="AQ653">
        <v>79.176320000000004</v>
      </c>
      <c r="AR653">
        <v>77.187719999999999</v>
      </c>
      <c r="AS653">
        <v>76.361400000000003</v>
      </c>
      <c r="AT653">
        <v>74.5</v>
      </c>
      <c r="AU653">
        <v>74.027190000000004</v>
      </c>
      <c r="AV653">
        <v>73.714910000000003</v>
      </c>
      <c r="AW653">
        <v>75.737719999999996</v>
      </c>
      <c r="AX653">
        <v>80.004390000000001</v>
      </c>
      <c r="AY653">
        <v>84.29562</v>
      </c>
      <c r="AZ653">
        <v>87.584209999999999</v>
      </c>
      <c r="BA653">
        <v>91.350880000000004</v>
      </c>
      <c r="BB653">
        <v>94.814909999999998</v>
      </c>
      <c r="BC653">
        <v>97.415790000000001</v>
      </c>
      <c r="BD653">
        <v>99.745609999999999</v>
      </c>
      <c r="BE653">
        <v>100.8553</v>
      </c>
      <c r="BF653">
        <v>101.8228</v>
      </c>
      <c r="BG653">
        <v>101.5895</v>
      </c>
      <c r="BH653">
        <v>100.336</v>
      </c>
      <c r="BI653">
        <v>98.752629999999996</v>
      </c>
      <c r="BJ653">
        <v>96.072810000000004</v>
      </c>
      <c r="BK653">
        <v>91.391229999999993</v>
      </c>
      <c r="BL653">
        <v>87.833340000000007</v>
      </c>
      <c r="BM653">
        <v>85.737719999999996</v>
      </c>
      <c r="BN653">
        <v>-7.7266360000000001</v>
      </c>
      <c r="BO653">
        <v>-8.7119149999999994</v>
      </c>
      <c r="BP653">
        <v>-8.4695540000000005</v>
      </c>
      <c r="BQ653">
        <v>-3.4851920000000001</v>
      </c>
      <c r="BR653">
        <v>-3.2095020000000001</v>
      </c>
      <c r="BS653">
        <v>-4.3069509999999998</v>
      </c>
      <c r="BT653">
        <v>-3.7666770000000001</v>
      </c>
      <c r="BU653">
        <v>3.2658</v>
      </c>
      <c r="BV653">
        <v>2.1153189999999999</v>
      </c>
      <c r="BW653">
        <v>3.9101219999999999</v>
      </c>
      <c r="BX653">
        <v>1.6538090000000001</v>
      </c>
      <c r="BY653">
        <v>-1.22919</v>
      </c>
      <c r="BZ653">
        <v>-0.41491050000000002</v>
      </c>
      <c r="CA653">
        <v>3.9561649999999999</v>
      </c>
      <c r="CB653">
        <v>14.0861</v>
      </c>
      <c r="CC653">
        <v>12.088100000000001</v>
      </c>
      <c r="CD653">
        <v>10.19929</v>
      </c>
      <c r="CE653">
        <v>6.6860280000000003</v>
      </c>
      <c r="CF653">
        <v>3.8957609999999998</v>
      </c>
      <c r="CG653">
        <v>1.356927</v>
      </c>
      <c r="CH653">
        <v>-0.1005881</v>
      </c>
      <c r="CI653">
        <v>-1.238308</v>
      </c>
      <c r="CJ653">
        <v>-1.4721949999999999</v>
      </c>
      <c r="CK653">
        <v>-0.8154785</v>
      </c>
      <c r="CL653">
        <v>215.74969999999999</v>
      </c>
      <c r="CM653">
        <v>185.78540000000001</v>
      </c>
      <c r="CN653">
        <v>147.5685</v>
      </c>
      <c r="CO653">
        <v>106.09610000000001</v>
      </c>
      <c r="CP653">
        <v>51.488210000000002</v>
      </c>
      <c r="CQ653">
        <v>24.571719999999999</v>
      </c>
      <c r="CR653">
        <v>5.7213209999999997</v>
      </c>
      <c r="CS653">
        <v>13.32648</v>
      </c>
      <c r="CT653">
        <v>23.348970000000001</v>
      </c>
      <c r="CU653">
        <v>32.361170000000001</v>
      </c>
      <c r="CV653">
        <v>46.335839999999997</v>
      </c>
      <c r="CW653">
        <v>14.467700000000001</v>
      </c>
      <c r="CX653">
        <v>47.945599999999999</v>
      </c>
      <c r="CY653">
        <v>76.707769999999996</v>
      </c>
      <c r="CZ653">
        <v>112.8623</v>
      </c>
      <c r="DA653">
        <v>141.5044</v>
      </c>
      <c r="DB653">
        <v>171.44139999999999</v>
      </c>
      <c r="DC653">
        <v>177.69540000000001</v>
      </c>
      <c r="DD653">
        <v>187.494</v>
      </c>
      <c r="DE653">
        <v>245.05879999999999</v>
      </c>
      <c r="DF653">
        <v>255.4153</v>
      </c>
      <c r="DG653">
        <v>238.75409999999999</v>
      </c>
      <c r="DH653">
        <v>227.1285</v>
      </c>
      <c r="DI653">
        <v>235.63220000000001</v>
      </c>
    </row>
    <row r="654" spans="1:113" x14ac:dyDescent="0.25">
      <c r="A654" t="str">
        <f t="shared" si="10"/>
        <v>All_All_All_Yes_All_200 kW and above_43670</v>
      </c>
      <c r="B654" t="s">
        <v>177</v>
      </c>
      <c r="C654" t="s">
        <v>272</v>
      </c>
      <c r="D654" t="s">
        <v>19</v>
      </c>
      <c r="E654" t="s">
        <v>19</v>
      </c>
      <c r="F654" t="s">
        <v>19</v>
      </c>
      <c r="G654" t="s">
        <v>309</v>
      </c>
      <c r="H654" t="s">
        <v>19</v>
      </c>
      <c r="I654" t="s">
        <v>61</v>
      </c>
      <c r="J654" s="11">
        <v>43670</v>
      </c>
      <c r="K654">
        <v>15</v>
      </c>
      <c r="L654">
        <v>18</v>
      </c>
      <c r="M654">
        <v>50</v>
      </c>
      <c r="N654">
        <v>0</v>
      </c>
      <c r="O654">
        <v>0</v>
      </c>
      <c r="P654">
        <v>0</v>
      </c>
      <c r="Q654">
        <v>0</v>
      </c>
      <c r="R654">
        <v>563.93628000000001</v>
      </c>
      <c r="S654">
        <v>615.26657</v>
      </c>
      <c r="T654">
        <v>641.91979000000003</v>
      </c>
      <c r="U654">
        <v>645.53877999999997</v>
      </c>
      <c r="V654">
        <v>642.96619999999996</v>
      </c>
      <c r="W654">
        <v>648.93614000000002</v>
      </c>
      <c r="X654">
        <v>648.45162000000005</v>
      </c>
      <c r="Y654">
        <v>628.92268999999999</v>
      </c>
      <c r="Z654">
        <v>616.92237999999998</v>
      </c>
      <c r="AA654">
        <v>599.54659000000004</v>
      </c>
      <c r="AB654">
        <v>582.86185999999998</v>
      </c>
      <c r="AC654">
        <v>522.96334999999999</v>
      </c>
      <c r="AD654">
        <v>441.20729</v>
      </c>
      <c r="AE654">
        <v>388.58163999999999</v>
      </c>
      <c r="AF654">
        <v>297.84840000000003</v>
      </c>
      <c r="AG654">
        <v>292.72140000000002</v>
      </c>
      <c r="AH654">
        <v>280.30220000000003</v>
      </c>
      <c r="AI654">
        <v>276.45409999999998</v>
      </c>
      <c r="AJ654">
        <v>391.71589999999998</v>
      </c>
      <c r="AK654">
        <v>514.20910000000003</v>
      </c>
      <c r="AL654">
        <v>521.50049999999999</v>
      </c>
      <c r="AM654">
        <v>519.90750000000003</v>
      </c>
      <c r="AN654">
        <v>521.63009999999997</v>
      </c>
      <c r="AO654">
        <v>530.36940000000004</v>
      </c>
      <c r="AP654">
        <v>80.888599999999997</v>
      </c>
      <c r="AQ654">
        <v>77.803510000000003</v>
      </c>
      <c r="AR654">
        <v>75.977199999999996</v>
      </c>
      <c r="AS654">
        <v>74.859650000000002</v>
      </c>
      <c r="AT654">
        <v>74.027190000000004</v>
      </c>
      <c r="AU654">
        <v>73.130700000000004</v>
      </c>
      <c r="AV654">
        <v>72.013159999999999</v>
      </c>
      <c r="AW654">
        <v>72.94211</v>
      </c>
      <c r="AX654">
        <v>75.842979999999997</v>
      </c>
      <c r="AY654">
        <v>80.001750000000001</v>
      </c>
      <c r="AZ654">
        <v>84.22193</v>
      </c>
      <c r="BA654">
        <v>87.488590000000002</v>
      </c>
      <c r="BB654">
        <v>90.435969999999998</v>
      </c>
      <c r="BC654">
        <v>93.984210000000004</v>
      </c>
      <c r="BD654">
        <v>96.70438</v>
      </c>
      <c r="BE654">
        <v>98.408779999999993</v>
      </c>
      <c r="BF654">
        <v>99.495609999999999</v>
      </c>
      <c r="BG654">
        <v>100.1018</v>
      </c>
      <c r="BH654">
        <v>99.833340000000007</v>
      </c>
      <c r="BI654">
        <v>98.306139999999999</v>
      </c>
      <c r="BJ654">
        <v>94.856139999999996</v>
      </c>
      <c r="BK654">
        <v>90.52807</v>
      </c>
      <c r="BL654">
        <v>87.308769999999996</v>
      </c>
      <c r="BM654">
        <v>84.945610000000002</v>
      </c>
      <c r="BN654">
        <v>-3.3668939999999998</v>
      </c>
      <c r="BO654">
        <v>-5.1496170000000001</v>
      </c>
      <c r="BP654">
        <v>-8.1932639999999992</v>
      </c>
      <c r="BQ654">
        <v>-5.1281790000000003</v>
      </c>
      <c r="BR654">
        <v>-3.887553</v>
      </c>
      <c r="BS654">
        <v>-2.7266689999999998</v>
      </c>
      <c r="BT654">
        <v>4.3499700000000002E-2</v>
      </c>
      <c r="BU654">
        <v>2.493144</v>
      </c>
      <c r="BV654">
        <v>4.0984980000000002</v>
      </c>
      <c r="BW654">
        <v>1.207039</v>
      </c>
      <c r="BX654">
        <v>0.99432259999999995</v>
      </c>
      <c r="BY654">
        <v>-1.3901129999999999</v>
      </c>
      <c r="BZ654">
        <v>0.38100899999999999</v>
      </c>
      <c r="CA654">
        <v>6.4994750000000003</v>
      </c>
      <c r="CB654">
        <v>15.070650000000001</v>
      </c>
      <c r="CC654">
        <v>13.634589999999999</v>
      </c>
      <c r="CD654">
        <v>13.17681</v>
      </c>
      <c r="CE654">
        <v>10.666079999999999</v>
      </c>
      <c r="CF654">
        <v>2.4814959999999999</v>
      </c>
      <c r="CG654">
        <v>-1.4308959999999999</v>
      </c>
      <c r="CH654">
        <v>-1.5232000000000001</v>
      </c>
      <c r="CI654">
        <v>-1.4570369999999999</v>
      </c>
      <c r="CJ654">
        <v>-2.4557370000000001</v>
      </c>
      <c r="CK654">
        <v>-2.557248</v>
      </c>
      <c r="CL654">
        <v>252.35980000000001</v>
      </c>
      <c r="CM654">
        <v>188.6301</v>
      </c>
      <c r="CN654">
        <v>161.91640000000001</v>
      </c>
      <c r="CO654">
        <v>111.3087</v>
      </c>
      <c r="CP654">
        <v>39.097059999999999</v>
      </c>
      <c r="CQ654">
        <v>22.5014</v>
      </c>
      <c r="CR654">
        <v>9.5020179999999996</v>
      </c>
      <c r="CS654">
        <v>10.2019</v>
      </c>
      <c r="CT654">
        <v>24.926410000000001</v>
      </c>
      <c r="CU654">
        <v>39.032710000000002</v>
      </c>
      <c r="CV654">
        <v>78.721620000000001</v>
      </c>
      <c r="CW654">
        <v>30.232009999999999</v>
      </c>
      <c r="CX654">
        <v>73.673240000000007</v>
      </c>
      <c r="CY654">
        <v>88.769570000000002</v>
      </c>
      <c r="CZ654">
        <v>113.08750000000001</v>
      </c>
      <c r="DA654">
        <v>141.6711</v>
      </c>
      <c r="DB654">
        <v>168.2227</v>
      </c>
      <c r="DC654">
        <v>184.91759999999999</v>
      </c>
      <c r="DD654">
        <v>193.4554</v>
      </c>
      <c r="DE654">
        <v>281.39190000000002</v>
      </c>
      <c r="DF654">
        <v>314.05669999999998</v>
      </c>
      <c r="DG654">
        <v>320.60730000000001</v>
      </c>
      <c r="DH654">
        <v>318.35759999999999</v>
      </c>
      <c r="DI654">
        <v>324.11619999999999</v>
      </c>
    </row>
    <row r="655" spans="1:113" x14ac:dyDescent="0.25">
      <c r="A655" t="str">
        <f t="shared" si="10"/>
        <v>All_All_All_Yes_All_200 kW and above_43672</v>
      </c>
      <c r="B655" t="s">
        <v>177</v>
      </c>
      <c r="C655" t="s">
        <v>272</v>
      </c>
      <c r="D655" t="s">
        <v>19</v>
      </c>
      <c r="E655" t="s">
        <v>19</v>
      </c>
      <c r="F655" t="s">
        <v>19</v>
      </c>
      <c r="G655" t="s">
        <v>309</v>
      </c>
      <c r="H655" t="s">
        <v>19</v>
      </c>
      <c r="I655" t="s">
        <v>61</v>
      </c>
      <c r="J655" s="11">
        <v>43672</v>
      </c>
      <c r="K655">
        <v>15</v>
      </c>
      <c r="L655">
        <v>18</v>
      </c>
      <c r="M655">
        <v>50</v>
      </c>
      <c r="N655">
        <v>0</v>
      </c>
      <c r="O655">
        <v>0</v>
      </c>
      <c r="P655">
        <v>0</v>
      </c>
      <c r="Q655">
        <v>0</v>
      </c>
      <c r="R655">
        <v>513.59726000000001</v>
      </c>
      <c r="S655">
        <v>559.47411</v>
      </c>
      <c r="T655">
        <v>586.25900000000001</v>
      </c>
      <c r="U655">
        <v>622.66773000000001</v>
      </c>
      <c r="V655">
        <v>639.92679999999996</v>
      </c>
      <c r="W655">
        <v>632.10888</v>
      </c>
      <c r="X655">
        <v>625.01559999999995</v>
      </c>
      <c r="Y655">
        <v>622.05875000000003</v>
      </c>
      <c r="Z655">
        <v>606.88735999999994</v>
      </c>
      <c r="AA655">
        <v>628.85254999999995</v>
      </c>
      <c r="AB655">
        <v>605.44573000000003</v>
      </c>
      <c r="AC655">
        <v>545.75378999999998</v>
      </c>
      <c r="AD655">
        <v>444.25894</v>
      </c>
      <c r="AE655">
        <v>381.30554999999998</v>
      </c>
      <c r="AF655">
        <v>279.83609999999999</v>
      </c>
      <c r="AG655">
        <v>279.4982</v>
      </c>
      <c r="AH655">
        <v>275.64670000000001</v>
      </c>
      <c r="AI655">
        <v>281.33519999999999</v>
      </c>
      <c r="AJ655">
        <v>377.4273</v>
      </c>
      <c r="AK655">
        <v>420.57150000000001</v>
      </c>
      <c r="AL655">
        <v>434.87029999999999</v>
      </c>
      <c r="AM655">
        <v>450.73700000000002</v>
      </c>
      <c r="AN655">
        <v>448.87639999999999</v>
      </c>
      <c r="AO655">
        <v>448.58350000000002</v>
      </c>
      <c r="AP655">
        <v>79.859650000000002</v>
      </c>
      <c r="AQ655">
        <v>79.778949999999995</v>
      </c>
      <c r="AR655">
        <v>78.697370000000006</v>
      </c>
      <c r="AS655">
        <v>76.577190000000002</v>
      </c>
      <c r="AT655">
        <v>74.768420000000006</v>
      </c>
      <c r="AU655">
        <v>73.117549999999994</v>
      </c>
      <c r="AV655">
        <v>71.86842</v>
      </c>
      <c r="AW655">
        <v>73.091220000000007</v>
      </c>
      <c r="AX655">
        <v>75.920169999999999</v>
      </c>
      <c r="AY655">
        <v>79.987719999999996</v>
      </c>
      <c r="AZ655">
        <v>84.357889999999998</v>
      </c>
      <c r="BA655">
        <v>87.836849999999998</v>
      </c>
      <c r="BB655">
        <v>90.847369999999998</v>
      </c>
      <c r="BC655">
        <v>93.723690000000005</v>
      </c>
      <c r="BD655">
        <v>96.083340000000007</v>
      </c>
      <c r="BE655">
        <v>97.774559999999994</v>
      </c>
      <c r="BF655">
        <v>99.030699999999996</v>
      </c>
      <c r="BG655">
        <v>99.047370000000001</v>
      </c>
      <c r="BH655">
        <v>97.630700000000004</v>
      </c>
      <c r="BI655">
        <v>94.995609999999999</v>
      </c>
      <c r="BJ655">
        <v>90.998249999999999</v>
      </c>
      <c r="BK655">
        <v>86.528949999999995</v>
      </c>
      <c r="BL655">
        <v>83.419300000000007</v>
      </c>
      <c r="BM655">
        <v>80.95438</v>
      </c>
      <c r="BN655">
        <v>-3.366914</v>
      </c>
      <c r="BO655">
        <v>-5.1496069999999996</v>
      </c>
      <c r="BP655">
        <v>-8.1932539999999996</v>
      </c>
      <c r="BQ655">
        <v>-5.1281889999999999</v>
      </c>
      <c r="BR655">
        <v>-3.887559</v>
      </c>
      <c r="BS655">
        <v>-2.7266569999999999</v>
      </c>
      <c r="BT655">
        <v>4.3514900000000002E-2</v>
      </c>
      <c r="BU655">
        <v>2.4931380000000001</v>
      </c>
      <c r="BV655">
        <v>4.0985009999999997</v>
      </c>
      <c r="BW655">
        <v>1.2070639999999999</v>
      </c>
      <c r="BX655">
        <v>0.97755559999999997</v>
      </c>
      <c r="BY655">
        <v>-1.343477</v>
      </c>
      <c r="BZ655">
        <v>0.43564700000000001</v>
      </c>
      <c r="CA655">
        <v>6.86259</v>
      </c>
      <c r="CB655">
        <v>15.13438</v>
      </c>
      <c r="CC655">
        <v>13.443</v>
      </c>
      <c r="CD655">
        <v>12.874029999999999</v>
      </c>
      <c r="CE655">
        <v>10.50961</v>
      </c>
      <c r="CF655">
        <v>2.496613</v>
      </c>
      <c r="CG655">
        <v>-1.35707</v>
      </c>
      <c r="CH655">
        <v>-1.580605</v>
      </c>
      <c r="CI655">
        <v>-1.4358249999999999</v>
      </c>
      <c r="CJ655">
        <v>-2.4252050000000001</v>
      </c>
      <c r="CK655">
        <v>-2.5507049999999998</v>
      </c>
      <c r="CL655">
        <v>190.79390000000001</v>
      </c>
      <c r="CM655">
        <v>163.4888</v>
      </c>
      <c r="CN655">
        <v>147.6345</v>
      </c>
      <c r="CO655">
        <v>111.4362</v>
      </c>
      <c r="CP655">
        <v>36.245800000000003</v>
      </c>
      <c r="CQ655">
        <v>17.93526</v>
      </c>
      <c r="CR655">
        <v>6.7370260000000002</v>
      </c>
      <c r="CS655">
        <v>9.6627410000000005</v>
      </c>
      <c r="CT655">
        <v>18.781649999999999</v>
      </c>
      <c r="CU655">
        <v>27.635850000000001</v>
      </c>
      <c r="CV655">
        <v>76.206530000000001</v>
      </c>
      <c r="CW655">
        <v>24.914079999999998</v>
      </c>
      <c r="CX655">
        <v>57.625790000000002</v>
      </c>
      <c r="CY655">
        <v>65.481909999999999</v>
      </c>
      <c r="CZ655">
        <v>89.767340000000004</v>
      </c>
      <c r="DA655">
        <v>115.29049999999999</v>
      </c>
      <c r="DB655">
        <v>134.7627</v>
      </c>
      <c r="DC655">
        <v>148.00239999999999</v>
      </c>
      <c r="DD655">
        <v>150.5626</v>
      </c>
      <c r="DE655">
        <v>204.22120000000001</v>
      </c>
      <c r="DF655">
        <v>225.9151</v>
      </c>
      <c r="DG655">
        <v>231.44300000000001</v>
      </c>
      <c r="DH655">
        <v>223.494</v>
      </c>
      <c r="DI655">
        <v>234.46360000000001</v>
      </c>
    </row>
    <row r="656" spans="1:113" x14ac:dyDescent="0.25">
      <c r="A656" t="str">
        <f t="shared" si="10"/>
        <v>All_All_All_Yes_All_200 kW and above_43690</v>
      </c>
      <c r="B656" t="s">
        <v>177</v>
      </c>
      <c r="C656" t="s">
        <v>272</v>
      </c>
      <c r="D656" t="s">
        <v>19</v>
      </c>
      <c r="E656" t="s">
        <v>19</v>
      </c>
      <c r="F656" t="s">
        <v>19</v>
      </c>
      <c r="G656" t="s">
        <v>309</v>
      </c>
      <c r="H656" t="s">
        <v>19</v>
      </c>
      <c r="I656" t="s">
        <v>61</v>
      </c>
      <c r="J656" s="11">
        <v>43690</v>
      </c>
      <c r="K656">
        <v>15</v>
      </c>
      <c r="L656">
        <v>18</v>
      </c>
      <c r="M656">
        <v>50</v>
      </c>
      <c r="N656">
        <v>0</v>
      </c>
      <c r="O656">
        <v>0</v>
      </c>
      <c r="P656">
        <v>0</v>
      </c>
      <c r="Q656">
        <v>0</v>
      </c>
      <c r="R656">
        <v>553.88428999999996</v>
      </c>
      <c r="S656">
        <v>566.67771000000005</v>
      </c>
      <c r="T656">
        <v>559.10905000000002</v>
      </c>
      <c r="U656">
        <v>570.06695000000002</v>
      </c>
      <c r="V656">
        <v>605.95910000000003</v>
      </c>
      <c r="W656">
        <v>618.30552999999998</v>
      </c>
      <c r="X656">
        <v>659.86212</v>
      </c>
      <c r="Y656">
        <v>679.11234000000002</v>
      </c>
      <c r="Z656">
        <v>675.42674999999997</v>
      </c>
      <c r="AA656">
        <v>671.31128000000001</v>
      </c>
      <c r="AB656">
        <v>664.82529999999997</v>
      </c>
      <c r="AC656">
        <v>557.77335000000005</v>
      </c>
      <c r="AD656">
        <v>434.59915999999998</v>
      </c>
      <c r="AE656">
        <v>367.47181</v>
      </c>
      <c r="AF656">
        <v>281.67469</v>
      </c>
      <c r="AG656">
        <v>278.82049999999998</v>
      </c>
      <c r="AH656">
        <v>276.56689999999998</v>
      </c>
      <c r="AI656">
        <v>275.45260000000002</v>
      </c>
      <c r="AJ656">
        <v>386.298</v>
      </c>
      <c r="AK656">
        <v>452.8965</v>
      </c>
      <c r="AL656">
        <v>479.88</v>
      </c>
      <c r="AM656">
        <v>513.41790000000003</v>
      </c>
      <c r="AN656">
        <v>505.00799999999998</v>
      </c>
      <c r="AO656">
        <v>476.81939999999997</v>
      </c>
      <c r="AP656">
        <v>77.763159999999999</v>
      </c>
      <c r="AQ656">
        <v>75.187719999999999</v>
      </c>
      <c r="AR656">
        <v>73.685090000000002</v>
      </c>
      <c r="AS656">
        <v>72.320179999999993</v>
      </c>
      <c r="AT656">
        <v>71.414029999999997</v>
      </c>
      <c r="AU656">
        <v>70.144739999999999</v>
      </c>
      <c r="AV656">
        <v>68.914029999999997</v>
      </c>
      <c r="AW656">
        <v>69.261409999999998</v>
      </c>
      <c r="AX656">
        <v>73.21754</v>
      </c>
      <c r="AY656">
        <v>77.895610000000005</v>
      </c>
      <c r="AZ656">
        <v>81.992099999999994</v>
      </c>
      <c r="BA656">
        <v>85.867549999999994</v>
      </c>
      <c r="BB656">
        <v>89.314030000000002</v>
      </c>
      <c r="BC656">
        <v>92.493859999999998</v>
      </c>
      <c r="BD656">
        <v>94.582459999999998</v>
      </c>
      <c r="BE656">
        <v>96.434209999999993</v>
      </c>
      <c r="BF656">
        <v>97.536839999999998</v>
      </c>
      <c r="BG656">
        <v>97.738590000000002</v>
      </c>
      <c r="BH656">
        <v>97.389470000000003</v>
      </c>
      <c r="BI656">
        <v>95.496489999999994</v>
      </c>
      <c r="BJ656">
        <v>91.972809999999996</v>
      </c>
      <c r="BK656">
        <v>88.025440000000003</v>
      </c>
      <c r="BL656">
        <v>84.13158</v>
      </c>
      <c r="BM656">
        <v>81.287719999999993</v>
      </c>
      <c r="BN656">
        <v>-3.8438310000000002</v>
      </c>
      <c r="BO656">
        <v>-3.5023369999999998</v>
      </c>
      <c r="BP656">
        <v>-1.532967</v>
      </c>
      <c r="BQ656">
        <v>1.2540979999999999</v>
      </c>
      <c r="BR656">
        <v>1.010955</v>
      </c>
      <c r="BS656">
        <v>0.60929259999999996</v>
      </c>
      <c r="BT656">
        <v>-0.8887583</v>
      </c>
      <c r="BU656">
        <v>1.4949140000000001</v>
      </c>
      <c r="BV656">
        <v>0.23510039999999999</v>
      </c>
      <c r="BW656">
        <v>-0.65395219999999998</v>
      </c>
      <c r="BX656">
        <v>0.911551</v>
      </c>
      <c r="BY656">
        <v>-1.454024</v>
      </c>
      <c r="BZ656">
        <v>0.58114849999999996</v>
      </c>
      <c r="CA656">
        <v>6.1395989999999996</v>
      </c>
      <c r="CB656">
        <v>14.81427</v>
      </c>
      <c r="CC656">
        <v>13.818210000000001</v>
      </c>
      <c r="CD656">
        <v>12.01216</v>
      </c>
      <c r="CE656">
        <v>9.4203469999999996</v>
      </c>
      <c r="CF656">
        <v>2.508975</v>
      </c>
      <c r="CG656">
        <v>-3.1109439999999999</v>
      </c>
      <c r="CH656">
        <v>-2.6972839999999998</v>
      </c>
      <c r="CI656">
        <v>-1.620106</v>
      </c>
      <c r="CJ656">
        <v>-1.6734849999999999</v>
      </c>
      <c r="CK656">
        <v>-1.513773</v>
      </c>
      <c r="CL656">
        <v>209.28890000000001</v>
      </c>
      <c r="CM656">
        <v>186.8717</v>
      </c>
      <c r="CN656">
        <v>162.5505</v>
      </c>
      <c r="CO656">
        <v>121.8098</v>
      </c>
      <c r="CP656">
        <v>40.067120000000003</v>
      </c>
      <c r="CQ656">
        <v>22.64996</v>
      </c>
      <c r="CR656">
        <v>6.6854319999999996</v>
      </c>
      <c r="CS656">
        <v>10.51976</v>
      </c>
      <c r="CT656">
        <v>20.080069999999999</v>
      </c>
      <c r="CU656">
        <v>30.576969999999999</v>
      </c>
      <c r="CV656">
        <v>84.309020000000004</v>
      </c>
      <c r="CW656">
        <v>27.01003</v>
      </c>
      <c r="CX656">
        <v>64.113209999999995</v>
      </c>
      <c r="CY656">
        <v>76.089780000000005</v>
      </c>
      <c r="CZ656">
        <v>100.4731</v>
      </c>
      <c r="DA656">
        <v>122.8831</v>
      </c>
      <c r="DB656">
        <v>145.7286</v>
      </c>
      <c r="DC656">
        <v>156.4853</v>
      </c>
      <c r="DD656">
        <v>161.73259999999999</v>
      </c>
      <c r="DE656">
        <v>222.61410000000001</v>
      </c>
      <c r="DF656">
        <v>242.10720000000001</v>
      </c>
      <c r="DG656">
        <v>244.96639999999999</v>
      </c>
      <c r="DH656">
        <v>233.29089999999999</v>
      </c>
      <c r="DI656">
        <v>223.5043</v>
      </c>
    </row>
    <row r="657" spans="1:113" x14ac:dyDescent="0.25">
      <c r="A657" t="str">
        <f t="shared" si="10"/>
        <v>All_All_All_Yes_All_200 kW and above_43691</v>
      </c>
      <c r="B657" t="s">
        <v>177</v>
      </c>
      <c r="C657" t="s">
        <v>272</v>
      </c>
      <c r="D657" t="s">
        <v>19</v>
      </c>
      <c r="E657" t="s">
        <v>19</v>
      </c>
      <c r="F657" t="s">
        <v>19</v>
      </c>
      <c r="G657" t="s">
        <v>309</v>
      </c>
      <c r="H657" t="s">
        <v>19</v>
      </c>
      <c r="I657" t="s">
        <v>61</v>
      </c>
      <c r="J657" s="11">
        <v>43691</v>
      </c>
      <c r="K657">
        <v>15</v>
      </c>
      <c r="L657">
        <v>18</v>
      </c>
      <c r="M657">
        <v>50</v>
      </c>
      <c r="N657">
        <v>0</v>
      </c>
      <c r="O657">
        <v>0</v>
      </c>
      <c r="P657">
        <v>0</v>
      </c>
      <c r="Q657">
        <v>0</v>
      </c>
      <c r="R657">
        <v>479.23669999999998</v>
      </c>
      <c r="S657">
        <v>512.68267000000003</v>
      </c>
      <c r="T657">
        <v>525.55237</v>
      </c>
      <c r="U657">
        <v>527.49906999999996</v>
      </c>
      <c r="V657">
        <v>535.97499000000005</v>
      </c>
      <c r="W657">
        <v>583.16828999999996</v>
      </c>
      <c r="X657">
        <v>624.55610000000001</v>
      </c>
      <c r="Y657">
        <v>630.59753000000001</v>
      </c>
      <c r="Z657">
        <v>636.43397000000004</v>
      </c>
      <c r="AA657">
        <v>656.11393999999996</v>
      </c>
      <c r="AB657">
        <v>651.77080999999998</v>
      </c>
      <c r="AC657">
        <v>543.17364999999995</v>
      </c>
      <c r="AD657">
        <v>454.87225000000001</v>
      </c>
      <c r="AE657">
        <v>401.59859999999998</v>
      </c>
      <c r="AF657">
        <v>333.85030999999998</v>
      </c>
      <c r="AG657">
        <v>307.38470000000001</v>
      </c>
      <c r="AH657">
        <v>303.36869999999999</v>
      </c>
      <c r="AI657">
        <v>300.95960000000002</v>
      </c>
      <c r="AJ657">
        <v>403.49529999999999</v>
      </c>
      <c r="AK657">
        <v>466.70429999999999</v>
      </c>
      <c r="AL657">
        <v>470.21510000000001</v>
      </c>
      <c r="AM657">
        <v>453.7919</v>
      </c>
      <c r="AN657">
        <v>457.8381</v>
      </c>
      <c r="AO657">
        <v>446.46370000000002</v>
      </c>
      <c r="AP657">
        <v>81.030699999999996</v>
      </c>
      <c r="AQ657">
        <v>77.740350000000007</v>
      </c>
      <c r="AR657">
        <v>76.628069999999994</v>
      </c>
      <c r="AS657">
        <v>74.468419999999995</v>
      </c>
      <c r="AT657">
        <v>72.858770000000007</v>
      </c>
      <c r="AU657">
        <v>71.910520000000005</v>
      </c>
      <c r="AV657">
        <v>71.019289999999998</v>
      </c>
      <c r="AW657">
        <v>71.314030000000002</v>
      </c>
      <c r="AX657">
        <v>75.130700000000004</v>
      </c>
      <c r="AY657">
        <v>79.685090000000002</v>
      </c>
      <c r="AZ657">
        <v>84.268420000000006</v>
      </c>
      <c r="BA657">
        <v>88.722809999999996</v>
      </c>
      <c r="BB657">
        <v>92.756140000000002</v>
      </c>
      <c r="BC657">
        <v>96.122810000000001</v>
      </c>
      <c r="BD657">
        <v>98.548249999999996</v>
      </c>
      <c r="BE657">
        <v>100.13330000000001</v>
      </c>
      <c r="BF657">
        <v>101.0518</v>
      </c>
      <c r="BG657">
        <v>101.729</v>
      </c>
      <c r="BH657">
        <v>101.3544</v>
      </c>
      <c r="BI657">
        <v>99.407020000000003</v>
      </c>
      <c r="BJ657">
        <v>95.101749999999996</v>
      </c>
      <c r="BK657">
        <v>90.643860000000004</v>
      </c>
      <c r="BL657">
        <v>87.024559999999994</v>
      </c>
      <c r="BM657">
        <v>84.322810000000004</v>
      </c>
      <c r="BN657">
        <v>-3.8946200000000002</v>
      </c>
      <c r="BO657">
        <v>-3.502338</v>
      </c>
      <c r="BP657">
        <v>-1.532969</v>
      </c>
      <c r="BQ657">
        <v>1.254103</v>
      </c>
      <c r="BR657">
        <v>1.010961</v>
      </c>
      <c r="BS657">
        <v>0.60929599999999995</v>
      </c>
      <c r="BT657">
        <v>-0.88875899999999997</v>
      </c>
      <c r="BU657">
        <v>1.4949220000000001</v>
      </c>
      <c r="BV657">
        <v>0.2351039</v>
      </c>
      <c r="BW657">
        <v>-0.65394790000000003</v>
      </c>
      <c r="BX657">
        <v>0.91153969999999995</v>
      </c>
      <c r="BY657">
        <v>-1.464791</v>
      </c>
      <c r="BZ657">
        <v>0.55687169999999997</v>
      </c>
      <c r="CA657">
        <v>6.0741230000000002</v>
      </c>
      <c r="CB657">
        <v>14.75807</v>
      </c>
      <c r="CC657">
        <v>13.89082</v>
      </c>
      <c r="CD657">
        <v>12.0297</v>
      </c>
      <c r="CE657">
        <v>9.5715090000000007</v>
      </c>
      <c r="CF657">
        <v>2.6319569999999999</v>
      </c>
      <c r="CG657">
        <v>-3.1209120000000001</v>
      </c>
      <c r="CH657">
        <v>-2.6614170000000001</v>
      </c>
      <c r="CI657">
        <v>-1.651111</v>
      </c>
      <c r="CJ657">
        <v>-1.7389190000000001</v>
      </c>
      <c r="CK657">
        <v>-1.5420700000000001</v>
      </c>
      <c r="CL657">
        <v>201.20189999999999</v>
      </c>
      <c r="CM657">
        <v>194.3536</v>
      </c>
      <c r="CN657">
        <v>166.68520000000001</v>
      </c>
      <c r="CO657">
        <v>127.7413</v>
      </c>
      <c r="CP657">
        <v>46.124760000000002</v>
      </c>
      <c r="CQ657">
        <v>24.755929999999999</v>
      </c>
      <c r="CR657">
        <v>5.3202879999999997</v>
      </c>
      <c r="CS657">
        <v>12.171760000000001</v>
      </c>
      <c r="CT657">
        <v>21.016580000000001</v>
      </c>
      <c r="CU657">
        <v>30.76482</v>
      </c>
      <c r="CV657">
        <v>82.444019999999995</v>
      </c>
      <c r="CW657">
        <v>23.20946</v>
      </c>
      <c r="CX657">
        <v>56.253999999999998</v>
      </c>
      <c r="CY657">
        <v>72.019959999999998</v>
      </c>
      <c r="CZ657">
        <v>99.756820000000005</v>
      </c>
      <c r="DA657">
        <v>120.3991</v>
      </c>
      <c r="DB657">
        <v>143.2783</v>
      </c>
      <c r="DC657">
        <v>151.5164</v>
      </c>
      <c r="DD657">
        <v>162.58070000000001</v>
      </c>
      <c r="DE657">
        <v>208.9853</v>
      </c>
      <c r="DF657">
        <v>223.97929999999999</v>
      </c>
      <c r="DG657">
        <v>221.0153</v>
      </c>
      <c r="DH657">
        <v>201.8459</v>
      </c>
      <c r="DI657">
        <v>192.744</v>
      </c>
    </row>
    <row r="658" spans="1:113" x14ac:dyDescent="0.25">
      <c r="A658" t="str">
        <f t="shared" si="10"/>
        <v>All_All_All_Yes_All_200 kW and above_43693</v>
      </c>
      <c r="B658" t="s">
        <v>177</v>
      </c>
      <c r="C658" t="s">
        <v>272</v>
      </c>
      <c r="D658" t="s">
        <v>19</v>
      </c>
      <c r="E658" t="s">
        <v>19</v>
      </c>
      <c r="F658" t="s">
        <v>19</v>
      </c>
      <c r="G658" t="s">
        <v>309</v>
      </c>
      <c r="H658" t="s">
        <v>19</v>
      </c>
      <c r="I658" t="s">
        <v>61</v>
      </c>
      <c r="J658" s="11">
        <v>43693</v>
      </c>
      <c r="K658">
        <v>15</v>
      </c>
      <c r="L658">
        <v>18</v>
      </c>
      <c r="M658">
        <v>50</v>
      </c>
      <c r="N658">
        <v>0</v>
      </c>
      <c r="O658">
        <v>0</v>
      </c>
      <c r="P658">
        <v>0</v>
      </c>
      <c r="Q658">
        <v>0</v>
      </c>
      <c r="R658">
        <v>466.12628999999998</v>
      </c>
      <c r="S658">
        <v>455.19686000000002</v>
      </c>
      <c r="T658">
        <v>424.51310999999998</v>
      </c>
      <c r="U658">
        <v>426.03008</v>
      </c>
      <c r="V658">
        <v>444.75294000000002</v>
      </c>
      <c r="W658">
        <v>490.32749999999999</v>
      </c>
      <c r="X658">
        <v>543.03152</v>
      </c>
      <c r="Y658">
        <v>560.13262999999995</v>
      </c>
      <c r="Z658">
        <v>578.51270999999997</v>
      </c>
      <c r="AA658">
        <v>582.02284999999995</v>
      </c>
      <c r="AB658">
        <v>556.22382000000005</v>
      </c>
      <c r="AC658">
        <v>499.27273000000002</v>
      </c>
      <c r="AD658">
        <v>400.33267000000001</v>
      </c>
      <c r="AE658">
        <v>372.31560000000002</v>
      </c>
      <c r="AF658">
        <v>286.40125999999998</v>
      </c>
      <c r="AG658">
        <v>274.83580000000001</v>
      </c>
      <c r="AH658">
        <v>267.61279999999999</v>
      </c>
      <c r="AI658">
        <v>270.28039999999999</v>
      </c>
      <c r="AJ658">
        <v>362.875</v>
      </c>
      <c r="AK658">
        <v>440.5985</v>
      </c>
      <c r="AL658">
        <v>455.1508</v>
      </c>
      <c r="AM658">
        <v>444.07479999999998</v>
      </c>
      <c r="AN658">
        <v>443.10320000000002</v>
      </c>
      <c r="AO658">
        <v>459.24470000000002</v>
      </c>
      <c r="AP658">
        <v>81.947370000000006</v>
      </c>
      <c r="AQ658">
        <v>81.804389999999998</v>
      </c>
      <c r="AR658">
        <v>79.660529999999994</v>
      </c>
      <c r="AS658">
        <v>78.187719999999999</v>
      </c>
      <c r="AT658">
        <v>77.027190000000004</v>
      </c>
      <c r="AU658">
        <v>75.490350000000007</v>
      </c>
      <c r="AV658">
        <v>74.238590000000002</v>
      </c>
      <c r="AW658">
        <v>74.327190000000002</v>
      </c>
      <c r="AX658">
        <v>78.007019999999997</v>
      </c>
      <c r="AY658">
        <v>83.659649999999999</v>
      </c>
      <c r="AZ658">
        <v>88.064909999999998</v>
      </c>
      <c r="BA658">
        <v>92.188599999999994</v>
      </c>
      <c r="BB658">
        <v>95.365790000000004</v>
      </c>
      <c r="BC658">
        <v>97.922809999999998</v>
      </c>
      <c r="BD658">
        <v>100.7079</v>
      </c>
      <c r="BE658">
        <v>101.9675</v>
      </c>
      <c r="BF658">
        <v>102.9807</v>
      </c>
      <c r="BG658">
        <v>102.77630000000001</v>
      </c>
      <c r="BH658">
        <v>101.42189999999999</v>
      </c>
      <c r="BI658">
        <v>97.878069999999994</v>
      </c>
      <c r="BJ658">
        <v>92.740350000000007</v>
      </c>
      <c r="BK658">
        <v>88.585089999999994</v>
      </c>
      <c r="BL658">
        <v>84.926320000000004</v>
      </c>
      <c r="BM658">
        <v>82.401759999999996</v>
      </c>
      <c r="BN658">
        <v>-3.797936</v>
      </c>
      <c r="BO658">
        <v>-3.6219250000000001</v>
      </c>
      <c r="BP658">
        <v>-1.5359510000000001</v>
      </c>
      <c r="BQ658">
        <v>1.4055280000000001</v>
      </c>
      <c r="BR658">
        <v>1.0950580000000001</v>
      </c>
      <c r="BS658">
        <v>0.68885759999999996</v>
      </c>
      <c r="BT658">
        <v>-0.82121080000000002</v>
      </c>
      <c r="BU658">
        <v>1.511593</v>
      </c>
      <c r="BV658">
        <v>0.12566379999999999</v>
      </c>
      <c r="BW658">
        <v>-0.80842480000000005</v>
      </c>
      <c r="BX658">
        <v>0.81775370000000003</v>
      </c>
      <c r="BY658">
        <v>-1.4580090000000001</v>
      </c>
      <c r="BZ658">
        <v>0.60509080000000004</v>
      </c>
      <c r="CA658">
        <v>6.2808830000000002</v>
      </c>
      <c r="CB658">
        <v>15.19659</v>
      </c>
      <c r="CC658">
        <v>14.013019999999999</v>
      </c>
      <c r="CD658">
        <v>12.180859999999999</v>
      </c>
      <c r="CE658">
        <v>9.4929550000000003</v>
      </c>
      <c r="CF658">
        <v>2.5287570000000001</v>
      </c>
      <c r="CG658">
        <v>-3.0814539999999999</v>
      </c>
      <c r="CH658">
        <v>-2.7550439999999998</v>
      </c>
      <c r="CI658">
        <v>-1.580792</v>
      </c>
      <c r="CJ658">
        <v>-1.592878</v>
      </c>
      <c r="CK658">
        <v>-1.4070990000000001</v>
      </c>
      <c r="CL658">
        <v>152.17519999999999</v>
      </c>
      <c r="CM658">
        <v>118.4774</v>
      </c>
      <c r="CN658">
        <v>104.0523</v>
      </c>
      <c r="CO658">
        <v>73.526330000000002</v>
      </c>
      <c r="CP658">
        <v>32.460920000000002</v>
      </c>
      <c r="CQ658">
        <v>16.844930000000002</v>
      </c>
      <c r="CR658">
        <v>6.0370030000000003</v>
      </c>
      <c r="CS658">
        <v>8.9351920000000007</v>
      </c>
      <c r="CT658">
        <v>17.431819999999998</v>
      </c>
      <c r="CU658">
        <v>23.27852</v>
      </c>
      <c r="CV658">
        <v>42.610550000000003</v>
      </c>
      <c r="CW658">
        <v>14.896100000000001</v>
      </c>
      <c r="CX658">
        <v>43.998950000000001</v>
      </c>
      <c r="CY658">
        <v>52.741889999999998</v>
      </c>
      <c r="CZ658">
        <v>74.231660000000005</v>
      </c>
      <c r="DA658">
        <v>94.352819999999994</v>
      </c>
      <c r="DB658">
        <v>112.898</v>
      </c>
      <c r="DC658">
        <v>120.72580000000001</v>
      </c>
      <c r="DD658">
        <v>114.27249999999999</v>
      </c>
      <c r="DE658">
        <v>166.04419999999999</v>
      </c>
      <c r="DF658">
        <v>183.14699999999999</v>
      </c>
      <c r="DG658">
        <v>186.6883</v>
      </c>
      <c r="DH658">
        <v>189.15600000000001</v>
      </c>
      <c r="DI658">
        <v>190.65860000000001</v>
      </c>
    </row>
    <row r="659" spans="1:113" x14ac:dyDescent="0.25">
      <c r="A659" t="str">
        <f t="shared" si="10"/>
        <v>All_All_All_Yes_All_200 kW and above_43703</v>
      </c>
      <c r="B659" t="s">
        <v>177</v>
      </c>
      <c r="C659" t="s">
        <v>272</v>
      </c>
      <c r="D659" t="s">
        <v>19</v>
      </c>
      <c r="E659" t="s">
        <v>19</v>
      </c>
      <c r="F659" t="s">
        <v>19</v>
      </c>
      <c r="G659" t="s">
        <v>309</v>
      </c>
      <c r="H659" t="s">
        <v>19</v>
      </c>
      <c r="I659" t="s">
        <v>61</v>
      </c>
      <c r="J659" s="11">
        <v>43703</v>
      </c>
      <c r="K659">
        <v>15</v>
      </c>
      <c r="L659">
        <v>18</v>
      </c>
      <c r="M659">
        <v>50</v>
      </c>
      <c r="N659">
        <v>1</v>
      </c>
      <c r="O659">
        <v>0</v>
      </c>
      <c r="P659">
        <v>1</v>
      </c>
      <c r="Q659">
        <v>0</v>
      </c>
      <c r="AP659">
        <v>80.171930000000003</v>
      </c>
      <c r="AQ659">
        <v>78.592100000000002</v>
      </c>
      <c r="AR659">
        <v>77.628069999999994</v>
      </c>
      <c r="AS659">
        <v>76.142979999999994</v>
      </c>
      <c r="AT659">
        <v>74.506140000000002</v>
      </c>
      <c r="AU659">
        <v>73.352630000000005</v>
      </c>
      <c r="AV659">
        <v>72.580699999999993</v>
      </c>
      <c r="AW659">
        <v>72.682460000000006</v>
      </c>
      <c r="AX659">
        <v>76.39649</v>
      </c>
      <c r="AY659">
        <v>80.261409999999998</v>
      </c>
      <c r="AZ659">
        <v>84.096490000000003</v>
      </c>
      <c r="BA659">
        <v>87.671049999999994</v>
      </c>
      <c r="BB659">
        <v>91.236840000000001</v>
      </c>
      <c r="BC659">
        <v>94.249120000000005</v>
      </c>
      <c r="BD659">
        <v>96.784210000000002</v>
      </c>
      <c r="BE659">
        <v>98.564909999999998</v>
      </c>
      <c r="BF659">
        <v>99.435969999999998</v>
      </c>
      <c r="BG659">
        <v>99.882450000000006</v>
      </c>
      <c r="BH659">
        <v>98.836849999999998</v>
      </c>
      <c r="BI659">
        <v>95.763159999999999</v>
      </c>
      <c r="BJ659">
        <v>91.449119999999994</v>
      </c>
      <c r="BK659">
        <v>87.855260000000001</v>
      </c>
      <c r="BL659">
        <v>85.155270000000002</v>
      </c>
      <c r="BM659">
        <v>82.557010000000005</v>
      </c>
    </row>
    <row r="660" spans="1:113" x14ac:dyDescent="0.25">
      <c r="A660" t="str">
        <f t="shared" si="10"/>
        <v>All_All_All_Yes_All_200 kW and above_43704</v>
      </c>
      <c r="B660" t="s">
        <v>177</v>
      </c>
      <c r="C660" t="s">
        <v>272</v>
      </c>
      <c r="D660" t="s">
        <v>19</v>
      </c>
      <c r="E660" t="s">
        <v>19</v>
      </c>
      <c r="F660" t="s">
        <v>19</v>
      </c>
      <c r="G660" t="s">
        <v>309</v>
      </c>
      <c r="H660" t="s">
        <v>19</v>
      </c>
      <c r="I660" t="s">
        <v>61</v>
      </c>
      <c r="J660" s="11">
        <v>43704</v>
      </c>
      <c r="K660">
        <v>15</v>
      </c>
      <c r="L660">
        <v>18</v>
      </c>
      <c r="M660">
        <v>50</v>
      </c>
      <c r="N660">
        <v>1</v>
      </c>
      <c r="O660">
        <v>0</v>
      </c>
      <c r="P660">
        <v>1</v>
      </c>
      <c r="Q660">
        <v>0</v>
      </c>
      <c r="AP660">
        <v>80.770169999999993</v>
      </c>
      <c r="AQ660">
        <v>79.010530000000003</v>
      </c>
      <c r="AR660">
        <v>78.160529999999994</v>
      </c>
      <c r="AS660">
        <v>77.030699999999996</v>
      </c>
      <c r="AT660">
        <v>75.438599999999994</v>
      </c>
      <c r="AU660">
        <v>74.503510000000006</v>
      </c>
      <c r="AV660">
        <v>72.804379999999995</v>
      </c>
      <c r="AW660">
        <v>73.221050000000005</v>
      </c>
      <c r="AX660">
        <v>76.425439999999995</v>
      </c>
      <c r="AY660">
        <v>80.328950000000006</v>
      </c>
      <c r="AZ660">
        <v>84.810519999999997</v>
      </c>
      <c r="BA660">
        <v>88.42456</v>
      </c>
      <c r="BB660">
        <v>91.87894</v>
      </c>
      <c r="BC660">
        <v>94.577190000000002</v>
      </c>
      <c r="BD660">
        <v>97.096490000000003</v>
      </c>
      <c r="BE660">
        <v>99.184209999999993</v>
      </c>
      <c r="BF660">
        <v>99.958770000000001</v>
      </c>
      <c r="BG660">
        <v>99.471050000000005</v>
      </c>
      <c r="BH660">
        <v>97.921930000000003</v>
      </c>
      <c r="BI660">
        <v>95.125429999999994</v>
      </c>
      <c r="BJ660">
        <v>91.024559999999994</v>
      </c>
      <c r="BK660">
        <v>87.617549999999994</v>
      </c>
      <c r="BL660">
        <v>85.12894</v>
      </c>
      <c r="BM660">
        <v>82.984210000000004</v>
      </c>
    </row>
    <row r="661" spans="1:113" x14ac:dyDescent="0.25">
      <c r="A661" t="str">
        <f t="shared" si="10"/>
        <v>All_All_All_Yes_All_200 kW and above_43721</v>
      </c>
      <c r="B661" t="s">
        <v>177</v>
      </c>
      <c r="C661" t="s">
        <v>272</v>
      </c>
      <c r="D661" t="s">
        <v>19</v>
      </c>
      <c r="E661" t="s">
        <v>19</v>
      </c>
      <c r="F661" t="s">
        <v>19</v>
      </c>
      <c r="G661" t="s">
        <v>309</v>
      </c>
      <c r="H661" t="s">
        <v>19</v>
      </c>
      <c r="I661" t="s">
        <v>61</v>
      </c>
      <c r="J661" s="11">
        <v>43721</v>
      </c>
      <c r="K661">
        <v>15</v>
      </c>
      <c r="L661">
        <v>18</v>
      </c>
      <c r="M661">
        <v>50</v>
      </c>
      <c r="N661">
        <v>0</v>
      </c>
      <c r="O661">
        <v>0</v>
      </c>
      <c r="P661">
        <v>0</v>
      </c>
      <c r="Q661">
        <v>0</v>
      </c>
      <c r="R661">
        <v>595.78918999999996</v>
      </c>
      <c r="S661">
        <v>611.27520000000004</v>
      </c>
      <c r="T661">
        <v>602.61501999999996</v>
      </c>
      <c r="U661">
        <v>586.09420999999998</v>
      </c>
      <c r="V661">
        <v>596.81466</v>
      </c>
      <c r="W661">
        <v>618.32122000000004</v>
      </c>
      <c r="X661">
        <v>667.38608999999997</v>
      </c>
      <c r="Y661">
        <v>644.18078000000003</v>
      </c>
      <c r="Z661">
        <v>646.43362999999999</v>
      </c>
      <c r="AA661">
        <v>614.30199000000005</v>
      </c>
      <c r="AB661">
        <v>600.15995999999996</v>
      </c>
      <c r="AC661">
        <v>550.38945999999999</v>
      </c>
      <c r="AD661">
        <v>490.47876000000002</v>
      </c>
      <c r="AE661">
        <v>453.16744</v>
      </c>
      <c r="AF661">
        <v>341.17806000000002</v>
      </c>
      <c r="AG661">
        <v>329.84320000000002</v>
      </c>
      <c r="AH661">
        <v>321.60629999999998</v>
      </c>
      <c r="AI661">
        <v>318.1617</v>
      </c>
      <c r="AJ661">
        <v>391.01799999999997</v>
      </c>
      <c r="AK661">
        <v>453.44170000000003</v>
      </c>
      <c r="AL661">
        <v>461.50130000000001</v>
      </c>
      <c r="AM661">
        <v>452.97489999999999</v>
      </c>
      <c r="AN661">
        <v>447.976</v>
      </c>
      <c r="AO661">
        <v>448.5856</v>
      </c>
      <c r="AP661">
        <v>75.205259999999996</v>
      </c>
      <c r="AQ661">
        <v>72.928070000000005</v>
      </c>
      <c r="AR661">
        <v>71.224559999999997</v>
      </c>
      <c r="AS661">
        <v>69.257900000000006</v>
      </c>
      <c r="AT661">
        <v>68.111400000000003</v>
      </c>
      <c r="AU661">
        <v>66.8386</v>
      </c>
      <c r="AV661">
        <v>66.128069999999994</v>
      </c>
      <c r="AW661">
        <v>66.013159999999999</v>
      </c>
      <c r="AX661">
        <v>68.55</v>
      </c>
      <c r="AY661">
        <v>73.805260000000004</v>
      </c>
      <c r="AZ661">
        <v>78.935090000000002</v>
      </c>
      <c r="BA661">
        <v>83.910520000000005</v>
      </c>
      <c r="BB661">
        <v>87.965789999999998</v>
      </c>
      <c r="BC661">
        <v>91.55</v>
      </c>
      <c r="BD661">
        <v>94.2</v>
      </c>
      <c r="BE661">
        <v>96.040350000000004</v>
      </c>
      <c r="BF661">
        <v>96.920169999999999</v>
      </c>
      <c r="BG661">
        <v>96.813159999999996</v>
      </c>
      <c r="BH661">
        <v>95.421930000000003</v>
      </c>
      <c r="BI661">
        <v>92.275440000000003</v>
      </c>
      <c r="BJ661">
        <v>87.408779999999993</v>
      </c>
      <c r="BK661">
        <v>83.752629999999996</v>
      </c>
      <c r="BL661">
        <v>81.005260000000007</v>
      </c>
      <c r="BM661">
        <v>78.536839999999998</v>
      </c>
      <c r="BN661">
        <v>-7.091145</v>
      </c>
      <c r="BO661">
        <v>-8.3913390000000003</v>
      </c>
      <c r="BP661">
        <v>-8.1474170000000008</v>
      </c>
      <c r="BQ661">
        <v>-2.950777</v>
      </c>
      <c r="BR661">
        <v>-2.8784610000000002</v>
      </c>
      <c r="BS661">
        <v>-3.6276989999999998</v>
      </c>
      <c r="BT661">
        <v>-3.3911600000000002</v>
      </c>
      <c r="BU661">
        <v>3.3509690000000001</v>
      </c>
      <c r="BV661">
        <v>2.3329089999999999</v>
      </c>
      <c r="BW661">
        <v>4.0279600000000002</v>
      </c>
      <c r="BX661">
        <v>1.701128</v>
      </c>
      <c r="BY661">
        <v>-1.1535249999999999</v>
      </c>
      <c r="BZ661">
        <v>-0.54556119999999997</v>
      </c>
      <c r="CA661">
        <v>4.5819409999999996</v>
      </c>
      <c r="CB661">
        <v>14.31842</v>
      </c>
      <c r="CC661">
        <v>12.25991</v>
      </c>
      <c r="CD661">
        <v>10.67417</v>
      </c>
      <c r="CE661">
        <v>6.8374649999999999</v>
      </c>
      <c r="CF661">
        <v>4.2468260000000004</v>
      </c>
      <c r="CG661">
        <v>1.3664940000000001</v>
      </c>
      <c r="CH661">
        <v>-0.1026022</v>
      </c>
      <c r="CI661">
        <v>-1.20862</v>
      </c>
      <c r="CJ661">
        <v>-1.194618</v>
      </c>
      <c r="CK661">
        <v>-0.37088779999999999</v>
      </c>
      <c r="CL661">
        <v>239.45740000000001</v>
      </c>
      <c r="CM661">
        <v>197.36150000000001</v>
      </c>
      <c r="CN661">
        <v>176.23759999999999</v>
      </c>
      <c r="CO661">
        <v>123.98860000000001</v>
      </c>
      <c r="CP661">
        <v>44.028239999999997</v>
      </c>
      <c r="CQ661">
        <v>22.864270000000001</v>
      </c>
      <c r="CR661">
        <v>9.9171329999999998</v>
      </c>
      <c r="CS661">
        <v>11.783099999999999</v>
      </c>
      <c r="CT661">
        <v>23.530190000000001</v>
      </c>
      <c r="CU661">
        <v>38.989759999999997</v>
      </c>
      <c r="CV661">
        <v>83.560230000000004</v>
      </c>
      <c r="CW661">
        <v>27.97993</v>
      </c>
      <c r="CX661">
        <v>68.314149999999998</v>
      </c>
      <c r="CY661">
        <v>82.643640000000005</v>
      </c>
      <c r="CZ661">
        <v>111.4057</v>
      </c>
      <c r="DA661">
        <v>144.97280000000001</v>
      </c>
      <c r="DB661">
        <v>173.87299999999999</v>
      </c>
      <c r="DC661">
        <v>190.3717</v>
      </c>
      <c r="DD661">
        <v>200.17740000000001</v>
      </c>
      <c r="DE661">
        <v>267.7525</v>
      </c>
      <c r="DF661">
        <v>292.43860000000001</v>
      </c>
      <c r="DG661">
        <v>299.73939999999999</v>
      </c>
      <c r="DH661">
        <v>295.03500000000003</v>
      </c>
      <c r="DI661">
        <v>294.59609999999998</v>
      </c>
    </row>
    <row r="662" spans="1:113" x14ac:dyDescent="0.25">
      <c r="A662" t="str">
        <f t="shared" si="10"/>
        <v>All_All_All_Yes_All_200 kW and above_2958465</v>
      </c>
      <c r="B662" t="s">
        <v>204</v>
      </c>
      <c r="C662" t="s">
        <v>272</v>
      </c>
      <c r="D662" t="s">
        <v>19</v>
      </c>
      <c r="E662" t="s">
        <v>19</v>
      </c>
      <c r="F662" t="s">
        <v>19</v>
      </c>
      <c r="G662" t="s">
        <v>309</v>
      </c>
      <c r="H662" t="s">
        <v>19</v>
      </c>
      <c r="I662" t="s">
        <v>61</v>
      </c>
      <c r="J662" s="11">
        <v>2958465</v>
      </c>
      <c r="K662">
        <v>15</v>
      </c>
      <c r="L662">
        <v>18</v>
      </c>
      <c r="M662">
        <v>50</v>
      </c>
      <c r="N662">
        <v>0</v>
      </c>
      <c r="O662">
        <v>0</v>
      </c>
      <c r="P662">
        <v>0</v>
      </c>
      <c r="Q662">
        <v>0</v>
      </c>
      <c r="R662">
        <v>513.50941999999998</v>
      </c>
      <c r="S662">
        <v>529.38211000000001</v>
      </c>
      <c r="T662">
        <v>531.67530999999997</v>
      </c>
      <c r="U662">
        <v>538.84825999999998</v>
      </c>
      <c r="V662">
        <v>557.83752000000004</v>
      </c>
      <c r="W662">
        <v>585.25305000000003</v>
      </c>
      <c r="X662">
        <v>618.95501999999999</v>
      </c>
      <c r="Y662">
        <v>622.44752000000005</v>
      </c>
      <c r="Z662">
        <v>621.85072000000002</v>
      </c>
      <c r="AA662">
        <v>620.06152999999995</v>
      </c>
      <c r="AB662">
        <v>604.92286999999999</v>
      </c>
      <c r="AC662">
        <v>529.08574999999996</v>
      </c>
      <c r="AD662">
        <v>433.89497</v>
      </c>
      <c r="AE662">
        <v>394.18810999999999</v>
      </c>
      <c r="AF662">
        <v>304.09541999999999</v>
      </c>
      <c r="AG662">
        <v>293.61340000000001</v>
      </c>
      <c r="AH662">
        <v>288.24790000000002</v>
      </c>
      <c r="AI662">
        <v>287.29919999999998</v>
      </c>
      <c r="AJ662">
        <v>382.35480000000001</v>
      </c>
      <c r="AK662">
        <v>454.44139999999999</v>
      </c>
      <c r="AL662">
        <v>465.44619999999998</v>
      </c>
      <c r="AM662">
        <v>468.21269999999998</v>
      </c>
      <c r="AN662">
        <v>464.7337</v>
      </c>
      <c r="AO662">
        <v>470.26940000000002</v>
      </c>
      <c r="AP662">
        <v>79.98245</v>
      </c>
      <c r="AQ662">
        <v>78.002430000000004</v>
      </c>
      <c r="AR662">
        <v>76.538799999999995</v>
      </c>
      <c r="AS662">
        <v>75.022900000000007</v>
      </c>
      <c r="AT662">
        <v>73.627979999999994</v>
      </c>
      <c r="AU662">
        <v>72.501750000000001</v>
      </c>
      <c r="AV662">
        <v>71.475729999999999</v>
      </c>
      <c r="AW662">
        <v>72.065600000000003</v>
      </c>
      <c r="AX662">
        <v>75.499409999999997</v>
      </c>
      <c r="AY662">
        <v>79.991230000000002</v>
      </c>
      <c r="AZ662">
        <v>84.259060000000005</v>
      </c>
      <c r="BA662">
        <v>88.162379999999999</v>
      </c>
      <c r="BB662">
        <v>91.623980000000003</v>
      </c>
      <c r="BC662">
        <v>94.671049999999994</v>
      </c>
      <c r="BD662">
        <v>97.1614</v>
      </c>
      <c r="BE662">
        <v>98.818129999999996</v>
      </c>
      <c r="BF662">
        <v>99.803700000000006</v>
      </c>
      <c r="BG662">
        <v>99.905460000000005</v>
      </c>
      <c r="BH662">
        <v>98.905169999999998</v>
      </c>
      <c r="BI662">
        <v>96.44444</v>
      </c>
      <c r="BJ662">
        <v>92.402730000000005</v>
      </c>
      <c r="BK662">
        <v>88.325339999999997</v>
      </c>
      <c r="BL662">
        <v>85.103710000000007</v>
      </c>
      <c r="BM662">
        <v>82.636449999999996</v>
      </c>
      <c r="BN662">
        <v>-4.5306240000000004</v>
      </c>
      <c r="BO662">
        <v>-5.0037479999999999</v>
      </c>
      <c r="BP662">
        <v>-4.5190340000000004</v>
      </c>
      <c r="BQ662">
        <v>-1.1411530000000001</v>
      </c>
      <c r="BR662">
        <v>-0.96935640000000001</v>
      </c>
      <c r="BS662">
        <v>-1.1402140000000001</v>
      </c>
      <c r="BT662">
        <v>-1.2718959999999999</v>
      </c>
      <c r="BU662">
        <v>2.121591</v>
      </c>
      <c r="BV662">
        <v>1.523479</v>
      </c>
      <c r="BW662">
        <v>0.76977450000000003</v>
      </c>
      <c r="BX662">
        <v>1.0825400000000001</v>
      </c>
      <c r="BY662">
        <v>-1.3723289999999999</v>
      </c>
      <c r="BZ662">
        <v>0.30920389999999998</v>
      </c>
      <c r="CA662">
        <v>5.8699560000000002</v>
      </c>
      <c r="CB662">
        <v>14.78013</v>
      </c>
      <c r="CC662">
        <v>13.418060000000001</v>
      </c>
      <c r="CD662">
        <v>11.90429</v>
      </c>
      <c r="CE662">
        <v>9.1087520000000008</v>
      </c>
      <c r="CF662">
        <v>2.8682479999999999</v>
      </c>
      <c r="CG662">
        <v>-1.729657</v>
      </c>
      <c r="CH662">
        <v>-1.8731549999999999</v>
      </c>
      <c r="CI662">
        <v>-1.4902679999999999</v>
      </c>
      <c r="CJ662">
        <v>-1.7627900000000001</v>
      </c>
      <c r="CK662">
        <v>-1.531158</v>
      </c>
      <c r="CL662">
        <v>25.479340000000001</v>
      </c>
      <c r="CM662">
        <v>21.405460000000001</v>
      </c>
      <c r="CN662">
        <v>18.397659999999998</v>
      </c>
      <c r="CO662">
        <v>13.352819999999999</v>
      </c>
      <c r="CP662">
        <v>4.8286239999999996</v>
      </c>
      <c r="CQ662">
        <v>2.5993520000000001</v>
      </c>
      <c r="CR662">
        <v>0.8381016</v>
      </c>
      <c r="CS662">
        <v>1.2506029999999999</v>
      </c>
      <c r="CT662">
        <v>2.5168840000000001</v>
      </c>
      <c r="CU662">
        <v>3.7734519999999998</v>
      </c>
      <c r="CV662">
        <v>8.7043929999999996</v>
      </c>
      <c r="CW662">
        <v>2.889535</v>
      </c>
      <c r="CX662">
        <v>7.2844410000000002</v>
      </c>
      <c r="CY662">
        <v>8.9692299999999996</v>
      </c>
      <c r="CZ662">
        <v>12.00813</v>
      </c>
      <c r="DA662">
        <v>14.89129</v>
      </c>
      <c r="DB662">
        <v>17.755929999999999</v>
      </c>
      <c r="DC662">
        <v>19.09929</v>
      </c>
      <c r="DD662">
        <v>19.723120000000002</v>
      </c>
      <c r="DE662">
        <v>27.421109999999999</v>
      </c>
      <c r="DF662">
        <v>29.91019</v>
      </c>
      <c r="DG662">
        <v>30.047889999999999</v>
      </c>
      <c r="DH662">
        <v>29.108650000000001</v>
      </c>
      <c r="DI662">
        <v>28.841170000000002</v>
      </c>
    </row>
    <row r="663" spans="1:113" x14ac:dyDescent="0.25">
      <c r="A663" t="str">
        <f t="shared" si="10"/>
        <v>Sierra_All_All_All_All_200 kW and above_43627</v>
      </c>
      <c r="B663" t="s">
        <v>177</v>
      </c>
      <c r="C663" t="s">
        <v>273</v>
      </c>
      <c r="D663" t="s">
        <v>194</v>
      </c>
      <c r="E663" t="s">
        <v>19</v>
      </c>
      <c r="F663" t="s">
        <v>19</v>
      </c>
      <c r="G663" t="s">
        <v>19</v>
      </c>
      <c r="H663" t="s">
        <v>19</v>
      </c>
      <c r="I663" t="s">
        <v>61</v>
      </c>
      <c r="J663" s="11">
        <v>43627</v>
      </c>
      <c r="K663">
        <v>15</v>
      </c>
      <c r="L663">
        <v>18</v>
      </c>
      <c r="M663">
        <v>167</v>
      </c>
      <c r="N663">
        <v>0</v>
      </c>
      <c r="O663">
        <v>0</v>
      </c>
      <c r="P663">
        <v>0</v>
      </c>
      <c r="Q663">
        <v>0</v>
      </c>
      <c r="R663">
        <v>249.70126999999999</v>
      </c>
      <c r="S663">
        <v>244.90145000000001</v>
      </c>
      <c r="T663">
        <v>242.90709000000001</v>
      </c>
      <c r="U663">
        <v>238.07515000000001</v>
      </c>
      <c r="V663">
        <v>249.8614</v>
      </c>
      <c r="W663">
        <v>272.92905999999999</v>
      </c>
      <c r="X663">
        <v>287.82096000000001</v>
      </c>
      <c r="Y663">
        <v>306.42639000000003</v>
      </c>
      <c r="Z663">
        <v>319.90069999999997</v>
      </c>
      <c r="AA663">
        <v>321.54885999999999</v>
      </c>
      <c r="AB663">
        <v>325.05772999999999</v>
      </c>
      <c r="AC663">
        <v>314.76605999999998</v>
      </c>
      <c r="AD663">
        <v>297.86577</v>
      </c>
      <c r="AE663">
        <v>292.37249000000003</v>
      </c>
      <c r="AF663">
        <v>265.18704000000002</v>
      </c>
      <c r="AG663">
        <v>261.17290000000003</v>
      </c>
      <c r="AH663">
        <v>260.25</v>
      </c>
      <c r="AI663">
        <v>252.34729999999999</v>
      </c>
      <c r="AJ663">
        <v>257.15140000000002</v>
      </c>
      <c r="AK663">
        <v>272.56849999999997</v>
      </c>
      <c r="AL663">
        <v>278.75369999999998</v>
      </c>
      <c r="AM663">
        <v>272.24810000000002</v>
      </c>
      <c r="AN663">
        <v>253.8245</v>
      </c>
      <c r="AO663">
        <v>238.90309999999999</v>
      </c>
      <c r="AP663">
        <v>77.586389999999994</v>
      </c>
      <c r="AQ663">
        <v>74.358630000000005</v>
      </c>
      <c r="AR663">
        <v>71.92277</v>
      </c>
      <c r="AS663">
        <v>71.527500000000003</v>
      </c>
      <c r="AT663">
        <v>69.944339999999997</v>
      </c>
      <c r="AU663">
        <v>70.005939999999995</v>
      </c>
      <c r="AV663">
        <v>69.291110000000003</v>
      </c>
      <c r="AW663">
        <v>72.815479999999994</v>
      </c>
      <c r="AX663">
        <v>76.966040000000007</v>
      </c>
      <c r="AY663">
        <v>82.232119999999995</v>
      </c>
      <c r="AZ663">
        <v>86.029290000000003</v>
      </c>
      <c r="BA663">
        <v>89.336650000000006</v>
      </c>
      <c r="BB663">
        <v>92.287379999999999</v>
      </c>
      <c r="BC663">
        <v>94.778679999999994</v>
      </c>
      <c r="BD663">
        <v>97.725409999999997</v>
      </c>
      <c r="BE663">
        <v>99.035259999999994</v>
      </c>
      <c r="BF663">
        <v>100.35290000000001</v>
      </c>
      <c r="BG663">
        <v>100.7056</v>
      </c>
      <c r="BH663">
        <v>99.906940000000006</v>
      </c>
      <c r="BI663">
        <v>96.810879999999997</v>
      </c>
      <c r="BJ663">
        <v>92.448430000000002</v>
      </c>
      <c r="BK663">
        <v>86.644840000000002</v>
      </c>
      <c r="BL663">
        <v>83.691130000000001</v>
      </c>
      <c r="BM663">
        <v>81.328000000000003</v>
      </c>
      <c r="BN663">
        <v>-8.9736239999999992</v>
      </c>
      <c r="BO663">
        <v>-10.77764</v>
      </c>
      <c r="BP663">
        <v>-11.104660000000001</v>
      </c>
      <c r="BQ663">
        <v>-7.0232700000000001</v>
      </c>
      <c r="BR663">
        <v>-7.4822930000000003</v>
      </c>
      <c r="BS663">
        <v>-3.271855</v>
      </c>
      <c r="BT663">
        <v>-1.3666529999999999</v>
      </c>
      <c r="BU663">
        <v>4.713317</v>
      </c>
      <c r="BV663">
        <v>4.5268579999999998</v>
      </c>
      <c r="BW663">
        <v>4.2072589999999996</v>
      </c>
      <c r="BX663">
        <v>1.817431</v>
      </c>
      <c r="BY663">
        <v>-1.0564070000000001</v>
      </c>
      <c r="BZ663">
        <v>-0.73418680000000003</v>
      </c>
      <c r="CA663">
        <v>0.3433137</v>
      </c>
      <c r="CB663">
        <v>10.577730000000001</v>
      </c>
      <c r="CC663">
        <v>8.0533629999999992</v>
      </c>
      <c r="CD663">
        <v>5.8514340000000002</v>
      </c>
      <c r="CE663">
        <v>2.6206610000000001</v>
      </c>
      <c r="CF663">
        <v>0.7800996</v>
      </c>
      <c r="CG663">
        <v>-1.1275299999999999</v>
      </c>
      <c r="CH663">
        <v>-3.0602550000000002</v>
      </c>
      <c r="CI663">
        <v>-6.4507570000000003</v>
      </c>
      <c r="CJ663">
        <v>-5.0143469999999999</v>
      </c>
      <c r="CK663">
        <v>-5.8390719999999998</v>
      </c>
      <c r="CL663">
        <v>29.89584</v>
      </c>
      <c r="CM663">
        <v>35.167200000000001</v>
      </c>
      <c r="CN663">
        <v>34.531089999999999</v>
      </c>
      <c r="CO663">
        <v>23.83126</v>
      </c>
      <c r="CP663">
        <v>19.079139999999999</v>
      </c>
      <c r="CQ663">
        <v>6.6670619999999996</v>
      </c>
      <c r="CR663">
        <v>6.2534799999999997</v>
      </c>
      <c r="CS663">
        <v>8.2921499999999995</v>
      </c>
      <c r="CT663">
        <v>6.1609730000000003</v>
      </c>
      <c r="CU663">
        <v>5.6423670000000001</v>
      </c>
      <c r="CV663">
        <v>4.5584429999999996</v>
      </c>
      <c r="CW663">
        <v>1.6088</v>
      </c>
      <c r="CX663">
        <v>4.6102850000000002</v>
      </c>
      <c r="CY663">
        <v>8.7060169999999992</v>
      </c>
      <c r="CZ663">
        <v>16.36795</v>
      </c>
      <c r="DA663">
        <v>22.880859999999998</v>
      </c>
      <c r="DB663">
        <v>28.680859999999999</v>
      </c>
      <c r="DC663">
        <v>29.72662</v>
      </c>
      <c r="DD663">
        <v>81.304810000000003</v>
      </c>
      <c r="DE663">
        <v>94.206419999999994</v>
      </c>
      <c r="DF663">
        <v>68.456239999999994</v>
      </c>
      <c r="DG663">
        <v>33.712649999999996</v>
      </c>
      <c r="DH663">
        <v>26.45392</v>
      </c>
      <c r="DI663">
        <v>28.622990000000001</v>
      </c>
    </row>
    <row r="664" spans="1:113" x14ac:dyDescent="0.25">
      <c r="A664" t="str">
        <f t="shared" si="10"/>
        <v>Sierra_All_All_All_All_200 kW and above_43670</v>
      </c>
      <c r="B664" t="s">
        <v>177</v>
      </c>
      <c r="C664" t="s">
        <v>273</v>
      </c>
      <c r="D664" t="s">
        <v>194</v>
      </c>
      <c r="E664" t="s">
        <v>19</v>
      </c>
      <c r="F664" t="s">
        <v>19</v>
      </c>
      <c r="G664" t="s">
        <v>19</v>
      </c>
      <c r="H664" t="s">
        <v>19</v>
      </c>
      <c r="I664" t="s">
        <v>61</v>
      </c>
      <c r="J664" s="11">
        <v>43670</v>
      </c>
      <c r="K664">
        <v>15</v>
      </c>
      <c r="L664">
        <v>18</v>
      </c>
      <c r="M664">
        <v>166</v>
      </c>
      <c r="N664">
        <v>0</v>
      </c>
      <c r="O664">
        <v>0</v>
      </c>
      <c r="P664">
        <v>0</v>
      </c>
      <c r="Q664">
        <v>0</v>
      </c>
      <c r="R664">
        <v>221.20203000000001</v>
      </c>
      <c r="S664">
        <v>213.83518000000001</v>
      </c>
      <c r="T664">
        <v>218.33157</v>
      </c>
      <c r="U664">
        <v>216.07738000000001</v>
      </c>
      <c r="V664">
        <v>224.38007999999999</v>
      </c>
      <c r="W664">
        <v>246.83233000000001</v>
      </c>
      <c r="X664">
        <v>264.12626999999998</v>
      </c>
      <c r="Y664">
        <v>273.14332000000002</v>
      </c>
      <c r="Z664">
        <v>275.56970999999999</v>
      </c>
      <c r="AA664">
        <v>274.94096000000002</v>
      </c>
      <c r="AB664">
        <v>269.15868</v>
      </c>
      <c r="AC664">
        <v>268.46206999999998</v>
      </c>
      <c r="AD664">
        <v>251.42506</v>
      </c>
      <c r="AE664">
        <v>248.84582</v>
      </c>
      <c r="AF664">
        <v>232.41981999999999</v>
      </c>
      <c r="AG664">
        <v>228.99930000000001</v>
      </c>
      <c r="AH664">
        <v>220.2304</v>
      </c>
      <c r="AI664">
        <v>215.49780000000001</v>
      </c>
      <c r="AJ664">
        <v>230.0172</v>
      </c>
      <c r="AK664">
        <v>253.7602</v>
      </c>
      <c r="AL664">
        <v>252.5658</v>
      </c>
      <c r="AM664">
        <v>242.56909999999999</v>
      </c>
      <c r="AN664">
        <v>228.27160000000001</v>
      </c>
      <c r="AO664">
        <v>218.8733</v>
      </c>
      <c r="AP664">
        <v>74.928219999999996</v>
      </c>
      <c r="AQ664">
        <v>72.147000000000006</v>
      </c>
      <c r="AR664">
        <v>70.033150000000006</v>
      </c>
      <c r="AS664">
        <v>68.600909999999999</v>
      </c>
      <c r="AT664">
        <v>68.05977</v>
      </c>
      <c r="AU664">
        <v>67.012420000000006</v>
      </c>
      <c r="AV664">
        <v>65.774010000000004</v>
      </c>
      <c r="AW664">
        <v>67.547200000000004</v>
      </c>
      <c r="AX664">
        <v>72.222660000000005</v>
      </c>
      <c r="AY664">
        <v>77.315809999999999</v>
      </c>
      <c r="AZ664">
        <v>82.113349999999997</v>
      </c>
      <c r="BA664">
        <v>85.774360000000001</v>
      </c>
      <c r="BB664">
        <v>88.724180000000004</v>
      </c>
      <c r="BC664">
        <v>92.517359999999996</v>
      </c>
      <c r="BD664">
        <v>94.958389999999994</v>
      </c>
      <c r="BE664">
        <v>96.590760000000003</v>
      </c>
      <c r="BF664">
        <v>98.581069999999997</v>
      </c>
      <c r="BG664">
        <v>99.302499999999995</v>
      </c>
      <c r="BH664">
        <v>98.842870000000005</v>
      </c>
      <c r="BI664">
        <v>96.8386</v>
      </c>
      <c r="BJ664">
        <v>91.233689999999996</v>
      </c>
      <c r="BK664">
        <v>85.102360000000004</v>
      </c>
      <c r="BL664">
        <v>80.719189999999998</v>
      </c>
      <c r="BM664">
        <v>77.648700000000005</v>
      </c>
      <c r="BN664">
        <v>-9.0214680000000005</v>
      </c>
      <c r="BO664">
        <v>-4.0374540000000003</v>
      </c>
      <c r="BP664">
        <v>-5.779471</v>
      </c>
      <c r="BQ664">
        <v>-4.4622840000000004</v>
      </c>
      <c r="BR664">
        <v>-3.7454990000000001</v>
      </c>
      <c r="BS664">
        <v>-3.4649079999999999</v>
      </c>
      <c r="BT664">
        <v>0.60899130000000001</v>
      </c>
      <c r="BU664">
        <v>1.675705</v>
      </c>
      <c r="BV664">
        <v>3.3607469999999999</v>
      </c>
      <c r="BW664">
        <v>2.888747</v>
      </c>
      <c r="BX664">
        <v>0.66056280000000001</v>
      </c>
      <c r="BY664">
        <v>-0.33704669999999998</v>
      </c>
      <c r="BZ664">
        <v>-0.30781730000000002</v>
      </c>
      <c r="CA664">
        <v>4.6087040000000004</v>
      </c>
      <c r="CB664">
        <v>14.14406</v>
      </c>
      <c r="CC664">
        <v>12.11612</v>
      </c>
      <c r="CD664">
        <v>11.008050000000001</v>
      </c>
      <c r="CE664">
        <v>6.7045360000000001</v>
      </c>
      <c r="CF664">
        <v>-0.31113940000000001</v>
      </c>
      <c r="CG664">
        <v>-4.9026990000000001</v>
      </c>
      <c r="CH664">
        <v>-4.0636200000000002</v>
      </c>
      <c r="CI664">
        <v>-2.747398</v>
      </c>
      <c r="CJ664">
        <v>-3.505376</v>
      </c>
      <c r="CK664">
        <v>-2.1014270000000002</v>
      </c>
      <c r="CL664">
        <v>40.55003</v>
      </c>
      <c r="CM664">
        <v>22.249929999999999</v>
      </c>
      <c r="CN664">
        <v>19.43252</v>
      </c>
      <c r="CO664">
        <v>15.38195</v>
      </c>
      <c r="CP664">
        <v>9.6321329999999996</v>
      </c>
      <c r="CQ664">
        <v>7.51945</v>
      </c>
      <c r="CR664">
        <v>5.4589509999999999</v>
      </c>
      <c r="CS664">
        <v>7.7392690000000002</v>
      </c>
      <c r="CT664">
        <v>6.7808349999999997</v>
      </c>
      <c r="CU664">
        <v>7.031123</v>
      </c>
      <c r="CV664">
        <v>4.375445</v>
      </c>
      <c r="CW664">
        <v>2.5600480000000001</v>
      </c>
      <c r="CX664">
        <v>6.098293</v>
      </c>
      <c r="CY664">
        <v>11.440429999999999</v>
      </c>
      <c r="CZ664">
        <v>19.76003</v>
      </c>
      <c r="DA664">
        <v>28.313009999999998</v>
      </c>
      <c r="DB664">
        <v>35.32349</v>
      </c>
      <c r="DC664">
        <v>36.965980000000002</v>
      </c>
      <c r="DD664">
        <v>89.978170000000006</v>
      </c>
      <c r="DE664">
        <v>102.87690000000001</v>
      </c>
      <c r="DF664">
        <v>80.183350000000004</v>
      </c>
      <c r="DG664">
        <v>35.230890000000002</v>
      </c>
      <c r="DH664">
        <v>32.947200000000002</v>
      </c>
      <c r="DI664">
        <v>32.317320000000002</v>
      </c>
    </row>
    <row r="665" spans="1:113" x14ac:dyDescent="0.25">
      <c r="A665" t="str">
        <f t="shared" si="10"/>
        <v>Sierra_All_All_All_All_200 kW and above_43672</v>
      </c>
      <c r="B665" t="s">
        <v>177</v>
      </c>
      <c r="C665" t="s">
        <v>273</v>
      </c>
      <c r="D665" t="s">
        <v>194</v>
      </c>
      <c r="E665" t="s">
        <v>19</v>
      </c>
      <c r="F665" t="s">
        <v>19</v>
      </c>
      <c r="G665" t="s">
        <v>19</v>
      </c>
      <c r="H665" t="s">
        <v>19</v>
      </c>
      <c r="I665" t="s">
        <v>61</v>
      </c>
      <c r="J665" s="11">
        <v>43672</v>
      </c>
      <c r="K665">
        <v>15</v>
      </c>
      <c r="L665">
        <v>18</v>
      </c>
      <c r="M665">
        <v>166</v>
      </c>
      <c r="N665">
        <v>0</v>
      </c>
      <c r="O665">
        <v>0</v>
      </c>
      <c r="P665">
        <v>0</v>
      </c>
      <c r="Q665">
        <v>0</v>
      </c>
      <c r="R665">
        <v>217.07728</v>
      </c>
      <c r="S665">
        <v>208.47259</v>
      </c>
      <c r="T665">
        <v>209.93395000000001</v>
      </c>
      <c r="U665">
        <v>217.49121</v>
      </c>
      <c r="V665">
        <v>226.67176000000001</v>
      </c>
      <c r="W665">
        <v>242.04564999999999</v>
      </c>
      <c r="X665">
        <v>254.50533999999999</v>
      </c>
      <c r="Y665">
        <v>263.30914000000001</v>
      </c>
      <c r="Z665">
        <v>278.90447</v>
      </c>
      <c r="AA665">
        <v>289.75</v>
      </c>
      <c r="AB665">
        <v>283.24346000000003</v>
      </c>
      <c r="AC665">
        <v>276.37754999999999</v>
      </c>
      <c r="AD665">
        <v>258.61984000000001</v>
      </c>
      <c r="AE665">
        <v>252.49887000000001</v>
      </c>
      <c r="AF665">
        <v>230.95016000000001</v>
      </c>
      <c r="AG665">
        <v>226.43620000000001</v>
      </c>
      <c r="AH665">
        <v>216.7713</v>
      </c>
      <c r="AI665">
        <v>212.7261</v>
      </c>
      <c r="AJ665">
        <v>230.81180000000001</v>
      </c>
      <c r="AK665">
        <v>246.923</v>
      </c>
      <c r="AL665">
        <v>243.49350000000001</v>
      </c>
      <c r="AM665">
        <v>236.4443</v>
      </c>
      <c r="AN665">
        <v>223.57060000000001</v>
      </c>
      <c r="AO665">
        <v>218.21870000000001</v>
      </c>
      <c r="AP665">
        <v>75.274450000000002</v>
      </c>
      <c r="AQ665">
        <v>76.101110000000006</v>
      </c>
      <c r="AR665">
        <v>74.248829999999998</v>
      </c>
      <c r="AS665">
        <v>71.600269999999995</v>
      </c>
      <c r="AT665">
        <v>70.138459999999995</v>
      </c>
      <c r="AU665">
        <v>68.942790000000002</v>
      </c>
      <c r="AV665">
        <v>67.970359999999999</v>
      </c>
      <c r="AW665">
        <v>69.086169999999996</v>
      </c>
      <c r="AX665">
        <v>72.606560000000002</v>
      </c>
      <c r="AY665">
        <v>77.088170000000005</v>
      </c>
      <c r="AZ665">
        <v>80.875309999999999</v>
      </c>
      <c r="BA665">
        <v>84.219380000000001</v>
      </c>
      <c r="BB665">
        <v>87.934579999999997</v>
      </c>
      <c r="BC665">
        <v>91.295990000000003</v>
      </c>
      <c r="BD665">
        <v>93.912989999999994</v>
      </c>
      <c r="BE665">
        <v>95.335530000000006</v>
      </c>
      <c r="BF665">
        <v>96.341149999999999</v>
      </c>
      <c r="BG665">
        <v>96.75967</v>
      </c>
      <c r="BH665">
        <v>95.524119999999996</v>
      </c>
      <c r="BI665">
        <v>92.77225</v>
      </c>
      <c r="BJ665">
        <v>87.52843</v>
      </c>
      <c r="BK665">
        <v>80.905940000000001</v>
      </c>
      <c r="BL665">
        <v>76.887889999999999</v>
      </c>
      <c r="BM665">
        <v>74.613519999999994</v>
      </c>
      <c r="BN665">
        <v>-8.9940800000000003</v>
      </c>
      <c r="BO665">
        <v>-4.8687079999999998</v>
      </c>
      <c r="BP665">
        <v>-6.407483</v>
      </c>
      <c r="BQ665">
        <v>-4.7336340000000003</v>
      </c>
      <c r="BR665">
        <v>-3.8314379999999999</v>
      </c>
      <c r="BS665">
        <v>-3.8110110000000001</v>
      </c>
      <c r="BT665">
        <v>0.32892369999999999</v>
      </c>
      <c r="BU665">
        <v>1.5906</v>
      </c>
      <c r="BV665">
        <v>3.3663069999999999</v>
      </c>
      <c r="BW665">
        <v>2.8452250000000001</v>
      </c>
      <c r="BX665">
        <v>0.53055269999999999</v>
      </c>
      <c r="BY665">
        <v>-0.35262470000000001</v>
      </c>
      <c r="BZ665">
        <v>-0.14857200000000001</v>
      </c>
      <c r="CA665">
        <v>4.5661269999999998</v>
      </c>
      <c r="CB665">
        <v>14.188409999999999</v>
      </c>
      <c r="CC665">
        <v>11.891909999999999</v>
      </c>
      <c r="CD665">
        <v>10.759080000000001</v>
      </c>
      <c r="CE665">
        <v>6.4980380000000002</v>
      </c>
      <c r="CF665">
        <v>-0.7103756</v>
      </c>
      <c r="CG665">
        <v>-5.4866130000000002</v>
      </c>
      <c r="CH665">
        <v>-4.4712180000000004</v>
      </c>
      <c r="CI665">
        <v>-2.4445700000000001</v>
      </c>
      <c r="CJ665">
        <v>-3.1100629999999998</v>
      </c>
      <c r="CK665">
        <v>-1.862382</v>
      </c>
      <c r="CL665">
        <v>36.466760000000001</v>
      </c>
      <c r="CM665">
        <v>19.707529999999998</v>
      </c>
      <c r="CN665">
        <v>19.324560000000002</v>
      </c>
      <c r="CO665">
        <v>18.147829999999999</v>
      </c>
      <c r="CP665">
        <v>10.77069</v>
      </c>
      <c r="CQ665">
        <v>6.5010440000000003</v>
      </c>
      <c r="CR665">
        <v>5.1050630000000004</v>
      </c>
      <c r="CS665">
        <v>9.7377319999999994</v>
      </c>
      <c r="CT665">
        <v>6.3940630000000001</v>
      </c>
      <c r="CU665">
        <v>6.6300249999999998</v>
      </c>
      <c r="CV665">
        <v>4.8439079999999999</v>
      </c>
      <c r="CW665">
        <v>2.225622</v>
      </c>
      <c r="CX665">
        <v>4.7314119999999997</v>
      </c>
      <c r="CY665">
        <v>9.0549040000000005</v>
      </c>
      <c r="CZ665">
        <v>19.69398</v>
      </c>
      <c r="DA665">
        <v>26.844480000000001</v>
      </c>
      <c r="DB665">
        <v>32.166400000000003</v>
      </c>
      <c r="DC665">
        <v>36.792409999999997</v>
      </c>
      <c r="DD665">
        <v>93.044280000000001</v>
      </c>
      <c r="DE665">
        <v>111.15649999999999</v>
      </c>
      <c r="DF665">
        <v>88.490279999999998</v>
      </c>
      <c r="DG665">
        <v>31.099229999999999</v>
      </c>
      <c r="DH665">
        <v>29.27852</v>
      </c>
      <c r="DI665">
        <v>33.820650000000001</v>
      </c>
    </row>
    <row r="666" spans="1:113" x14ac:dyDescent="0.25">
      <c r="A666" t="str">
        <f t="shared" si="10"/>
        <v>Sierra_All_All_All_All_200 kW and above_43690</v>
      </c>
      <c r="B666" t="s">
        <v>177</v>
      </c>
      <c r="C666" t="s">
        <v>273</v>
      </c>
      <c r="D666" t="s">
        <v>194</v>
      </c>
      <c r="E666" t="s">
        <v>19</v>
      </c>
      <c r="F666" t="s">
        <v>19</v>
      </c>
      <c r="G666" t="s">
        <v>19</v>
      </c>
      <c r="H666" t="s">
        <v>19</v>
      </c>
      <c r="I666" t="s">
        <v>61</v>
      </c>
      <c r="J666" s="11">
        <v>43690</v>
      </c>
      <c r="K666">
        <v>15</v>
      </c>
      <c r="L666">
        <v>18</v>
      </c>
      <c r="M666">
        <v>167</v>
      </c>
      <c r="N666">
        <v>0</v>
      </c>
      <c r="O666">
        <v>0</v>
      </c>
      <c r="P666">
        <v>0</v>
      </c>
      <c r="Q666">
        <v>0</v>
      </c>
      <c r="R666">
        <v>259.54951999999997</v>
      </c>
      <c r="S666">
        <v>250.46200999999999</v>
      </c>
      <c r="T666">
        <v>240.4888</v>
      </c>
      <c r="U666">
        <v>242.69987</v>
      </c>
      <c r="V666">
        <v>262.02172999999999</v>
      </c>
      <c r="W666">
        <v>285.36601000000002</v>
      </c>
      <c r="X666">
        <v>308.76557000000003</v>
      </c>
      <c r="Y666">
        <v>318.03942999999998</v>
      </c>
      <c r="Z666">
        <v>311.04554000000002</v>
      </c>
      <c r="AA666">
        <v>306.87887000000001</v>
      </c>
      <c r="AB666">
        <v>313.82711</v>
      </c>
      <c r="AC666">
        <v>297.36309</v>
      </c>
      <c r="AD666">
        <v>266.34134999999998</v>
      </c>
      <c r="AE666">
        <v>263.4676</v>
      </c>
      <c r="AF666">
        <v>249.54765</v>
      </c>
      <c r="AG666">
        <v>239.17760000000001</v>
      </c>
      <c r="AH666">
        <v>226.9984</v>
      </c>
      <c r="AI666">
        <v>224.48509999999999</v>
      </c>
      <c r="AJ666">
        <v>230.5335</v>
      </c>
      <c r="AK666">
        <v>255.1473</v>
      </c>
      <c r="AL666">
        <v>252.9254</v>
      </c>
      <c r="AM666">
        <v>250.42160000000001</v>
      </c>
      <c r="AN666">
        <v>241.36009999999999</v>
      </c>
      <c r="AO666">
        <v>233.22989999999999</v>
      </c>
      <c r="AP666">
        <v>73.07687</v>
      </c>
      <c r="AQ666">
        <v>71.203900000000004</v>
      </c>
      <c r="AR666">
        <v>70.108829999999998</v>
      </c>
      <c r="AS666">
        <v>68.626300000000001</v>
      </c>
      <c r="AT666">
        <v>66.967770000000002</v>
      </c>
      <c r="AU666">
        <v>66.21499</v>
      </c>
      <c r="AV666">
        <v>65.602379999999997</v>
      </c>
      <c r="AW666">
        <v>66.519970000000001</v>
      </c>
      <c r="AX666">
        <v>71.4499</v>
      </c>
      <c r="AY666">
        <v>77.242450000000005</v>
      </c>
      <c r="AZ666">
        <v>81.537379999999999</v>
      </c>
      <c r="BA666">
        <v>85.097840000000005</v>
      </c>
      <c r="BB666">
        <v>88.415949999999995</v>
      </c>
      <c r="BC666">
        <v>91.194829999999996</v>
      </c>
      <c r="BD666">
        <v>93.264210000000006</v>
      </c>
      <c r="BE666">
        <v>94.846050000000005</v>
      </c>
      <c r="BF666">
        <v>95.918850000000006</v>
      </c>
      <c r="BG666">
        <v>96.292190000000005</v>
      </c>
      <c r="BH666">
        <v>95.667060000000006</v>
      </c>
      <c r="BI666">
        <v>93.509569999999997</v>
      </c>
      <c r="BJ666">
        <v>88.082229999999996</v>
      </c>
      <c r="BK666">
        <v>82.828490000000002</v>
      </c>
      <c r="BL666">
        <v>78.972899999999996</v>
      </c>
      <c r="BM666">
        <v>76.440290000000005</v>
      </c>
      <c r="BN666">
        <v>-1.582317</v>
      </c>
      <c r="BO666">
        <v>-2.1666889999999999</v>
      </c>
      <c r="BP666">
        <v>-1.8000970000000001</v>
      </c>
      <c r="BQ666">
        <v>-1.0150920000000001</v>
      </c>
      <c r="BR666">
        <v>-0.21614330000000001</v>
      </c>
      <c r="BS666">
        <v>3.43942E-2</v>
      </c>
      <c r="BT666">
        <v>1.640523</v>
      </c>
      <c r="BU666">
        <v>5.4428029999999996</v>
      </c>
      <c r="BV666">
        <v>2.1202399999999999</v>
      </c>
      <c r="BW666">
        <v>-0.55835210000000002</v>
      </c>
      <c r="BX666">
        <v>-0.34167120000000001</v>
      </c>
      <c r="BY666">
        <v>-1.1087720000000001</v>
      </c>
      <c r="BZ666">
        <v>1.6577500000000001</v>
      </c>
      <c r="CA666">
        <v>5.2369060000000003</v>
      </c>
      <c r="CB666">
        <v>12.609220000000001</v>
      </c>
      <c r="CC666">
        <v>10.596550000000001</v>
      </c>
      <c r="CD666">
        <v>8.6195070000000005</v>
      </c>
      <c r="CE666">
        <v>7.2450479999999997</v>
      </c>
      <c r="CF666">
        <v>1.0643359999999999</v>
      </c>
      <c r="CG666">
        <v>-3.5946980000000002</v>
      </c>
      <c r="CH666">
        <v>-1.96916</v>
      </c>
      <c r="CI666">
        <v>-0.80335979999999996</v>
      </c>
      <c r="CJ666">
        <v>-0.56794960000000005</v>
      </c>
      <c r="CK666">
        <v>-0.2723603</v>
      </c>
      <c r="CL666">
        <v>32.568210000000001</v>
      </c>
      <c r="CM666">
        <v>25.200520000000001</v>
      </c>
      <c r="CN666">
        <v>20.16874</v>
      </c>
      <c r="CO666">
        <v>16.168320000000001</v>
      </c>
      <c r="CP666">
        <v>9.1989070000000002</v>
      </c>
      <c r="CQ666">
        <v>5.4085660000000004</v>
      </c>
      <c r="CR666">
        <v>5.0156080000000003</v>
      </c>
      <c r="CS666">
        <v>7.9119849999999996</v>
      </c>
      <c r="CT666">
        <v>5.3722459999999996</v>
      </c>
      <c r="CU666">
        <v>5.7968609999999998</v>
      </c>
      <c r="CV666">
        <v>4.9890020000000002</v>
      </c>
      <c r="CW666">
        <v>1.629885</v>
      </c>
      <c r="CX666">
        <v>5.726585</v>
      </c>
      <c r="CY666">
        <v>11.262359999999999</v>
      </c>
      <c r="CZ666">
        <v>20.92511</v>
      </c>
      <c r="DA666">
        <v>31.63869</v>
      </c>
      <c r="DB666">
        <v>36.439109999999999</v>
      </c>
      <c r="DC666">
        <v>40.637329999999999</v>
      </c>
      <c r="DD666">
        <v>95.003330000000005</v>
      </c>
      <c r="DE666">
        <v>108.3442</v>
      </c>
      <c r="DF666">
        <v>90.9649</v>
      </c>
      <c r="DG666">
        <v>30.782499999999999</v>
      </c>
      <c r="DH666">
        <v>26.750630000000001</v>
      </c>
      <c r="DI666">
        <v>27.128139999999998</v>
      </c>
    </row>
    <row r="667" spans="1:113" x14ac:dyDescent="0.25">
      <c r="A667" t="str">
        <f t="shared" si="10"/>
        <v>Sierra_All_All_All_All_200 kW and above_43691</v>
      </c>
      <c r="B667" t="s">
        <v>177</v>
      </c>
      <c r="C667" t="s">
        <v>273</v>
      </c>
      <c r="D667" t="s">
        <v>194</v>
      </c>
      <c r="E667" t="s">
        <v>19</v>
      </c>
      <c r="F667" t="s">
        <v>19</v>
      </c>
      <c r="G667" t="s">
        <v>19</v>
      </c>
      <c r="H667" t="s">
        <v>19</v>
      </c>
      <c r="I667" t="s">
        <v>61</v>
      </c>
      <c r="J667" s="11">
        <v>43691</v>
      </c>
      <c r="K667">
        <v>15</v>
      </c>
      <c r="L667">
        <v>18</v>
      </c>
      <c r="M667">
        <v>167</v>
      </c>
      <c r="N667">
        <v>0</v>
      </c>
      <c r="O667">
        <v>0</v>
      </c>
      <c r="P667">
        <v>0</v>
      </c>
      <c r="Q667">
        <v>0</v>
      </c>
      <c r="R667">
        <v>225.7587</v>
      </c>
      <c r="S667">
        <v>221.69498999999999</v>
      </c>
      <c r="T667">
        <v>220.26362</v>
      </c>
      <c r="U667">
        <v>218.88908000000001</v>
      </c>
      <c r="V667">
        <v>232.00303</v>
      </c>
      <c r="W667">
        <v>265.91574000000003</v>
      </c>
      <c r="X667">
        <v>289.38637999999997</v>
      </c>
      <c r="Y667">
        <v>300.72316999999998</v>
      </c>
      <c r="Z667">
        <v>314.06241999999997</v>
      </c>
      <c r="AA667">
        <v>317.20098999999999</v>
      </c>
      <c r="AB667">
        <v>319.02587</v>
      </c>
      <c r="AC667">
        <v>309.68477999999999</v>
      </c>
      <c r="AD667">
        <v>281.82805000000002</v>
      </c>
      <c r="AE667">
        <v>283.10057999999998</v>
      </c>
      <c r="AF667">
        <v>259.8562</v>
      </c>
      <c r="AG667">
        <v>241.1833</v>
      </c>
      <c r="AH667">
        <v>238.75299999999999</v>
      </c>
      <c r="AI667">
        <v>229.7312</v>
      </c>
      <c r="AJ667">
        <v>249.2311</v>
      </c>
      <c r="AK667">
        <v>263.29079999999999</v>
      </c>
      <c r="AL667">
        <v>251.55770000000001</v>
      </c>
      <c r="AM667">
        <v>236.28550000000001</v>
      </c>
      <c r="AN667">
        <v>229.54820000000001</v>
      </c>
      <c r="AO667">
        <v>227.8563</v>
      </c>
      <c r="AP667">
        <v>75.755629999999996</v>
      </c>
      <c r="AQ667">
        <v>73.371350000000007</v>
      </c>
      <c r="AR667">
        <v>71.532989999999998</v>
      </c>
      <c r="AS667">
        <v>69.47354</v>
      </c>
      <c r="AT667">
        <v>68.263589999999994</v>
      </c>
      <c r="AU667">
        <v>68.167079999999999</v>
      </c>
      <c r="AV667">
        <v>66.874740000000003</v>
      </c>
      <c r="AW667">
        <v>68.037750000000003</v>
      </c>
      <c r="AX667">
        <v>73.405850000000001</v>
      </c>
      <c r="AY667">
        <v>78.784710000000004</v>
      </c>
      <c r="AZ667">
        <v>84.035550000000001</v>
      </c>
      <c r="BA667">
        <v>88.506469999999993</v>
      </c>
      <c r="BB667">
        <v>91.968760000000003</v>
      </c>
      <c r="BC667">
        <v>94.938900000000004</v>
      </c>
      <c r="BD667">
        <v>97.190119999999993</v>
      </c>
      <c r="BE667">
        <v>99.176959999999994</v>
      </c>
      <c r="BF667">
        <v>100.1018</v>
      </c>
      <c r="BG667">
        <v>101.02119999999999</v>
      </c>
      <c r="BH667">
        <v>100.7851</v>
      </c>
      <c r="BI667">
        <v>97.635890000000003</v>
      </c>
      <c r="BJ667">
        <v>90.884399999999999</v>
      </c>
      <c r="BK667">
        <v>85.055589999999995</v>
      </c>
      <c r="BL667">
        <v>81.4679</v>
      </c>
      <c r="BM667">
        <v>78.781379999999999</v>
      </c>
      <c r="BN667">
        <v>-2.2531789999999998</v>
      </c>
      <c r="BO667">
        <v>-3.1410589999999998</v>
      </c>
      <c r="BP667">
        <v>-2.4465569999999999</v>
      </c>
      <c r="BQ667">
        <v>-1.304373</v>
      </c>
      <c r="BR667">
        <v>-0.20113210000000001</v>
      </c>
      <c r="BS667">
        <v>-0.185587</v>
      </c>
      <c r="BT667">
        <v>1.5478689999999999</v>
      </c>
      <c r="BU667">
        <v>5.0979369999999999</v>
      </c>
      <c r="BV667">
        <v>1.8794439999999999</v>
      </c>
      <c r="BW667">
        <v>-0.45159310000000003</v>
      </c>
      <c r="BX667">
        <v>-1.6586699999999999E-2</v>
      </c>
      <c r="BY667">
        <v>-1.053328</v>
      </c>
      <c r="BZ667">
        <v>1.130547</v>
      </c>
      <c r="CA667">
        <v>5.0198070000000001</v>
      </c>
      <c r="CB667">
        <v>12.592499999999999</v>
      </c>
      <c r="CC667">
        <v>10.957459999999999</v>
      </c>
      <c r="CD667">
        <v>8.9640780000000007</v>
      </c>
      <c r="CE667">
        <v>6.6826939999999997</v>
      </c>
      <c r="CF667">
        <v>0.55456530000000004</v>
      </c>
      <c r="CG667">
        <v>-3.669689</v>
      </c>
      <c r="CH667">
        <v>-2.4441290000000002</v>
      </c>
      <c r="CI667">
        <v>-1.1374519999999999</v>
      </c>
      <c r="CJ667">
        <v>-1.025428</v>
      </c>
      <c r="CK667">
        <v>-0.7019801</v>
      </c>
      <c r="CL667">
        <v>29.29757</v>
      </c>
      <c r="CM667">
        <v>22.36129</v>
      </c>
      <c r="CN667">
        <v>18.473459999999999</v>
      </c>
      <c r="CO667">
        <v>14.819660000000001</v>
      </c>
      <c r="CP667">
        <v>8.6651190000000007</v>
      </c>
      <c r="CQ667">
        <v>5.2741059999999997</v>
      </c>
      <c r="CR667">
        <v>6.308351</v>
      </c>
      <c r="CS667">
        <v>7.4090499999999997</v>
      </c>
      <c r="CT667">
        <v>5.9310299999999998</v>
      </c>
      <c r="CU667">
        <v>5.0110799999999998</v>
      </c>
      <c r="CV667">
        <v>4.4750449999999997</v>
      </c>
      <c r="CW667">
        <v>1.331704</v>
      </c>
      <c r="CX667">
        <v>4.7313200000000002</v>
      </c>
      <c r="CY667">
        <v>9.5976769999999991</v>
      </c>
      <c r="CZ667">
        <v>18.099409999999999</v>
      </c>
      <c r="DA667">
        <v>30.999790000000001</v>
      </c>
      <c r="DB667">
        <v>33.421990000000001</v>
      </c>
      <c r="DC667">
        <v>34.850619999999999</v>
      </c>
      <c r="DD667">
        <v>86.201340000000002</v>
      </c>
      <c r="DE667">
        <v>92.421030000000002</v>
      </c>
      <c r="DF667">
        <v>75.489329999999995</v>
      </c>
      <c r="DG667">
        <v>25.365790000000001</v>
      </c>
      <c r="DH667">
        <v>21.476089999999999</v>
      </c>
      <c r="DI667">
        <v>22.8978</v>
      </c>
    </row>
    <row r="668" spans="1:113" x14ac:dyDescent="0.25">
      <c r="A668" t="str">
        <f t="shared" si="10"/>
        <v>Sierra_All_All_All_All_200 kW and above_43693</v>
      </c>
      <c r="B668" t="s">
        <v>177</v>
      </c>
      <c r="C668" t="s">
        <v>273</v>
      </c>
      <c r="D668" t="s">
        <v>194</v>
      </c>
      <c r="E668" t="s">
        <v>19</v>
      </c>
      <c r="F668" t="s">
        <v>19</v>
      </c>
      <c r="G668" t="s">
        <v>19</v>
      </c>
      <c r="H668" t="s">
        <v>19</v>
      </c>
      <c r="I668" t="s">
        <v>61</v>
      </c>
      <c r="J668" s="11">
        <v>43693</v>
      </c>
      <c r="K668">
        <v>15</v>
      </c>
      <c r="L668">
        <v>18</v>
      </c>
      <c r="M668">
        <v>167</v>
      </c>
      <c r="N668">
        <v>0</v>
      </c>
      <c r="O668">
        <v>0</v>
      </c>
      <c r="P668">
        <v>0</v>
      </c>
      <c r="Q668">
        <v>0</v>
      </c>
      <c r="R668">
        <v>235.22651999999999</v>
      </c>
      <c r="S668">
        <v>231.39875000000001</v>
      </c>
      <c r="T668">
        <v>224.65415999999999</v>
      </c>
      <c r="U668">
        <v>225.34737999999999</v>
      </c>
      <c r="V668">
        <v>246.13729000000001</v>
      </c>
      <c r="W668">
        <v>269.28917999999999</v>
      </c>
      <c r="X668">
        <v>287.87171999999998</v>
      </c>
      <c r="Y668">
        <v>297.86928999999998</v>
      </c>
      <c r="Z668">
        <v>318.38576</v>
      </c>
      <c r="AA668">
        <v>325.84901000000002</v>
      </c>
      <c r="AB668">
        <v>321.85694999999998</v>
      </c>
      <c r="AC668">
        <v>301.39341999999999</v>
      </c>
      <c r="AD668">
        <v>272.54453999999998</v>
      </c>
      <c r="AE668">
        <v>279.09235999999999</v>
      </c>
      <c r="AF668">
        <v>256.93666000000002</v>
      </c>
      <c r="AG668">
        <v>240.1414</v>
      </c>
      <c r="AH668">
        <v>228.0401</v>
      </c>
      <c r="AI668">
        <v>225.71680000000001</v>
      </c>
      <c r="AJ668">
        <v>231.7749</v>
      </c>
      <c r="AK668">
        <v>242.8629</v>
      </c>
      <c r="AL668">
        <v>242.29140000000001</v>
      </c>
      <c r="AM668">
        <v>237.90770000000001</v>
      </c>
      <c r="AN668">
        <v>225.53550000000001</v>
      </c>
      <c r="AO668">
        <v>220.16480000000001</v>
      </c>
      <c r="AP668">
        <v>78.692629999999994</v>
      </c>
      <c r="AQ668">
        <v>78.955020000000005</v>
      </c>
      <c r="AR668">
        <v>77.460440000000006</v>
      </c>
      <c r="AS668">
        <v>76.125770000000003</v>
      </c>
      <c r="AT668">
        <v>74.956699999999998</v>
      </c>
      <c r="AU668">
        <v>72.816550000000007</v>
      </c>
      <c r="AV668">
        <v>72.84872</v>
      </c>
      <c r="AW668">
        <v>73.397120000000001</v>
      </c>
      <c r="AX668">
        <v>78.254800000000003</v>
      </c>
      <c r="AY668">
        <v>83.471379999999996</v>
      </c>
      <c r="AZ668">
        <v>87.334329999999994</v>
      </c>
      <c r="BA668">
        <v>91.413480000000007</v>
      </c>
      <c r="BB668">
        <v>94.051230000000004</v>
      </c>
      <c r="BC668">
        <v>96.667410000000004</v>
      </c>
      <c r="BD668">
        <v>99.229969999999994</v>
      </c>
      <c r="BE668">
        <v>100.7024</v>
      </c>
      <c r="BF668">
        <v>101.7128</v>
      </c>
      <c r="BG668">
        <v>101.3755</v>
      </c>
      <c r="BH668">
        <v>100.2486</v>
      </c>
      <c r="BI668">
        <v>96.065929999999994</v>
      </c>
      <c r="BJ668">
        <v>89.402180000000001</v>
      </c>
      <c r="BK668">
        <v>84.813490000000002</v>
      </c>
      <c r="BL668">
        <v>81.074010000000001</v>
      </c>
      <c r="BM668">
        <v>79.496319999999997</v>
      </c>
      <c r="BN668">
        <v>-2.572638</v>
      </c>
      <c r="BO668">
        <v>-4.1188159999999998</v>
      </c>
      <c r="BP668">
        <v>-3.7440600000000002</v>
      </c>
      <c r="BQ668">
        <v>-2.416175</v>
      </c>
      <c r="BR668">
        <v>-1.3917060000000001</v>
      </c>
      <c r="BS668">
        <v>-1.4911080000000001</v>
      </c>
      <c r="BT668">
        <v>-9.2959200000000006E-2</v>
      </c>
      <c r="BU668">
        <v>4.4773620000000003</v>
      </c>
      <c r="BV668">
        <v>1.560881</v>
      </c>
      <c r="BW668">
        <v>-0.55697390000000002</v>
      </c>
      <c r="BX668">
        <v>3.5030400000000003E-2</v>
      </c>
      <c r="BY668">
        <v>-1.0199530000000001</v>
      </c>
      <c r="BZ668">
        <v>1.000902</v>
      </c>
      <c r="CA668">
        <v>4.937093</v>
      </c>
      <c r="CB668">
        <v>12.601150000000001</v>
      </c>
      <c r="CC668">
        <v>11.151260000000001</v>
      </c>
      <c r="CD668">
        <v>9.0897579999999998</v>
      </c>
      <c r="CE668">
        <v>6.7238899999999999</v>
      </c>
      <c r="CF668">
        <v>0.4845081</v>
      </c>
      <c r="CG668">
        <v>-3.8783400000000001</v>
      </c>
      <c r="CH668">
        <v>-2.8965169999999998</v>
      </c>
      <c r="CI668">
        <v>-1.2243189999999999</v>
      </c>
      <c r="CJ668">
        <v>-0.83235150000000002</v>
      </c>
      <c r="CK668">
        <v>-0.64962640000000005</v>
      </c>
      <c r="CL668">
        <v>29.336729999999999</v>
      </c>
      <c r="CM668">
        <v>20.847079999999998</v>
      </c>
      <c r="CN668">
        <v>17.74699</v>
      </c>
      <c r="CO668">
        <v>14.665940000000001</v>
      </c>
      <c r="CP668">
        <v>9.1371719999999996</v>
      </c>
      <c r="CQ668">
        <v>5.8636140000000001</v>
      </c>
      <c r="CR668">
        <v>6.4183339999999998</v>
      </c>
      <c r="CS668">
        <v>8.3351319999999998</v>
      </c>
      <c r="CT668">
        <v>5.7981020000000001</v>
      </c>
      <c r="CU668">
        <v>5.10365</v>
      </c>
      <c r="CV668">
        <v>4.7747510000000002</v>
      </c>
      <c r="CW668">
        <v>1.714696</v>
      </c>
      <c r="CX668">
        <v>5.7667780000000004</v>
      </c>
      <c r="CY668">
        <v>9.5396750000000008</v>
      </c>
      <c r="CZ668">
        <v>18.123930000000001</v>
      </c>
      <c r="DA668">
        <v>33.271349999999998</v>
      </c>
      <c r="DB668">
        <v>34.866120000000002</v>
      </c>
      <c r="DC668">
        <v>37.047550000000001</v>
      </c>
      <c r="DD668">
        <v>85.435069999999996</v>
      </c>
      <c r="DE668">
        <v>95.31823</v>
      </c>
      <c r="DF668">
        <v>81.86121</v>
      </c>
      <c r="DG668">
        <v>29.036909999999999</v>
      </c>
      <c r="DH668">
        <v>27.104559999999999</v>
      </c>
      <c r="DI668">
        <v>29.23817</v>
      </c>
    </row>
    <row r="669" spans="1:113" x14ac:dyDescent="0.25">
      <c r="A669" t="str">
        <f t="shared" si="10"/>
        <v>Sierra_All_All_All_All_200 kW and above_43703</v>
      </c>
      <c r="B669" t="s">
        <v>177</v>
      </c>
      <c r="C669" t="s">
        <v>273</v>
      </c>
      <c r="D669" t="s">
        <v>194</v>
      </c>
      <c r="E669" t="s">
        <v>19</v>
      </c>
      <c r="F669" t="s">
        <v>19</v>
      </c>
      <c r="G669" t="s">
        <v>19</v>
      </c>
      <c r="H669" t="s">
        <v>19</v>
      </c>
      <c r="I669" t="s">
        <v>61</v>
      </c>
      <c r="J669" s="11">
        <v>43703</v>
      </c>
      <c r="K669">
        <v>15</v>
      </c>
      <c r="L669">
        <v>18</v>
      </c>
      <c r="M669">
        <v>167</v>
      </c>
      <c r="N669">
        <v>0</v>
      </c>
      <c r="O669">
        <v>0</v>
      </c>
      <c r="P669">
        <v>0</v>
      </c>
      <c r="Q669">
        <v>0</v>
      </c>
      <c r="R669">
        <v>199.23872</v>
      </c>
      <c r="S669">
        <v>199.72388000000001</v>
      </c>
      <c r="T669">
        <v>207.75658000000001</v>
      </c>
      <c r="U669">
        <v>214.79297</v>
      </c>
      <c r="V669">
        <v>241.86842999999999</v>
      </c>
      <c r="W669">
        <v>274.50475999999998</v>
      </c>
      <c r="X669">
        <v>298.77246000000002</v>
      </c>
      <c r="Y669">
        <v>318.69846999999999</v>
      </c>
      <c r="Z669">
        <v>326.20596999999998</v>
      </c>
      <c r="AA669">
        <v>328.47334000000001</v>
      </c>
      <c r="AB669">
        <v>326.05327999999997</v>
      </c>
      <c r="AC669">
        <v>314.76508000000001</v>
      </c>
      <c r="AD669">
        <v>286.01191</v>
      </c>
      <c r="AE669">
        <v>273.87842000000001</v>
      </c>
      <c r="AF669">
        <v>255.06863999999999</v>
      </c>
      <c r="AG669">
        <v>242.7818</v>
      </c>
      <c r="AH669">
        <v>235.2773</v>
      </c>
      <c r="AI669">
        <v>224.321</v>
      </c>
      <c r="AJ669">
        <v>247.31899999999999</v>
      </c>
      <c r="AK669">
        <v>277.91950000000003</v>
      </c>
      <c r="AL669">
        <v>276.27870000000001</v>
      </c>
      <c r="AM669">
        <v>268.072</v>
      </c>
      <c r="AN669">
        <v>255.2784</v>
      </c>
      <c r="AO669">
        <v>243.5505</v>
      </c>
      <c r="AP669">
        <v>76.519850000000005</v>
      </c>
      <c r="AQ669">
        <v>75.185969999999998</v>
      </c>
      <c r="AR669">
        <v>73.611180000000004</v>
      </c>
      <c r="AS669">
        <v>72.414969999999997</v>
      </c>
      <c r="AT669">
        <v>71.157839999999993</v>
      </c>
      <c r="AU669">
        <v>69.629300000000001</v>
      </c>
      <c r="AV669">
        <v>68.339110000000005</v>
      </c>
      <c r="AW669">
        <v>69.229929999999996</v>
      </c>
      <c r="AX669">
        <v>74.741029999999995</v>
      </c>
      <c r="AY669">
        <v>79.008290000000002</v>
      </c>
      <c r="AZ669">
        <v>83.91216</v>
      </c>
      <c r="BA669">
        <v>87.814819999999997</v>
      </c>
      <c r="BB669">
        <v>91.454930000000004</v>
      </c>
      <c r="BC669">
        <v>94.774079999999998</v>
      </c>
      <c r="BD669">
        <v>97.091840000000005</v>
      </c>
      <c r="BE669">
        <v>99.040199999999999</v>
      </c>
      <c r="BF669">
        <v>99.827610000000007</v>
      </c>
      <c r="BG669">
        <v>100.2899</v>
      </c>
      <c r="BH669">
        <v>99.586879999999994</v>
      </c>
      <c r="BI669">
        <v>95.458359999999999</v>
      </c>
      <c r="BJ669">
        <v>88.502430000000004</v>
      </c>
      <c r="BK669">
        <v>83.919880000000006</v>
      </c>
      <c r="BL669">
        <v>80.443079999999995</v>
      </c>
      <c r="BM669">
        <v>77.903599999999997</v>
      </c>
      <c r="BN669">
        <v>-2.0374940000000001</v>
      </c>
      <c r="BO669">
        <v>-3.0454509999999999</v>
      </c>
      <c r="BP669">
        <v>-2.5371389999999998</v>
      </c>
      <c r="BQ669">
        <v>-1.551572</v>
      </c>
      <c r="BR669">
        <v>-0.30232399999999998</v>
      </c>
      <c r="BS669">
        <v>-9.5294999999999998E-3</v>
      </c>
      <c r="BT669">
        <v>1.381367</v>
      </c>
      <c r="BU669">
        <v>5.3299580000000004</v>
      </c>
      <c r="BV669">
        <v>2.0637409999999998</v>
      </c>
      <c r="BW669">
        <v>-0.24422969999999999</v>
      </c>
      <c r="BX669">
        <v>3.70435E-2</v>
      </c>
      <c r="BY669">
        <v>-1.07535</v>
      </c>
      <c r="BZ669">
        <v>1.1907779999999999</v>
      </c>
      <c r="CA669">
        <v>5.287566</v>
      </c>
      <c r="CB669">
        <v>12.89959</v>
      </c>
      <c r="CC669">
        <v>11.216340000000001</v>
      </c>
      <c r="CD669">
        <v>9.1382499999999993</v>
      </c>
      <c r="CE669">
        <v>6.9883410000000001</v>
      </c>
      <c r="CF669">
        <v>0.76917860000000005</v>
      </c>
      <c r="CG669">
        <v>-3.7088510000000001</v>
      </c>
      <c r="CH669">
        <v>-2.5814539999999999</v>
      </c>
      <c r="CI669">
        <v>-1.0365899999999999</v>
      </c>
      <c r="CJ669">
        <v>-0.73291119999999998</v>
      </c>
      <c r="CK669">
        <v>-0.46956829999999999</v>
      </c>
      <c r="CL669">
        <v>50.156779999999998</v>
      </c>
      <c r="CM669">
        <v>33.537210000000002</v>
      </c>
      <c r="CN669">
        <v>29.996089999999999</v>
      </c>
      <c r="CO669">
        <v>19.258890000000001</v>
      </c>
      <c r="CP669">
        <v>10.19497</v>
      </c>
      <c r="CQ669">
        <v>8.7754989999999999</v>
      </c>
      <c r="CR669">
        <v>9.4014509999999998</v>
      </c>
      <c r="CS669">
        <v>8.8798650000000006</v>
      </c>
      <c r="CT669">
        <v>8.1420060000000003</v>
      </c>
      <c r="CU669">
        <v>6.2507270000000004</v>
      </c>
      <c r="CV669">
        <v>6.2227110000000003</v>
      </c>
      <c r="CW669">
        <v>2.2454909999999999</v>
      </c>
      <c r="CX669">
        <v>8.4034809999999993</v>
      </c>
      <c r="CY669">
        <v>12.62575</v>
      </c>
      <c r="CZ669">
        <v>20.752659999999999</v>
      </c>
      <c r="DA669">
        <v>36.236559999999997</v>
      </c>
      <c r="DB669">
        <v>37.947069999999997</v>
      </c>
      <c r="DC669">
        <v>42.470280000000002</v>
      </c>
      <c r="DD669">
        <v>91.376630000000006</v>
      </c>
      <c r="DE669">
        <v>106.8509</v>
      </c>
      <c r="DF669">
        <v>93.780680000000004</v>
      </c>
      <c r="DG669">
        <v>40.187919999999998</v>
      </c>
      <c r="DH669">
        <v>39.324039999999997</v>
      </c>
      <c r="DI669">
        <v>38.94829</v>
      </c>
    </row>
    <row r="670" spans="1:113" x14ac:dyDescent="0.25">
      <c r="A670" t="str">
        <f t="shared" si="10"/>
        <v>Sierra_All_All_All_All_200 kW and above_43704</v>
      </c>
      <c r="B670" t="s">
        <v>177</v>
      </c>
      <c r="C670" t="s">
        <v>273</v>
      </c>
      <c r="D670" t="s">
        <v>194</v>
      </c>
      <c r="E670" t="s">
        <v>19</v>
      </c>
      <c r="F670" t="s">
        <v>19</v>
      </c>
      <c r="G670" t="s">
        <v>19</v>
      </c>
      <c r="H670" t="s">
        <v>19</v>
      </c>
      <c r="I670" t="s">
        <v>61</v>
      </c>
      <c r="J670" s="11">
        <v>43704</v>
      </c>
      <c r="K670">
        <v>15</v>
      </c>
      <c r="L670">
        <v>18</v>
      </c>
      <c r="M670">
        <v>166</v>
      </c>
      <c r="N670">
        <v>0</v>
      </c>
      <c r="O670">
        <v>0</v>
      </c>
      <c r="P670">
        <v>0</v>
      </c>
      <c r="Q670">
        <v>0</v>
      </c>
      <c r="R670">
        <v>237.88861</v>
      </c>
      <c r="S670">
        <v>233.45239000000001</v>
      </c>
      <c r="T670">
        <v>222.28129999999999</v>
      </c>
      <c r="U670">
        <v>210.1377</v>
      </c>
      <c r="V670">
        <v>226.28869</v>
      </c>
      <c r="W670">
        <v>252.98186000000001</v>
      </c>
      <c r="X670">
        <v>290.40638000000001</v>
      </c>
      <c r="Y670">
        <v>301.26593000000003</v>
      </c>
      <c r="Z670">
        <v>306.42655000000002</v>
      </c>
      <c r="AA670">
        <v>308.73279000000002</v>
      </c>
      <c r="AB670">
        <v>313.75349</v>
      </c>
      <c r="AC670">
        <v>304.50196999999997</v>
      </c>
      <c r="AD670">
        <v>275.23219999999998</v>
      </c>
      <c r="AE670">
        <v>263.58722</v>
      </c>
      <c r="AF670">
        <v>243.43062</v>
      </c>
      <c r="AG670">
        <v>228.52709999999999</v>
      </c>
      <c r="AH670">
        <v>218.33799999999999</v>
      </c>
      <c r="AI670">
        <v>214.3417</v>
      </c>
      <c r="AJ670">
        <v>228.62950000000001</v>
      </c>
      <c r="AK670">
        <v>259.70780000000002</v>
      </c>
      <c r="AL670">
        <v>256.24360000000001</v>
      </c>
      <c r="AM670">
        <v>243.38579999999999</v>
      </c>
      <c r="AN670">
        <v>236.2253</v>
      </c>
      <c r="AO670">
        <v>222.71899999999999</v>
      </c>
      <c r="AP670">
        <v>76.220070000000007</v>
      </c>
      <c r="AQ670">
        <v>74.954319999999996</v>
      </c>
      <c r="AR670">
        <v>74.238690000000005</v>
      </c>
      <c r="AS670">
        <v>73.34299</v>
      </c>
      <c r="AT670">
        <v>72.511439999999993</v>
      </c>
      <c r="AU670">
        <v>71.803560000000004</v>
      </c>
      <c r="AV670">
        <v>69.424859999999995</v>
      </c>
      <c r="AW670">
        <v>70.210999999999999</v>
      </c>
      <c r="AX670">
        <v>73.772739999999999</v>
      </c>
      <c r="AY670">
        <v>77.484830000000002</v>
      </c>
      <c r="AZ670">
        <v>82.593699999999998</v>
      </c>
      <c r="BA670">
        <v>86.373720000000006</v>
      </c>
      <c r="BB670">
        <v>89.926869999999994</v>
      </c>
      <c r="BC670">
        <v>92.591620000000006</v>
      </c>
      <c r="BD670">
        <v>95.209460000000007</v>
      </c>
      <c r="BE670">
        <v>97.390979999999999</v>
      </c>
      <c r="BF670">
        <v>99.286630000000002</v>
      </c>
      <c r="BG670">
        <v>99.088620000000006</v>
      </c>
      <c r="BH670">
        <v>96.660799999999995</v>
      </c>
      <c r="BI670">
        <v>92.258579999999995</v>
      </c>
      <c r="BJ670">
        <v>86.957679999999996</v>
      </c>
      <c r="BK670">
        <v>82.767989999999998</v>
      </c>
      <c r="BL670">
        <v>79.722229999999996</v>
      </c>
      <c r="BM670">
        <v>77.621619999999993</v>
      </c>
      <c r="BN670">
        <v>-2.1086119999999999</v>
      </c>
      <c r="BO670">
        <v>-3.2694100000000001</v>
      </c>
      <c r="BP670">
        <v>-2.9229530000000001</v>
      </c>
      <c r="BQ670">
        <v>-2.059577</v>
      </c>
      <c r="BR670">
        <v>-1.435832</v>
      </c>
      <c r="BS670">
        <v>-0.3338314</v>
      </c>
      <c r="BT670">
        <v>2.452461</v>
      </c>
      <c r="BU670">
        <v>3.9886870000000001</v>
      </c>
      <c r="BV670">
        <v>0.83558049999999995</v>
      </c>
      <c r="BW670">
        <v>-1.5834589999999999</v>
      </c>
      <c r="BX670">
        <v>-0.79851099999999997</v>
      </c>
      <c r="BY670">
        <v>-0.56924810000000003</v>
      </c>
      <c r="BZ670">
        <v>1.5341370000000001</v>
      </c>
      <c r="CA670">
        <v>3.6327440000000002</v>
      </c>
      <c r="CB670">
        <v>9.5732649999999992</v>
      </c>
      <c r="CC670">
        <v>8.6724619999999994</v>
      </c>
      <c r="CD670">
        <v>7.329701</v>
      </c>
      <c r="CE670">
        <v>6.5944929999999999</v>
      </c>
      <c r="CF670">
        <v>1.9643740000000001</v>
      </c>
      <c r="CG670">
        <v>-3.7951609999999998</v>
      </c>
      <c r="CH670">
        <v>-1.26115</v>
      </c>
      <c r="CI670">
        <v>-0.95644459999999998</v>
      </c>
      <c r="CJ670">
        <v>-0.32570919999999998</v>
      </c>
      <c r="CK670">
        <v>0.30150939999999998</v>
      </c>
      <c r="CL670">
        <v>35.950940000000003</v>
      </c>
      <c r="CM670">
        <v>24.671779999999998</v>
      </c>
      <c r="CN670">
        <v>19.09168</v>
      </c>
      <c r="CO670">
        <v>15.415459999999999</v>
      </c>
      <c r="CP670">
        <v>9.6668109999999992</v>
      </c>
      <c r="CQ670">
        <v>6.6739220000000001</v>
      </c>
      <c r="CR670">
        <v>8.0589720000000007</v>
      </c>
      <c r="CS670">
        <v>8.7321670000000005</v>
      </c>
      <c r="CT670">
        <v>8.3712309999999999</v>
      </c>
      <c r="CU670">
        <v>6.829555</v>
      </c>
      <c r="CV670">
        <v>6.6648350000000001</v>
      </c>
      <c r="CW670">
        <v>2.0702090000000002</v>
      </c>
      <c r="CX670">
        <v>7.7734019999999999</v>
      </c>
      <c r="CY670">
        <v>21.864470000000001</v>
      </c>
      <c r="CZ670">
        <v>29.196079999999998</v>
      </c>
      <c r="DA670">
        <v>45.273269999999997</v>
      </c>
      <c r="DB670">
        <v>45.557510000000001</v>
      </c>
      <c r="DC670">
        <v>54.930700000000002</v>
      </c>
      <c r="DD670">
        <v>100.3485</v>
      </c>
      <c r="DE670">
        <v>104.2405</v>
      </c>
      <c r="DF670">
        <v>100.46259999999999</v>
      </c>
      <c r="DG670">
        <v>35.15699</v>
      </c>
      <c r="DH670">
        <v>31.56682</v>
      </c>
      <c r="DI670">
        <v>30.16348</v>
      </c>
    </row>
    <row r="671" spans="1:113" x14ac:dyDescent="0.25">
      <c r="A671" t="str">
        <f t="shared" si="10"/>
        <v>Sierra_All_All_All_All_200 kW and above_43721</v>
      </c>
      <c r="B671" t="s">
        <v>177</v>
      </c>
      <c r="C671" t="s">
        <v>273</v>
      </c>
      <c r="D671" t="s">
        <v>194</v>
      </c>
      <c r="E671" t="s">
        <v>19</v>
      </c>
      <c r="F671" t="s">
        <v>19</v>
      </c>
      <c r="G671" t="s">
        <v>19</v>
      </c>
      <c r="H671" t="s">
        <v>19</v>
      </c>
      <c r="I671" t="s">
        <v>61</v>
      </c>
      <c r="J671" s="11">
        <v>43721</v>
      </c>
      <c r="K671">
        <v>15</v>
      </c>
      <c r="L671">
        <v>18</v>
      </c>
      <c r="M671">
        <v>165</v>
      </c>
      <c r="N671">
        <v>0</v>
      </c>
      <c r="O671">
        <v>0</v>
      </c>
      <c r="P671">
        <v>0</v>
      </c>
      <c r="Q671">
        <v>0</v>
      </c>
      <c r="R671">
        <v>215.80596</v>
      </c>
      <c r="S671">
        <v>221.61026000000001</v>
      </c>
      <c r="T671">
        <v>216.92524</v>
      </c>
      <c r="U671">
        <v>216.62261000000001</v>
      </c>
      <c r="V671">
        <v>230.01741000000001</v>
      </c>
      <c r="W671">
        <v>246.72586999999999</v>
      </c>
      <c r="X671">
        <v>272.52170999999998</v>
      </c>
      <c r="Y671">
        <v>272.17194999999998</v>
      </c>
      <c r="Z671">
        <v>288.14483999999999</v>
      </c>
      <c r="AA671">
        <v>290.41471999999999</v>
      </c>
      <c r="AB671">
        <v>298.65622999999999</v>
      </c>
      <c r="AC671">
        <v>292.30909000000003</v>
      </c>
      <c r="AD671">
        <v>277.81733000000003</v>
      </c>
      <c r="AE671">
        <v>278.43227999999999</v>
      </c>
      <c r="AF671">
        <v>256.18946999999997</v>
      </c>
      <c r="AG671">
        <v>245.70920000000001</v>
      </c>
      <c r="AH671">
        <v>231.88740000000001</v>
      </c>
      <c r="AI671">
        <v>226.5403</v>
      </c>
      <c r="AJ671">
        <v>237.68289999999999</v>
      </c>
      <c r="AK671">
        <v>254.41980000000001</v>
      </c>
      <c r="AL671">
        <v>248.6711</v>
      </c>
      <c r="AM671">
        <v>240.6292</v>
      </c>
      <c r="AN671">
        <v>227.82329999999999</v>
      </c>
      <c r="AO671">
        <v>221.9469</v>
      </c>
      <c r="AP671">
        <v>69.375429999999994</v>
      </c>
      <c r="AQ671">
        <v>67.300529999999995</v>
      </c>
      <c r="AR671">
        <v>65.627489999999995</v>
      </c>
      <c r="AS671">
        <v>64.006969999999995</v>
      </c>
      <c r="AT671">
        <v>62.72963</v>
      </c>
      <c r="AU671">
        <v>61.878830000000001</v>
      </c>
      <c r="AV671">
        <v>60.999130000000001</v>
      </c>
      <c r="AW671">
        <v>61.345709999999997</v>
      </c>
      <c r="AX671">
        <v>65.907349999999994</v>
      </c>
      <c r="AY671">
        <v>72.169979999999995</v>
      </c>
      <c r="AZ671">
        <v>78.171980000000005</v>
      </c>
      <c r="BA671">
        <v>83.405919999999995</v>
      </c>
      <c r="BB671">
        <v>86.985219999999998</v>
      </c>
      <c r="BC671">
        <v>90.716560000000001</v>
      </c>
      <c r="BD671">
        <v>93.142009999999999</v>
      </c>
      <c r="BE671">
        <v>94.692700000000002</v>
      </c>
      <c r="BF671">
        <v>95.874030000000005</v>
      </c>
      <c r="BG671">
        <v>95.268079999999998</v>
      </c>
      <c r="BH671">
        <v>93.060329999999993</v>
      </c>
      <c r="BI671">
        <v>87.672129999999996</v>
      </c>
      <c r="BJ671">
        <v>80.604029999999995</v>
      </c>
      <c r="BK671">
        <v>76.163970000000006</v>
      </c>
      <c r="BL671">
        <v>74.000569999999996</v>
      </c>
      <c r="BM671">
        <v>71.328410000000005</v>
      </c>
      <c r="BN671">
        <v>-7.9059059999999999</v>
      </c>
      <c r="BO671">
        <v>-9.722766</v>
      </c>
      <c r="BP671">
        <v>-10.32109</v>
      </c>
      <c r="BQ671">
        <v>-6.4617449999999996</v>
      </c>
      <c r="BR671">
        <v>-7.3094590000000004</v>
      </c>
      <c r="BS671">
        <v>-2.5362239999999998</v>
      </c>
      <c r="BT671">
        <v>-0.63193790000000005</v>
      </c>
      <c r="BU671">
        <v>5.6981890000000002</v>
      </c>
      <c r="BV671">
        <v>5.2148810000000001</v>
      </c>
      <c r="BW671">
        <v>4.7157119999999999</v>
      </c>
      <c r="BX671">
        <v>1.7055990000000001</v>
      </c>
      <c r="BY671">
        <v>-1.0510930000000001</v>
      </c>
      <c r="BZ671">
        <v>-0.41171390000000002</v>
      </c>
      <c r="CA671">
        <v>0.65992039999999996</v>
      </c>
      <c r="CB671">
        <v>11.16962</v>
      </c>
      <c r="CC671">
        <v>8.1126930000000002</v>
      </c>
      <c r="CD671">
        <v>5.8232330000000001</v>
      </c>
      <c r="CE671">
        <v>2.8388100000000001</v>
      </c>
      <c r="CF671">
        <v>1.1085400000000001</v>
      </c>
      <c r="CG671">
        <v>-0.3001007</v>
      </c>
      <c r="CH671">
        <v>-2.0165479999999998</v>
      </c>
      <c r="CI671">
        <v>-5.4887499999999996</v>
      </c>
      <c r="CJ671">
        <v>-4.1951809999999998</v>
      </c>
      <c r="CK671">
        <v>-5.0975659999999996</v>
      </c>
      <c r="CL671">
        <v>32.393799999999999</v>
      </c>
      <c r="CM671">
        <v>32.959240000000001</v>
      </c>
      <c r="CN671">
        <v>30.933509999999998</v>
      </c>
      <c r="CO671">
        <v>21.259589999999999</v>
      </c>
      <c r="CP671">
        <v>18.969139999999999</v>
      </c>
      <c r="CQ671">
        <v>6.8171989999999996</v>
      </c>
      <c r="CR671">
        <v>8.1668409999999998</v>
      </c>
      <c r="CS671">
        <v>11.56296</v>
      </c>
      <c r="CT671">
        <v>7.1699739999999998</v>
      </c>
      <c r="CU671">
        <v>7.114751</v>
      </c>
      <c r="CV671">
        <v>4.3819100000000004</v>
      </c>
      <c r="CW671">
        <v>1.846282</v>
      </c>
      <c r="CX671">
        <v>5.3527630000000004</v>
      </c>
      <c r="CY671">
        <v>10.50371</v>
      </c>
      <c r="CZ671">
        <v>18.546620000000001</v>
      </c>
      <c r="DA671">
        <v>26.42839</v>
      </c>
      <c r="DB671">
        <v>29.716840000000001</v>
      </c>
      <c r="DC671">
        <v>34.361229999999999</v>
      </c>
      <c r="DD671">
        <v>79.939419999999998</v>
      </c>
      <c r="DE671">
        <v>90.146069999999995</v>
      </c>
      <c r="DF671">
        <v>71.108810000000005</v>
      </c>
      <c r="DG671">
        <v>33.960050000000003</v>
      </c>
      <c r="DH671">
        <v>31.28979</v>
      </c>
      <c r="DI671">
        <v>34.921999999999997</v>
      </c>
    </row>
    <row r="672" spans="1:113" x14ac:dyDescent="0.25">
      <c r="A672" t="str">
        <f t="shared" si="10"/>
        <v>Sierra_All_All_All_All_200 kW and above_2958465</v>
      </c>
      <c r="B672" t="s">
        <v>204</v>
      </c>
      <c r="C672" t="s">
        <v>273</v>
      </c>
      <c r="D672" t="s">
        <v>194</v>
      </c>
      <c r="E672" t="s">
        <v>19</v>
      </c>
      <c r="F672" t="s">
        <v>19</v>
      </c>
      <c r="G672" t="s">
        <v>19</v>
      </c>
      <c r="H672" t="s">
        <v>19</v>
      </c>
      <c r="I672" t="s">
        <v>61</v>
      </c>
      <c r="J672" s="11">
        <v>2958465</v>
      </c>
      <c r="K672">
        <v>15</v>
      </c>
      <c r="L672">
        <v>18</v>
      </c>
      <c r="M672">
        <v>166.4444</v>
      </c>
      <c r="N672">
        <v>0</v>
      </c>
      <c r="O672">
        <v>0</v>
      </c>
      <c r="P672">
        <v>0</v>
      </c>
      <c r="Q672">
        <v>0</v>
      </c>
      <c r="R672">
        <v>229.07486</v>
      </c>
      <c r="S672">
        <v>225.07884999999999</v>
      </c>
      <c r="T672">
        <v>222.63496000000001</v>
      </c>
      <c r="U672">
        <v>222.25989000000001</v>
      </c>
      <c r="V672">
        <v>237.72853000000001</v>
      </c>
      <c r="W672">
        <v>261.89272</v>
      </c>
      <c r="X672">
        <v>283.84075000000001</v>
      </c>
      <c r="Y672">
        <v>294.68824999999998</v>
      </c>
      <c r="Z672">
        <v>304.35025999999999</v>
      </c>
      <c r="AA672">
        <v>307.14192000000003</v>
      </c>
      <c r="AB672">
        <v>307.89866999999998</v>
      </c>
      <c r="AC672">
        <v>297.77242999999999</v>
      </c>
      <c r="AD672">
        <v>274.20738</v>
      </c>
      <c r="AE672">
        <v>270.60696999999999</v>
      </c>
      <c r="AF672">
        <v>249.97444999999999</v>
      </c>
      <c r="AG672">
        <v>239.36189999999999</v>
      </c>
      <c r="AH672">
        <v>230.75040000000001</v>
      </c>
      <c r="AI672">
        <v>225.0984</v>
      </c>
      <c r="AJ672">
        <v>238.14519999999999</v>
      </c>
      <c r="AK672">
        <v>258.52670000000001</v>
      </c>
      <c r="AL672">
        <v>255.8843</v>
      </c>
      <c r="AM672">
        <v>247.57419999999999</v>
      </c>
      <c r="AN672">
        <v>235.73859999999999</v>
      </c>
      <c r="AO672">
        <v>227.2954</v>
      </c>
      <c r="AP672">
        <v>75.269949999999994</v>
      </c>
      <c r="AQ672">
        <v>73.730869999999996</v>
      </c>
      <c r="AR672">
        <v>72.087149999999994</v>
      </c>
      <c r="AS672">
        <v>70.635469999999998</v>
      </c>
      <c r="AT672">
        <v>69.414389999999997</v>
      </c>
      <c r="AU672">
        <v>68.496830000000003</v>
      </c>
      <c r="AV672">
        <v>67.458269999999999</v>
      </c>
      <c r="AW672">
        <v>68.687809999999999</v>
      </c>
      <c r="AX672">
        <v>73.258539999999996</v>
      </c>
      <c r="AY672">
        <v>78.310860000000005</v>
      </c>
      <c r="AZ672">
        <v>82.955889999999997</v>
      </c>
      <c r="BA672">
        <v>86.882509999999996</v>
      </c>
      <c r="BB672">
        <v>90.194339999999997</v>
      </c>
      <c r="BC672">
        <v>93.275049999999993</v>
      </c>
      <c r="BD672">
        <v>95.747150000000005</v>
      </c>
      <c r="BE672">
        <v>97.423429999999996</v>
      </c>
      <c r="BF672">
        <v>98.666309999999996</v>
      </c>
      <c r="BG672">
        <v>98.90034</v>
      </c>
      <c r="BH672">
        <v>97.809190000000001</v>
      </c>
      <c r="BI672">
        <v>94.335800000000006</v>
      </c>
      <c r="BJ672">
        <v>88.404830000000004</v>
      </c>
      <c r="BK672">
        <v>83.133610000000004</v>
      </c>
      <c r="BL672">
        <v>79.664320000000004</v>
      </c>
      <c r="BM672">
        <v>77.240200000000002</v>
      </c>
      <c r="BN672">
        <v>-5.0427910000000002</v>
      </c>
      <c r="BO672">
        <v>-5.012079</v>
      </c>
      <c r="BP672">
        <v>-5.2228659999999998</v>
      </c>
      <c r="BQ672">
        <v>-3.4428909999999999</v>
      </c>
      <c r="BR672">
        <v>-2.8733719999999998</v>
      </c>
      <c r="BS672">
        <v>-1.671529</v>
      </c>
      <c r="BT672">
        <v>0.65282200000000001</v>
      </c>
      <c r="BU672">
        <v>4.2254870000000002</v>
      </c>
      <c r="BV672">
        <v>2.7670880000000002</v>
      </c>
      <c r="BW672">
        <v>1.246481</v>
      </c>
      <c r="BX672">
        <v>0.40207900000000002</v>
      </c>
      <c r="BY672">
        <v>-0.84767499999999996</v>
      </c>
      <c r="BZ672">
        <v>0.54740999999999995</v>
      </c>
      <c r="CA672">
        <v>3.8135289999999999</v>
      </c>
      <c r="CB672">
        <v>12.26244</v>
      </c>
      <c r="CC672">
        <v>10.309329999999999</v>
      </c>
      <c r="CD672">
        <v>8.5104360000000003</v>
      </c>
      <c r="CE672">
        <v>5.8800020000000002</v>
      </c>
      <c r="CF672">
        <v>0.6337933</v>
      </c>
      <c r="CG672">
        <v>-3.386282</v>
      </c>
      <c r="CH672">
        <v>-2.7515139999999998</v>
      </c>
      <c r="CI672">
        <v>-2.4734600000000002</v>
      </c>
      <c r="CJ672">
        <v>-2.1424059999999998</v>
      </c>
      <c r="CK672">
        <v>-1.8516589999999999</v>
      </c>
      <c r="CL672">
        <v>3.908636</v>
      </c>
      <c r="CM672">
        <v>2.9221439999999999</v>
      </c>
      <c r="CN672">
        <v>2.5884459999999998</v>
      </c>
      <c r="CO672">
        <v>1.9619</v>
      </c>
      <c r="CP672">
        <v>1.2987930000000001</v>
      </c>
      <c r="CQ672">
        <v>0.73439730000000003</v>
      </c>
      <c r="CR672">
        <v>0.74283840000000001</v>
      </c>
      <c r="CS672">
        <v>0.96955199999999997</v>
      </c>
      <c r="CT672">
        <v>0.74187199999999998</v>
      </c>
      <c r="CU672">
        <v>0.683504</v>
      </c>
      <c r="CV672">
        <v>0.55917170000000005</v>
      </c>
      <c r="CW672">
        <v>0.21260870000000001</v>
      </c>
      <c r="CX672">
        <v>0.65676679999999998</v>
      </c>
      <c r="CY672">
        <v>1.290537</v>
      </c>
      <c r="CZ672">
        <v>2.2396229999999999</v>
      </c>
      <c r="DA672">
        <v>3.480626</v>
      </c>
      <c r="DB672">
        <v>3.8783789999999998</v>
      </c>
      <c r="DC672">
        <v>4.2930590000000004</v>
      </c>
      <c r="DD672">
        <v>9.9095859999999991</v>
      </c>
      <c r="DE672">
        <v>11.18061</v>
      </c>
      <c r="DF672">
        <v>9.2701039999999999</v>
      </c>
      <c r="DG672">
        <v>3.6354139999999999</v>
      </c>
      <c r="DH672">
        <v>3.2851129999999999</v>
      </c>
      <c r="DI672">
        <v>3.431155</v>
      </c>
    </row>
    <row r="673" spans="1:113" x14ac:dyDescent="0.25">
      <c r="A673" t="str">
        <f t="shared" si="10"/>
        <v>Stockton_All_All_All_All_200 kW and above_43627</v>
      </c>
      <c r="B673" t="s">
        <v>177</v>
      </c>
      <c r="C673" t="s">
        <v>274</v>
      </c>
      <c r="D673" t="s">
        <v>195</v>
      </c>
      <c r="E673" t="s">
        <v>19</v>
      </c>
      <c r="F673" t="s">
        <v>19</v>
      </c>
      <c r="G673" t="s">
        <v>19</v>
      </c>
      <c r="H673" t="s">
        <v>19</v>
      </c>
      <c r="I673" t="s">
        <v>61</v>
      </c>
      <c r="J673" s="11">
        <v>43627</v>
      </c>
      <c r="K673">
        <v>15</v>
      </c>
      <c r="L673">
        <v>18</v>
      </c>
      <c r="M673">
        <v>120</v>
      </c>
      <c r="N673">
        <v>0</v>
      </c>
      <c r="O673">
        <v>0</v>
      </c>
      <c r="P673">
        <v>0</v>
      </c>
      <c r="Q673">
        <v>0</v>
      </c>
      <c r="R673">
        <v>226.60414</v>
      </c>
      <c r="S673">
        <v>222.87613999999999</v>
      </c>
      <c r="T673">
        <v>213.44230999999999</v>
      </c>
      <c r="U673">
        <v>218.45997</v>
      </c>
      <c r="V673">
        <v>236.51754</v>
      </c>
      <c r="W673">
        <v>266.78377</v>
      </c>
      <c r="X673">
        <v>286.89857000000001</v>
      </c>
      <c r="Y673">
        <v>303.52535999999998</v>
      </c>
      <c r="Z673">
        <v>311.45573999999999</v>
      </c>
      <c r="AA673">
        <v>309.98286999999999</v>
      </c>
      <c r="AB673">
        <v>316.92018999999999</v>
      </c>
      <c r="AC673">
        <v>320.90150999999997</v>
      </c>
      <c r="AD673">
        <v>307.82783000000001</v>
      </c>
      <c r="AE673">
        <v>305.28654</v>
      </c>
      <c r="AF673">
        <v>285.50130000000001</v>
      </c>
      <c r="AG673">
        <v>285.53289999999998</v>
      </c>
      <c r="AH673">
        <v>276.73509999999999</v>
      </c>
      <c r="AI673">
        <v>268.37810000000002</v>
      </c>
      <c r="AJ673">
        <v>272.66699999999997</v>
      </c>
      <c r="AK673">
        <v>269.45389999999998</v>
      </c>
      <c r="AL673">
        <v>281.37180000000001</v>
      </c>
      <c r="AM673">
        <v>277.5421</v>
      </c>
      <c r="AN673">
        <v>263.27749999999997</v>
      </c>
      <c r="AO673">
        <v>244.14230000000001</v>
      </c>
      <c r="AP673">
        <v>84.772900000000007</v>
      </c>
      <c r="AQ673">
        <v>81.701189999999997</v>
      </c>
      <c r="AR673">
        <v>80.041510000000002</v>
      </c>
      <c r="AS673">
        <v>79.127489999999995</v>
      </c>
      <c r="AT673">
        <v>77.053669999999997</v>
      </c>
      <c r="AU673">
        <v>76.076899999999995</v>
      </c>
      <c r="AV673">
        <v>75.626369999999994</v>
      </c>
      <c r="AW673">
        <v>77.272049999999993</v>
      </c>
      <c r="AX673">
        <v>80.846069999999997</v>
      </c>
      <c r="AY673">
        <v>84.022919999999999</v>
      </c>
      <c r="AZ673">
        <v>86.748199999999997</v>
      </c>
      <c r="BA673">
        <v>91.085350000000005</v>
      </c>
      <c r="BB673">
        <v>95.789959999999994</v>
      </c>
      <c r="BC673">
        <v>98.615740000000002</v>
      </c>
      <c r="BD673">
        <v>100.7457</v>
      </c>
      <c r="BE673">
        <v>101.73220000000001</v>
      </c>
      <c r="BF673">
        <v>102.4084</v>
      </c>
      <c r="BG673">
        <v>102.4753</v>
      </c>
      <c r="BH673">
        <v>101.18219999999999</v>
      </c>
      <c r="BI673">
        <v>100.307</v>
      </c>
      <c r="BJ673">
        <v>98.347269999999995</v>
      </c>
      <c r="BK673">
        <v>94.036320000000003</v>
      </c>
      <c r="BL673">
        <v>90.418350000000004</v>
      </c>
      <c r="BM673">
        <v>88.181669999999997</v>
      </c>
      <c r="BN673">
        <v>-9.4093219999999995</v>
      </c>
      <c r="BO673">
        <v>-11.40291</v>
      </c>
      <c r="BP673">
        <v>-11.60017</v>
      </c>
      <c r="BQ673">
        <v>-7.422504</v>
      </c>
      <c r="BR673">
        <v>-8.2706429999999997</v>
      </c>
      <c r="BS673">
        <v>-4.1220610000000004</v>
      </c>
      <c r="BT673">
        <v>-3.0287160000000002</v>
      </c>
      <c r="BU673">
        <v>4.0460159999999998</v>
      </c>
      <c r="BV673">
        <v>4.2860110000000002</v>
      </c>
      <c r="BW673">
        <v>3.5326680000000001</v>
      </c>
      <c r="BX673">
        <v>1.74434</v>
      </c>
      <c r="BY673">
        <v>-0.65925089999999997</v>
      </c>
      <c r="BZ673">
        <v>-1.1351290000000001</v>
      </c>
      <c r="CA673">
        <v>-0.37999369999999999</v>
      </c>
      <c r="CB673">
        <v>10.43573</v>
      </c>
      <c r="CC673">
        <v>8.4232359999999993</v>
      </c>
      <c r="CD673">
        <v>5.8588399999999998</v>
      </c>
      <c r="CE673">
        <v>2.8214030000000001</v>
      </c>
      <c r="CF673">
        <v>0.59267749999999997</v>
      </c>
      <c r="CG673">
        <v>-1.6855309999999999</v>
      </c>
      <c r="CH673">
        <v>-4.1225880000000004</v>
      </c>
      <c r="CI673">
        <v>-7.6901950000000001</v>
      </c>
      <c r="CJ673">
        <v>-6.031231</v>
      </c>
      <c r="CK673">
        <v>-6.8092119999999996</v>
      </c>
      <c r="CL673">
        <v>36.889040000000001</v>
      </c>
      <c r="CM673">
        <v>43.463619999999999</v>
      </c>
      <c r="CN673">
        <v>48.126429999999999</v>
      </c>
      <c r="CO673">
        <v>40.323</v>
      </c>
      <c r="CP673">
        <v>31.757850000000001</v>
      </c>
      <c r="CQ673">
        <v>12.23143</v>
      </c>
      <c r="CR673">
        <v>14.688560000000001</v>
      </c>
      <c r="CS673">
        <v>22.60454</v>
      </c>
      <c r="CT673">
        <v>11.094379999999999</v>
      </c>
      <c r="CU673">
        <v>11.085100000000001</v>
      </c>
      <c r="CV673">
        <v>4.3579980000000003</v>
      </c>
      <c r="CW673">
        <v>2.0963069999999999</v>
      </c>
      <c r="CX673">
        <v>3.8766699999999998</v>
      </c>
      <c r="CY673">
        <v>10.38457</v>
      </c>
      <c r="CZ673">
        <v>27.171430000000001</v>
      </c>
      <c r="DA673">
        <v>49.954219999999999</v>
      </c>
      <c r="DB673">
        <v>80.960669999999993</v>
      </c>
      <c r="DC673">
        <v>65.581890000000001</v>
      </c>
      <c r="DD673">
        <v>169.23820000000001</v>
      </c>
      <c r="DE673">
        <v>212.7807</v>
      </c>
      <c r="DF673">
        <v>144.8031</v>
      </c>
      <c r="DG673">
        <v>38.658700000000003</v>
      </c>
      <c r="DH673">
        <v>33.152990000000003</v>
      </c>
      <c r="DI673">
        <v>35.088039999999999</v>
      </c>
    </row>
    <row r="674" spans="1:113" x14ac:dyDescent="0.25">
      <c r="A674" t="str">
        <f t="shared" si="10"/>
        <v>Stockton_All_All_All_All_200 kW and above_43670</v>
      </c>
      <c r="B674" t="s">
        <v>177</v>
      </c>
      <c r="C674" t="s">
        <v>274</v>
      </c>
      <c r="D674" t="s">
        <v>195</v>
      </c>
      <c r="E674" t="s">
        <v>19</v>
      </c>
      <c r="F674" t="s">
        <v>19</v>
      </c>
      <c r="G674" t="s">
        <v>19</v>
      </c>
      <c r="H674" t="s">
        <v>19</v>
      </c>
      <c r="I674" t="s">
        <v>61</v>
      </c>
      <c r="J674" s="11">
        <v>43670</v>
      </c>
      <c r="K674">
        <v>15</v>
      </c>
      <c r="L674">
        <v>18</v>
      </c>
      <c r="M674">
        <v>118</v>
      </c>
      <c r="N674">
        <v>0</v>
      </c>
      <c r="O674">
        <v>0</v>
      </c>
      <c r="P674">
        <v>0</v>
      </c>
      <c r="Q674">
        <v>0</v>
      </c>
      <c r="R674">
        <v>238.49755999999999</v>
      </c>
      <c r="S674">
        <v>254.72943000000001</v>
      </c>
      <c r="T674">
        <v>252.07574</v>
      </c>
      <c r="U674">
        <v>255.65911</v>
      </c>
      <c r="V674">
        <v>266.80934000000002</v>
      </c>
      <c r="W674">
        <v>273.46989000000002</v>
      </c>
      <c r="X674">
        <v>295.15368999999998</v>
      </c>
      <c r="Y674">
        <v>314.69994000000003</v>
      </c>
      <c r="Z674">
        <v>317.30531999999999</v>
      </c>
      <c r="AA674">
        <v>319.05405000000002</v>
      </c>
      <c r="AB674">
        <v>322.82294000000002</v>
      </c>
      <c r="AC674">
        <v>310.04858000000002</v>
      </c>
      <c r="AD674">
        <v>303.69303000000002</v>
      </c>
      <c r="AE674">
        <v>297.51</v>
      </c>
      <c r="AF674">
        <v>285.45515</v>
      </c>
      <c r="AG674">
        <v>275.31439999999998</v>
      </c>
      <c r="AH674">
        <v>264.05029999999999</v>
      </c>
      <c r="AI674">
        <v>254.72649999999999</v>
      </c>
      <c r="AJ674">
        <v>264.17570000000001</v>
      </c>
      <c r="AK674">
        <v>272.30540000000002</v>
      </c>
      <c r="AL674">
        <v>276.43270000000001</v>
      </c>
      <c r="AM674">
        <v>275.084</v>
      </c>
      <c r="AN674">
        <v>265.14249999999998</v>
      </c>
      <c r="AO674">
        <v>245.86709999999999</v>
      </c>
      <c r="AP674">
        <v>81.244</v>
      </c>
      <c r="AQ674">
        <v>77.887240000000006</v>
      </c>
      <c r="AR674">
        <v>76.348950000000002</v>
      </c>
      <c r="AS674">
        <v>75.698679999999996</v>
      </c>
      <c r="AT674">
        <v>75.367019999999997</v>
      </c>
      <c r="AU674">
        <v>74.799260000000004</v>
      </c>
      <c r="AV674">
        <v>73.702610000000007</v>
      </c>
      <c r="AW674">
        <v>73.941569999999999</v>
      </c>
      <c r="AX674">
        <v>75.912310000000005</v>
      </c>
      <c r="AY674">
        <v>79.743709999999993</v>
      </c>
      <c r="AZ674">
        <v>83.584599999999995</v>
      </c>
      <c r="BA674">
        <v>86.705179999999999</v>
      </c>
      <c r="BB674">
        <v>89.711500000000001</v>
      </c>
      <c r="BC674">
        <v>93.429910000000007</v>
      </c>
      <c r="BD674">
        <v>96.044749999999993</v>
      </c>
      <c r="BE674">
        <v>98.144869999999997</v>
      </c>
      <c r="BF674">
        <v>99.218459999999993</v>
      </c>
      <c r="BG674">
        <v>99.652640000000005</v>
      </c>
      <c r="BH674">
        <v>99.535439999999994</v>
      </c>
      <c r="BI674">
        <v>98.757140000000007</v>
      </c>
      <c r="BJ674">
        <v>96.232219999999998</v>
      </c>
      <c r="BK674">
        <v>91.706800000000001</v>
      </c>
      <c r="BL674">
        <v>88.751940000000005</v>
      </c>
      <c r="BM674">
        <v>85.952430000000007</v>
      </c>
      <c r="BN674">
        <v>-10.270810000000001</v>
      </c>
      <c r="BO674">
        <v>-5.4160880000000002</v>
      </c>
      <c r="BP674">
        <v>-7.3971730000000004</v>
      </c>
      <c r="BQ674">
        <v>-5.7512379999999999</v>
      </c>
      <c r="BR674">
        <v>-5.137696</v>
      </c>
      <c r="BS674">
        <v>-5.2252099999999997</v>
      </c>
      <c r="BT674">
        <v>-1.289911</v>
      </c>
      <c r="BU674">
        <v>1.7138340000000001</v>
      </c>
      <c r="BV674">
        <v>3.3681869999999998</v>
      </c>
      <c r="BW674">
        <v>3.032848</v>
      </c>
      <c r="BX674">
        <v>0.8235053</v>
      </c>
      <c r="BY674">
        <v>-0.62574090000000004</v>
      </c>
      <c r="BZ674">
        <v>-0.20658689999999999</v>
      </c>
      <c r="CA674">
        <v>4.5418830000000003</v>
      </c>
      <c r="CB674">
        <v>13.70316</v>
      </c>
      <c r="CC674">
        <v>12.4572</v>
      </c>
      <c r="CD674">
        <v>11.19364</v>
      </c>
      <c r="CE674">
        <v>7.1198790000000001</v>
      </c>
      <c r="CF674">
        <v>0.2225008</v>
      </c>
      <c r="CG674">
        <v>-4.2216940000000003</v>
      </c>
      <c r="CH674">
        <v>-3.471298</v>
      </c>
      <c r="CI674">
        <v>-2.6330770000000001</v>
      </c>
      <c r="CJ674">
        <v>-3.5183369999999998</v>
      </c>
      <c r="CK674">
        <v>-2.312424</v>
      </c>
      <c r="CL674" s="76">
        <v>46.1372</v>
      </c>
      <c r="CM674" s="76">
        <v>34.969830000000002</v>
      </c>
      <c r="CN674" s="76">
        <v>35.507770000000001</v>
      </c>
      <c r="CO674" s="76">
        <v>31.010809999999999</v>
      </c>
      <c r="CP674" s="76">
        <v>15.93247</v>
      </c>
      <c r="CQ674" s="76">
        <v>10.697100000000001</v>
      </c>
      <c r="CR674" s="76">
        <v>9.0438080000000003</v>
      </c>
      <c r="CS674" s="76">
        <v>15.364269999999999</v>
      </c>
      <c r="CT674" s="76">
        <v>9.3569709999999997</v>
      </c>
      <c r="CU674" s="76">
        <v>10.835800000000001</v>
      </c>
      <c r="CV674" s="76">
        <v>12.789149999999999</v>
      </c>
      <c r="CW674" s="76">
        <v>5.0993560000000002</v>
      </c>
      <c r="CX674" s="76">
        <v>7.9679279999999997</v>
      </c>
      <c r="CY674" s="76">
        <v>12.240919999999999</v>
      </c>
      <c r="CZ674" s="76">
        <v>26.426739999999999</v>
      </c>
      <c r="DA674" s="76">
        <v>39.001159999999999</v>
      </c>
      <c r="DB674" s="76">
        <v>59.523220000000002</v>
      </c>
      <c r="DC674" s="76">
        <v>52.172730000000001</v>
      </c>
      <c r="DD674" s="76">
        <v>154.98089999999999</v>
      </c>
      <c r="DE674" s="76">
        <v>185.32839999999999</v>
      </c>
      <c r="DF674" s="76">
        <v>140.62389999999999</v>
      </c>
      <c r="DG674" s="76">
        <v>42.110860000000002</v>
      </c>
      <c r="DH674" s="76">
        <v>33.317590000000003</v>
      </c>
      <c r="DI674" s="76">
        <v>33.813009999999998</v>
      </c>
    </row>
    <row r="675" spans="1:113" x14ac:dyDescent="0.25">
      <c r="A675" t="str">
        <f t="shared" si="10"/>
        <v>Stockton_All_All_All_All_200 kW and above_43672</v>
      </c>
      <c r="B675" t="s">
        <v>177</v>
      </c>
      <c r="C675" t="s">
        <v>274</v>
      </c>
      <c r="D675" t="s">
        <v>195</v>
      </c>
      <c r="E675" t="s">
        <v>19</v>
      </c>
      <c r="F675" t="s">
        <v>19</v>
      </c>
      <c r="G675" t="s">
        <v>19</v>
      </c>
      <c r="H675" t="s">
        <v>19</v>
      </c>
      <c r="I675" t="s">
        <v>61</v>
      </c>
      <c r="J675" s="11">
        <v>43672</v>
      </c>
      <c r="K675">
        <v>15</v>
      </c>
      <c r="L675">
        <v>18</v>
      </c>
      <c r="M675">
        <v>118</v>
      </c>
      <c r="N675">
        <v>0</v>
      </c>
      <c r="O675">
        <v>0</v>
      </c>
      <c r="P675">
        <v>0</v>
      </c>
      <c r="Q675">
        <v>0</v>
      </c>
      <c r="R675">
        <v>239.77710999999999</v>
      </c>
      <c r="S675">
        <v>252.42507000000001</v>
      </c>
      <c r="T675">
        <v>252.63028</v>
      </c>
      <c r="U675">
        <v>254.74834000000001</v>
      </c>
      <c r="V675">
        <v>269.79014000000001</v>
      </c>
      <c r="W675">
        <v>284.32281999999998</v>
      </c>
      <c r="X675">
        <v>300.55932999999999</v>
      </c>
      <c r="Y675">
        <v>310.76202000000001</v>
      </c>
      <c r="Z675">
        <v>309.87626999999998</v>
      </c>
      <c r="AA675">
        <v>313.99545999999998</v>
      </c>
      <c r="AB675">
        <v>312.66064999999998</v>
      </c>
      <c r="AC675">
        <v>297.92628999999999</v>
      </c>
      <c r="AD675">
        <v>275.43788999999998</v>
      </c>
      <c r="AE675">
        <v>270.03773999999999</v>
      </c>
      <c r="AF675">
        <v>253.93254999999999</v>
      </c>
      <c r="AG675">
        <v>246.25540000000001</v>
      </c>
      <c r="AH675">
        <v>242.68</v>
      </c>
      <c r="AI675">
        <v>239.32769999999999</v>
      </c>
      <c r="AJ675">
        <v>240.04939999999999</v>
      </c>
      <c r="AK675">
        <v>242.1337</v>
      </c>
      <c r="AL675">
        <v>241.23769999999999</v>
      </c>
      <c r="AM675">
        <v>242.27510000000001</v>
      </c>
      <c r="AN675">
        <v>235.96289999999999</v>
      </c>
      <c r="AO675">
        <v>215.71250000000001</v>
      </c>
      <c r="AP675">
        <v>78.575630000000004</v>
      </c>
      <c r="AQ675">
        <v>79.270030000000006</v>
      </c>
      <c r="AR675">
        <v>77.911699999999996</v>
      </c>
      <c r="AS675">
        <v>75.783289999999994</v>
      </c>
      <c r="AT675">
        <v>73.083370000000002</v>
      </c>
      <c r="AU675">
        <v>71.100700000000003</v>
      </c>
      <c r="AV675">
        <v>69.360039999999998</v>
      </c>
      <c r="AW675">
        <v>70.338750000000005</v>
      </c>
      <c r="AX675">
        <v>72.962360000000004</v>
      </c>
      <c r="AY675">
        <v>76.683920000000001</v>
      </c>
      <c r="AZ675">
        <v>81.663409999999999</v>
      </c>
      <c r="BA675">
        <v>85.728290000000001</v>
      </c>
      <c r="BB675">
        <v>88.363489999999999</v>
      </c>
      <c r="BC675">
        <v>91.105350000000001</v>
      </c>
      <c r="BD675">
        <v>93.744039999999998</v>
      </c>
      <c r="BE675">
        <v>95.603629999999995</v>
      </c>
      <c r="BF675">
        <v>97.529730000000001</v>
      </c>
      <c r="BG675">
        <v>97.472480000000004</v>
      </c>
      <c r="BH675">
        <v>95.726860000000002</v>
      </c>
      <c r="BI675">
        <v>92.254170000000002</v>
      </c>
      <c r="BJ675">
        <v>87.872280000000003</v>
      </c>
      <c r="BK675">
        <v>83.399280000000005</v>
      </c>
      <c r="BL675">
        <v>80.658680000000004</v>
      </c>
      <c r="BM675">
        <v>78.332989999999995</v>
      </c>
      <c r="BN675">
        <v>-9.8799620000000008</v>
      </c>
      <c r="BO675">
        <v>-5.6243319999999999</v>
      </c>
      <c r="BP675">
        <v>-7.4160579999999996</v>
      </c>
      <c r="BQ675">
        <v>-5.3661729999999999</v>
      </c>
      <c r="BR675">
        <v>-4.4162850000000002</v>
      </c>
      <c r="BS675">
        <v>-4.056</v>
      </c>
      <c r="BT675">
        <v>-0.21155589999999999</v>
      </c>
      <c r="BU675">
        <v>2.028232</v>
      </c>
      <c r="BV675">
        <v>3.3819370000000002</v>
      </c>
      <c r="BW675">
        <v>2.9996200000000002</v>
      </c>
      <c r="BX675">
        <v>0.74853510000000001</v>
      </c>
      <c r="BY675">
        <v>-0.50974410000000003</v>
      </c>
      <c r="BZ675">
        <v>-0.22169220000000001</v>
      </c>
      <c r="CA675">
        <v>4.8230500000000003</v>
      </c>
      <c r="CB675">
        <v>13.80538</v>
      </c>
      <c r="CC675">
        <v>12.35427</v>
      </c>
      <c r="CD675">
        <v>11.257630000000001</v>
      </c>
      <c r="CE675">
        <v>7.1020750000000001</v>
      </c>
      <c r="CF675">
        <v>0.38402890000000001</v>
      </c>
      <c r="CG675">
        <v>-4.348128</v>
      </c>
      <c r="CH675">
        <v>-3.0831119999999999</v>
      </c>
      <c r="CI675">
        <v>-1.7496259999999999</v>
      </c>
      <c r="CJ675">
        <v>-2.8169279999999999</v>
      </c>
      <c r="CK675">
        <v>-1.687748</v>
      </c>
      <c r="CL675" s="76">
        <v>46.955359999999999</v>
      </c>
      <c r="CM675" s="76">
        <v>34.867640000000002</v>
      </c>
      <c r="CN675" s="76">
        <v>35.313029999999998</v>
      </c>
      <c r="CO675" s="76">
        <v>32.455129999999997</v>
      </c>
      <c r="CP675" s="76">
        <v>17.94444</v>
      </c>
      <c r="CQ675" s="76">
        <v>12.209759999999999</v>
      </c>
      <c r="CR675" s="76">
        <v>8.7014220000000009</v>
      </c>
      <c r="CS675" s="76">
        <v>16.20035</v>
      </c>
      <c r="CT675" s="76">
        <v>9.767963</v>
      </c>
      <c r="CU675" s="76">
        <v>12.86181</v>
      </c>
      <c r="CV675" s="76">
        <v>13.427160000000001</v>
      </c>
      <c r="CW675" s="76">
        <v>5.57639</v>
      </c>
      <c r="CX675" s="76">
        <v>8.2028809999999996</v>
      </c>
      <c r="CY675" s="76">
        <v>12.136649999999999</v>
      </c>
      <c r="CZ675" s="76">
        <v>27.540939999999999</v>
      </c>
      <c r="DA675" s="76">
        <v>40.212409999999998</v>
      </c>
      <c r="DB675" s="76">
        <v>61.565440000000002</v>
      </c>
      <c r="DC675" s="76">
        <v>56.089129999999997</v>
      </c>
      <c r="DD675" s="76">
        <v>150.13030000000001</v>
      </c>
      <c r="DE675" s="76">
        <v>183.04300000000001</v>
      </c>
      <c r="DF675" s="76">
        <v>144.77010000000001</v>
      </c>
      <c r="DG675" s="76">
        <v>43.467440000000003</v>
      </c>
      <c r="DH675" s="76">
        <v>36.218380000000003</v>
      </c>
      <c r="DI675" s="76">
        <v>37.85248</v>
      </c>
    </row>
    <row r="676" spans="1:113" x14ac:dyDescent="0.25">
      <c r="A676" t="str">
        <f t="shared" si="10"/>
        <v>Stockton_All_All_All_All_200 kW and above_43690</v>
      </c>
      <c r="B676" t="s">
        <v>177</v>
      </c>
      <c r="C676" t="s">
        <v>274</v>
      </c>
      <c r="D676" t="s">
        <v>195</v>
      </c>
      <c r="E676" t="s">
        <v>19</v>
      </c>
      <c r="F676" t="s">
        <v>19</v>
      </c>
      <c r="G676" t="s">
        <v>19</v>
      </c>
      <c r="H676" t="s">
        <v>19</v>
      </c>
      <c r="I676" t="s">
        <v>61</v>
      </c>
      <c r="J676" s="11">
        <v>43690</v>
      </c>
      <c r="K676">
        <v>15</v>
      </c>
      <c r="L676">
        <v>18</v>
      </c>
      <c r="M676">
        <v>119</v>
      </c>
      <c r="N676">
        <v>0</v>
      </c>
      <c r="O676">
        <v>0</v>
      </c>
      <c r="P676">
        <v>0</v>
      </c>
      <c r="Q676">
        <v>0</v>
      </c>
      <c r="R676">
        <v>239.5684</v>
      </c>
      <c r="S676">
        <v>251.93200999999999</v>
      </c>
      <c r="T676">
        <v>252.56925000000001</v>
      </c>
      <c r="U676">
        <v>254.07273000000001</v>
      </c>
      <c r="V676">
        <v>274.60363000000001</v>
      </c>
      <c r="W676">
        <v>304.06</v>
      </c>
      <c r="X676">
        <v>314.08060999999998</v>
      </c>
      <c r="Y676">
        <v>328.42595</v>
      </c>
      <c r="Z676">
        <v>344.40023000000002</v>
      </c>
      <c r="AA676">
        <v>337.25085999999999</v>
      </c>
      <c r="AB676">
        <v>336.63243999999997</v>
      </c>
      <c r="AC676">
        <v>321.38308999999998</v>
      </c>
      <c r="AD676">
        <v>314.93416000000002</v>
      </c>
      <c r="AE676">
        <v>313.10187000000002</v>
      </c>
      <c r="AF676">
        <v>297.74466000000001</v>
      </c>
      <c r="AG676">
        <v>283.4751</v>
      </c>
      <c r="AH676">
        <v>275.74829999999997</v>
      </c>
      <c r="AI676">
        <v>280.5566</v>
      </c>
      <c r="AJ676">
        <v>277.5643</v>
      </c>
      <c r="AK676">
        <v>284.08229999999998</v>
      </c>
      <c r="AL676">
        <v>290.98630000000003</v>
      </c>
      <c r="AM676">
        <v>273.23200000000003</v>
      </c>
      <c r="AN676">
        <v>266.44880000000001</v>
      </c>
      <c r="AO676">
        <v>248.9957</v>
      </c>
      <c r="AP676">
        <v>78.834289999999996</v>
      </c>
      <c r="AQ676">
        <v>75.854110000000006</v>
      </c>
      <c r="AR676">
        <v>74.298220000000001</v>
      </c>
      <c r="AS676">
        <v>73.318179999999998</v>
      </c>
      <c r="AT676">
        <v>72.631129999999999</v>
      </c>
      <c r="AU676">
        <v>71.460130000000007</v>
      </c>
      <c r="AV676">
        <v>70.374600000000001</v>
      </c>
      <c r="AW676">
        <v>70.576149999999998</v>
      </c>
      <c r="AX676">
        <v>73.612499999999997</v>
      </c>
      <c r="AY676">
        <v>77.197249999999997</v>
      </c>
      <c r="AZ676">
        <v>81.509739999999994</v>
      </c>
      <c r="BA676">
        <v>85.239710000000002</v>
      </c>
      <c r="BB676">
        <v>88.786559999999994</v>
      </c>
      <c r="BC676">
        <v>92.133099999999999</v>
      </c>
      <c r="BD676">
        <v>94.500879999999995</v>
      </c>
      <c r="BE676">
        <v>97.06026</v>
      </c>
      <c r="BF676">
        <v>97.862549999999999</v>
      </c>
      <c r="BG676">
        <v>98.508830000000003</v>
      </c>
      <c r="BH676">
        <v>98.392880000000005</v>
      </c>
      <c r="BI676">
        <v>96.690089999999998</v>
      </c>
      <c r="BJ676">
        <v>93.669780000000003</v>
      </c>
      <c r="BK676">
        <v>89.677620000000005</v>
      </c>
      <c r="BL676">
        <v>84.949550000000002</v>
      </c>
      <c r="BM676">
        <v>82.250309999999999</v>
      </c>
      <c r="BN676">
        <v>-3.2058430000000002</v>
      </c>
      <c r="BO676">
        <v>-3.6932049999999998</v>
      </c>
      <c r="BP676">
        <v>-3.0913750000000002</v>
      </c>
      <c r="BQ676">
        <v>-2.1122169999999998</v>
      </c>
      <c r="BR676">
        <v>-1.5813790000000001</v>
      </c>
      <c r="BS676">
        <v>-1.198828</v>
      </c>
      <c r="BT676">
        <v>0.85640720000000004</v>
      </c>
      <c r="BU676">
        <v>4.822114</v>
      </c>
      <c r="BV676">
        <v>2.0406010000000001</v>
      </c>
      <c r="BW676">
        <v>0.27949570000000001</v>
      </c>
      <c r="BX676">
        <v>0.13313369999999999</v>
      </c>
      <c r="BY676">
        <v>-1.2275119999999999</v>
      </c>
      <c r="BZ676">
        <v>1.2670079999999999</v>
      </c>
      <c r="CA676">
        <v>4.3792960000000001</v>
      </c>
      <c r="CB676">
        <v>12.033580000000001</v>
      </c>
      <c r="CC676">
        <v>10.672079999999999</v>
      </c>
      <c r="CD676">
        <v>8.8971680000000006</v>
      </c>
      <c r="CE676">
        <v>6.5530809999999997</v>
      </c>
      <c r="CF676">
        <v>0.37465900000000002</v>
      </c>
      <c r="CG676">
        <v>-3.956731</v>
      </c>
      <c r="CH676">
        <v>-3.365685</v>
      </c>
      <c r="CI676">
        <v>-2.7097479999999998</v>
      </c>
      <c r="CJ676">
        <v>-2.2545739999999999</v>
      </c>
      <c r="CK676">
        <v>-2.3579219999999999</v>
      </c>
      <c r="CL676" s="76">
        <v>41.045229999999997</v>
      </c>
      <c r="CM676" s="76">
        <v>34.991840000000003</v>
      </c>
      <c r="CN676" s="76">
        <v>35.855200000000004</v>
      </c>
      <c r="CO676" s="76">
        <v>31.79158</v>
      </c>
      <c r="CP676" s="76">
        <v>17.483809999999998</v>
      </c>
      <c r="CQ676" s="76">
        <v>12.10078</v>
      </c>
      <c r="CR676" s="76">
        <v>12.073460000000001</v>
      </c>
      <c r="CS676" s="76">
        <v>19.332439999999998</v>
      </c>
      <c r="CT676" s="76">
        <v>10.582560000000001</v>
      </c>
      <c r="CU676" s="76">
        <v>11.12651</v>
      </c>
      <c r="CV676" s="76">
        <v>13.19317</v>
      </c>
      <c r="CW676" s="76">
        <v>4.4777509999999996</v>
      </c>
      <c r="CX676" s="76">
        <v>7.927403</v>
      </c>
      <c r="CY676" s="76">
        <v>11.28003</v>
      </c>
      <c r="CZ676" s="76">
        <v>28.784510000000001</v>
      </c>
      <c r="DA676" s="76">
        <v>47.741050000000001</v>
      </c>
      <c r="DB676" s="76">
        <v>77.148150000000001</v>
      </c>
      <c r="DC676" s="76">
        <v>67.983099999999993</v>
      </c>
      <c r="DD676" s="76">
        <v>171.376</v>
      </c>
      <c r="DE676" s="76">
        <v>198.10730000000001</v>
      </c>
      <c r="DF676" s="76">
        <v>156.5498</v>
      </c>
      <c r="DG676" s="76">
        <v>36.574689999999997</v>
      </c>
      <c r="DH676" s="76">
        <v>28.929950000000002</v>
      </c>
      <c r="DI676" s="76">
        <v>24.58886</v>
      </c>
    </row>
    <row r="677" spans="1:113" x14ac:dyDescent="0.25">
      <c r="A677" t="str">
        <f t="shared" si="10"/>
        <v>Stockton_All_All_All_All_200 kW and above_43691</v>
      </c>
      <c r="B677" t="s">
        <v>177</v>
      </c>
      <c r="C677" t="s">
        <v>274</v>
      </c>
      <c r="D677" t="s">
        <v>195</v>
      </c>
      <c r="E677" t="s">
        <v>19</v>
      </c>
      <c r="F677" t="s">
        <v>19</v>
      </c>
      <c r="G677" t="s">
        <v>19</v>
      </c>
      <c r="H677" t="s">
        <v>19</v>
      </c>
      <c r="I677" t="s">
        <v>61</v>
      </c>
      <c r="J677" s="11">
        <v>43691</v>
      </c>
      <c r="K677">
        <v>15</v>
      </c>
      <c r="L677">
        <v>18</v>
      </c>
      <c r="M677">
        <v>119</v>
      </c>
      <c r="N677">
        <v>0</v>
      </c>
      <c r="O677">
        <v>0</v>
      </c>
      <c r="P677">
        <v>0</v>
      </c>
      <c r="Q677">
        <v>0</v>
      </c>
      <c r="R677">
        <v>245.40219999999999</v>
      </c>
      <c r="S677">
        <v>264.69346999999999</v>
      </c>
      <c r="T677">
        <v>258.95983000000001</v>
      </c>
      <c r="U677">
        <v>263.65723000000003</v>
      </c>
      <c r="V677">
        <v>283.42597000000001</v>
      </c>
      <c r="W677">
        <v>310.00770999999997</v>
      </c>
      <c r="X677">
        <v>324.24648999999999</v>
      </c>
      <c r="Y677">
        <v>333.28872000000001</v>
      </c>
      <c r="Z677">
        <v>345.38954000000001</v>
      </c>
      <c r="AA677">
        <v>342.41935000000001</v>
      </c>
      <c r="AB677">
        <v>345.16613999999998</v>
      </c>
      <c r="AC677">
        <v>327.1979</v>
      </c>
      <c r="AD677">
        <v>325.63477</v>
      </c>
      <c r="AE677">
        <v>320.48952000000003</v>
      </c>
      <c r="AF677">
        <v>305.17075999999997</v>
      </c>
      <c r="AG677">
        <v>291.04700000000003</v>
      </c>
      <c r="AH677">
        <v>274.96690000000001</v>
      </c>
      <c r="AI677">
        <v>269.99439999999998</v>
      </c>
      <c r="AJ677">
        <v>280.00490000000002</v>
      </c>
      <c r="AK677">
        <v>285.24369999999999</v>
      </c>
      <c r="AL677">
        <v>289.68579999999997</v>
      </c>
      <c r="AM677">
        <v>276.1044</v>
      </c>
      <c r="AN677">
        <v>268.27449999999999</v>
      </c>
      <c r="AO677">
        <v>251.3082</v>
      </c>
      <c r="AP677">
        <v>82.526619999999994</v>
      </c>
      <c r="AQ677">
        <v>79.201700000000002</v>
      </c>
      <c r="AR677">
        <v>78.395129999999995</v>
      </c>
      <c r="AS677">
        <v>75.379909999999995</v>
      </c>
      <c r="AT677">
        <v>74.023330000000001</v>
      </c>
      <c r="AU677">
        <v>73.370570000000001</v>
      </c>
      <c r="AV677">
        <v>72.847809999999996</v>
      </c>
      <c r="AW677">
        <v>72.311920000000001</v>
      </c>
      <c r="AX677">
        <v>75.455290000000005</v>
      </c>
      <c r="AY677">
        <v>80.197149999999993</v>
      </c>
      <c r="AZ677">
        <v>84.760810000000006</v>
      </c>
      <c r="BA677">
        <v>88.670550000000006</v>
      </c>
      <c r="BB677">
        <v>92.920479999999998</v>
      </c>
      <c r="BC677">
        <v>96.373339999999999</v>
      </c>
      <c r="BD677">
        <v>98.751239999999996</v>
      </c>
      <c r="BE677">
        <v>100.20480000000001</v>
      </c>
      <c r="BF677">
        <v>101.1996</v>
      </c>
      <c r="BG677">
        <v>102.01009999999999</v>
      </c>
      <c r="BH677">
        <v>102.1314</v>
      </c>
      <c r="BI677">
        <v>100.5098</v>
      </c>
      <c r="BJ677">
        <v>95.765370000000004</v>
      </c>
      <c r="BK677">
        <v>91.292230000000004</v>
      </c>
      <c r="BL677">
        <v>87.815150000000003</v>
      </c>
      <c r="BM677">
        <v>85.757580000000004</v>
      </c>
      <c r="BN677">
        <v>-3.467965</v>
      </c>
      <c r="BO677">
        <v>-3.867515</v>
      </c>
      <c r="BP677">
        <v>-3.6226410000000002</v>
      </c>
      <c r="BQ677">
        <v>-2.358997</v>
      </c>
      <c r="BR677">
        <v>-1.903254</v>
      </c>
      <c r="BS677">
        <v>-1.8413539999999999</v>
      </c>
      <c r="BT677">
        <v>0.15045800000000001</v>
      </c>
      <c r="BU677">
        <v>4.7472659999999998</v>
      </c>
      <c r="BV677">
        <v>2.100679</v>
      </c>
      <c r="BW677">
        <v>0.1563484</v>
      </c>
      <c r="BX677">
        <v>-4.46048E-2</v>
      </c>
      <c r="BY677">
        <v>-1.393578</v>
      </c>
      <c r="BZ677">
        <v>1.4789110000000001</v>
      </c>
      <c r="CA677">
        <v>4.4313349999999998</v>
      </c>
      <c r="CB677">
        <v>11.96489</v>
      </c>
      <c r="CC677">
        <v>10.889720000000001</v>
      </c>
      <c r="CD677">
        <v>9.1141640000000006</v>
      </c>
      <c r="CE677">
        <v>7.5864609999999999</v>
      </c>
      <c r="CF677">
        <v>1.203781</v>
      </c>
      <c r="CG677">
        <v>-3.2814160000000001</v>
      </c>
      <c r="CH677">
        <v>-2.512918</v>
      </c>
      <c r="CI677">
        <v>-2.3734899999999999</v>
      </c>
      <c r="CJ677">
        <v>-2.0837159999999999</v>
      </c>
      <c r="CK677">
        <v>-2.1523910000000002</v>
      </c>
      <c r="CL677" s="76">
        <v>54.295110000000001</v>
      </c>
      <c r="CM677" s="76">
        <v>43.903199999999998</v>
      </c>
      <c r="CN677" s="76">
        <v>40.881489999999999</v>
      </c>
      <c r="CO677" s="76">
        <v>34.123280000000001</v>
      </c>
      <c r="CP677" s="76">
        <v>19.682179999999999</v>
      </c>
      <c r="CQ677" s="76">
        <v>13.193949999999999</v>
      </c>
      <c r="CR677" s="76">
        <v>14.29049</v>
      </c>
      <c r="CS677" s="76">
        <v>19.212510000000002</v>
      </c>
      <c r="CT677" s="76">
        <v>13.39099</v>
      </c>
      <c r="CU677" s="76">
        <v>13.580579999999999</v>
      </c>
      <c r="CV677" s="76">
        <v>14.20337</v>
      </c>
      <c r="CW677" s="76">
        <v>4.7093210000000001</v>
      </c>
      <c r="CX677" s="76">
        <v>9.244605</v>
      </c>
      <c r="CY677" s="76">
        <v>14.20294</v>
      </c>
      <c r="CZ677" s="76">
        <v>32.472659999999998</v>
      </c>
      <c r="DA677" s="76">
        <v>52.566490000000002</v>
      </c>
      <c r="DB677" s="76">
        <v>82.401409999999998</v>
      </c>
      <c r="DC677" s="76">
        <v>75.541640000000001</v>
      </c>
      <c r="DD677" s="76">
        <v>176.23929999999999</v>
      </c>
      <c r="DE677" s="76">
        <v>193.97980000000001</v>
      </c>
      <c r="DF677" s="76">
        <v>158.59129999999999</v>
      </c>
      <c r="DG677" s="76">
        <v>46.424610000000001</v>
      </c>
      <c r="DH677" s="76">
        <v>37.883049999999997</v>
      </c>
      <c r="DI677" s="76">
        <v>37.098480000000002</v>
      </c>
    </row>
    <row r="678" spans="1:113" x14ac:dyDescent="0.25">
      <c r="A678" t="str">
        <f t="shared" si="10"/>
        <v>Stockton_All_All_All_All_200 kW and above_43693</v>
      </c>
      <c r="B678" t="s">
        <v>177</v>
      </c>
      <c r="C678" t="s">
        <v>274</v>
      </c>
      <c r="D678" t="s">
        <v>195</v>
      </c>
      <c r="E678" t="s">
        <v>19</v>
      </c>
      <c r="F678" t="s">
        <v>19</v>
      </c>
      <c r="G678" t="s">
        <v>19</v>
      </c>
      <c r="H678" t="s">
        <v>19</v>
      </c>
      <c r="I678" t="s">
        <v>61</v>
      </c>
      <c r="J678" s="11">
        <v>43693</v>
      </c>
      <c r="K678">
        <v>15</v>
      </c>
      <c r="L678">
        <v>18</v>
      </c>
      <c r="M678">
        <v>119</v>
      </c>
      <c r="N678">
        <v>0</v>
      </c>
      <c r="O678">
        <v>0</v>
      </c>
      <c r="P678">
        <v>0</v>
      </c>
      <c r="Q678">
        <v>0</v>
      </c>
      <c r="R678">
        <v>241.28924000000001</v>
      </c>
      <c r="S678">
        <v>238.98102</v>
      </c>
      <c r="T678">
        <v>238.28523000000001</v>
      </c>
      <c r="U678">
        <v>245.68442999999999</v>
      </c>
      <c r="V678">
        <v>258.08792</v>
      </c>
      <c r="W678">
        <v>272.87302</v>
      </c>
      <c r="X678">
        <v>293.74828000000002</v>
      </c>
      <c r="Y678">
        <v>304.98966999999999</v>
      </c>
      <c r="Z678">
        <v>314.30930999999998</v>
      </c>
      <c r="AA678">
        <v>307.44207999999998</v>
      </c>
      <c r="AB678">
        <v>314.68122</v>
      </c>
      <c r="AC678">
        <v>320.87108999999998</v>
      </c>
      <c r="AD678">
        <v>311.02654999999999</v>
      </c>
      <c r="AE678">
        <v>299.92371000000003</v>
      </c>
      <c r="AF678">
        <v>275.92347000000001</v>
      </c>
      <c r="AG678">
        <v>269.09030000000001</v>
      </c>
      <c r="AH678">
        <v>259.95249999999999</v>
      </c>
      <c r="AI678">
        <v>258.38150000000002</v>
      </c>
      <c r="AJ678">
        <v>267.1549</v>
      </c>
      <c r="AK678">
        <v>275.21839999999997</v>
      </c>
      <c r="AL678">
        <v>276.96199999999999</v>
      </c>
      <c r="AM678">
        <v>265.3723</v>
      </c>
      <c r="AN678">
        <v>255.637</v>
      </c>
      <c r="AO678">
        <v>238.07470000000001</v>
      </c>
      <c r="AP678">
        <v>82.428439999999995</v>
      </c>
      <c r="AQ678">
        <v>83.336259999999996</v>
      </c>
      <c r="AR678">
        <v>80.077719999999999</v>
      </c>
      <c r="AS678">
        <v>78.551130000000001</v>
      </c>
      <c r="AT678">
        <v>78.021289999999993</v>
      </c>
      <c r="AU678">
        <v>76.736760000000004</v>
      </c>
      <c r="AV678">
        <v>75.091999999999999</v>
      </c>
      <c r="AW678">
        <v>74.459549999999993</v>
      </c>
      <c r="AX678">
        <v>77.077960000000004</v>
      </c>
      <c r="AY678">
        <v>82.896600000000007</v>
      </c>
      <c r="AZ678">
        <v>87.133210000000005</v>
      </c>
      <c r="BA678">
        <v>91.485860000000002</v>
      </c>
      <c r="BB678">
        <v>94.423550000000006</v>
      </c>
      <c r="BC678">
        <v>96.710269999999994</v>
      </c>
      <c r="BD678">
        <v>100.0111</v>
      </c>
      <c r="BE678">
        <v>101.2038</v>
      </c>
      <c r="BF678">
        <v>102.4603</v>
      </c>
      <c r="BG678">
        <v>102.3639</v>
      </c>
      <c r="BH678">
        <v>100.988</v>
      </c>
      <c r="BI678">
        <v>96.801069999999996</v>
      </c>
      <c r="BJ678">
        <v>91.043469999999999</v>
      </c>
      <c r="BK678">
        <v>86.510090000000005</v>
      </c>
      <c r="BL678">
        <v>83.316040000000001</v>
      </c>
      <c r="BM678">
        <v>81.349010000000007</v>
      </c>
      <c r="BN678">
        <v>-3.706499</v>
      </c>
      <c r="BO678">
        <v>-5.1152939999999996</v>
      </c>
      <c r="BP678">
        <v>-4.3516490000000001</v>
      </c>
      <c r="BQ678">
        <v>-2.8901140000000001</v>
      </c>
      <c r="BR678">
        <v>-2.4075139999999999</v>
      </c>
      <c r="BS678">
        <v>-2.4841669999999998</v>
      </c>
      <c r="BT678">
        <v>-0.56537210000000004</v>
      </c>
      <c r="BU678">
        <v>4.1692850000000004</v>
      </c>
      <c r="BV678">
        <v>1.873759</v>
      </c>
      <c r="BW678">
        <v>0.21118480000000001</v>
      </c>
      <c r="BX678">
        <v>0.2429518</v>
      </c>
      <c r="BY678">
        <v>-1.219975</v>
      </c>
      <c r="BZ678">
        <v>1.0144070000000001</v>
      </c>
      <c r="CA678">
        <v>4.1765049999999997</v>
      </c>
      <c r="CB678">
        <v>11.79679</v>
      </c>
      <c r="CC678">
        <v>10.754239999999999</v>
      </c>
      <c r="CD678">
        <v>8.9743429999999993</v>
      </c>
      <c r="CE678">
        <v>6.5388260000000002</v>
      </c>
      <c r="CF678">
        <v>0.38830219999999999</v>
      </c>
      <c r="CG678">
        <v>-4.0189190000000004</v>
      </c>
      <c r="CH678">
        <v>-3.24641</v>
      </c>
      <c r="CI678">
        <v>-2.203964</v>
      </c>
      <c r="CJ678">
        <v>-2.1071529999999998</v>
      </c>
      <c r="CK678">
        <v>-2.3255170000000001</v>
      </c>
      <c r="CL678" s="76">
        <v>42.569690000000001</v>
      </c>
      <c r="CM678" s="76">
        <v>33.118600000000001</v>
      </c>
      <c r="CN678" s="76">
        <v>30.589400000000001</v>
      </c>
      <c r="CO678" s="76">
        <v>27.659300000000002</v>
      </c>
      <c r="CP678" s="76">
        <v>18.354579999999999</v>
      </c>
      <c r="CQ678" s="76">
        <v>11.60491</v>
      </c>
      <c r="CR678" s="76">
        <v>12.58375</v>
      </c>
      <c r="CS678" s="76">
        <v>20.280950000000001</v>
      </c>
      <c r="CT678" s="76">
        <v>10.987640000000001</v>
      </c>
      <c r="CU678" s="76">
        <v>12.0291</v>
      </c>
      <c r="CV678" s="76">
        <v>5.8499689999999998</v>
      </c>
      <c r="CW678" s="76">
        <v>2.654827</v>
      </c>
      <c r="CX678" s="76">
        <v>5.5168220000000003</v>
      </c>
      <c r="CY678" s="76">
        <v>11.00642</v>
      </c>
      <c r="CZ678" s="76">
        <v>29.435580000000002</v>
      </c>
      <c r="DA678" s="76">
        <v>50.575229999999998</v>
      </c>
      <c r="DB678" s="76">
        <v>80.616929999999996</v>
      </c>
      <c r="DC678" s="76">
        <v>71.695509999999999</v>
      </c>
      <c r="DD678" s="76">
        <v>159.41640000000001</v>
      </c>
      <c r="DE678" s="76">
        <v>184.89570000000001</v>
      </c>
      <c r="DF678" s="76">
        <v>151.19159999999999</v>
      </c>
      <c r="DG678" s="76">
        <v>38.005940000000002</v>
      </c>
      <c r="DH678" s="76">
        <v>34.447980000000001</v>
      </c>
      <c r="DI678" s="76">
        <v>35.947240000000001</v>
      </c>
    </row>
    <row r="679" spans="1:113" x14ac:dyDescent="0.25">
      <c r="A679" t="str">
        <f t="shared" si="10"/>
        <v>Stockton_All_All_All_All_200 kW and above_43703</v>
      </c>
      <c r="B679" t="s">
        <v>177</v>
      </c>
      <c r="C679" t="s">
        <v>274</v>
      </c>
      <c r="D679" t="s">
        <v>195</v>
      </c>
      <c r="E679" t="s">
        <v>19</v>
      </c>
      <c r="F679" t="s">
        <v>19</v>
      </c>
      <c r="G679" t="s">
        <v>19</v>
      </c>
      <c r="H679" t="s">
        <v>19</v>
      </c>
      <c r="I679" t="s">
        <v>61</v>
      </c>
      <c r="J679" s="11">
        <v>43703</v>
      </c>
      <c r="K679">
        <v>15</v>
      </c>
      <c r="L679">
        <v>18</v>
      </c>
      <c r="M679">
        <v>119</v>
      </c>
      <c r="N679">
        <v>0</v>
      </c>
      <c r="O679">
        <v>0</v>
      </c>
      <c r="P679">
        <v>0</v>
      </c>
      <c r="Q679">
        <v>0</v>
      </c>
      <c r="R679">
        <v>234.02034</v>
      </c>
      <c r="S679">
        <v>232.81781000000001</v>
      </c>
      <c r="T679">
        <v>234.06242</v>
      </c>
      <c r="U679">
        <v>241.59956</v>
      </c>
      <c r="V679">
        <v>272.71206000000001</v>
      </c>
      <c r="W679">
        <v>292.47910000000002</v>
      </c>
      <c r="X679">
        <v>308.64400999999998</v>
      </c>
      <c r="Y679">
        <v>323.12454000000002</v>
      </c>
      <c r="Z679">
        <v>330.30851000000001</v>
      </c>
      <c r="AA679">
        <v>338.73984999999999</v>
      </c>
      <c r="AB679">
        <v>344.30748</v>
      </c>
      <c r="AC679">
        <v>334.96708000000001</v>
      </c>
      <c r="AD679">
        <v>322.86353000000003</v>
      </c>
      <c r="AE679">
        <v>328.85789999999997</v>
      </c>
      <c r="AF679">
        <v>319.12963999999999</v>
      </c>
      <c r="AG679">
        <v>304.60059999999999</v>
      </c>
      <c r="AH679">
        <v>287.32679999999999</v>
      </c>
      <c r="AI679">
        <v>270.79899999999998</v>
      </c>
      <c r="AJ679">
        <v>283.79860000000002</v>
      </c>
      <c r="AK679">
        <v>287.58499999999998</v>
      </c>
      <c r="AL679">
        <v>280.34989999999999</v>
      </c>
      <c r="AM679">
        <v>265.51350000000002</v>
      </c>
      <c r="AN679">
        <v>256.4572</v>
      </c>
      <c r="AO679">
        <v>267.26280000000003</v>
      </c>
      <c r="AP679">
        <v>80.617739999999998</v>
      </c>
      <c r="AQ679">
        <v>79.512829999999994</v>
      </c>
      <c r="AR679">
        <v>78.347440000000006</v>
      </c>
      <c r="AS679">
        <v>75.984679999999997</v>
      </c>
      <c r="AT679">
        <v>74.254390000000001</v>
      </c>
      <c r="AU679">
        <v>73.725049999999996</v>
      </c>
      <c r="AV679">
        <v>72.906369999999995</v>
      </c>
      <c r="AW679">
        <v>73.501300000000001</v>
      </c>
      <c r="AX679">
        <v>75.56223</v>
      </c>
      <c r="AY679">
        <v>78.901949999999999</v>
      </c>
      <c r="AZ679">
        <v>83.504509999999996</v>
      </c>
      <c r="BA679">
        <v>86.951660000000004</v>
      </c>
      <c r="BB679">
        <v>90.346299999999999</v>
      </c>
      <c r="BC679">
        <v>93.400890000000004</v>
      </c>
      <c r="BD679">
        <v>96.428939999999997</v>
      </c>
      <c r="BE679">
        <v>98.540310000000005</v>
      </c>
      <c r="BF679">
        <v>99.600350000000006</v>
      </c>
      <c r="BG679">
        <v>100.2585</v>
      </c>
      <c r="BH679">
        <v>98.46857</v>
      </c>
      <c r="BI679">
        <v>94.562250000000006</v>
      </c>
      <c r="BJ679">
        <v>90.150030000000001</v>
      </c>
      <c r="BK679">
        <v>86.294719999999998</v>
      </c>
      <c r="BL679">
        <v>84.313730000000007</v>
      </c>
      <c r="BM679">
        <v>82.244640000000004</v>
      </c>
      <c r="BN679">
        <v>-3.0884870000000002</v>
      </c>
      <c r="BO679">
        <v>-4.1006309999999999</v>
      </c>
      <c r="BP679">
        <v>-3.4223089999999998</v>
      </c>
      <c r="BQ679">
        <v>-2.08474</v>
      </c>
      <c r="BR679">
        <v>-1.6776709999999999</v>
      </c>
      <c r="BS679">
        <v>-1.6383099999999999</v>
      </c>
      <c r="BT679">
        <v>0.40706870000000001</v>
      </c>
      <c r="BU679">
        <v>4.5203980000000001</v>
      </c>
      <c r="BV679">
        <v>1.878023</v>
      </c>
      <c r="BW679">
        <v>-9.5769599999999996E-2</v>
      </c>
      <c r="BX679">
        <v>-0.228793</v>
      </c>
      <c r="BY679">
        <v>-1.275787</v>
      </c>
      <c r="BZ679">
        <v>1.646209</v>
      </c>
      <c r="CA679">
        <v>4.8582689999999999</v>
      </c>
      <c r="CB679">
        <v>12.577349999999999</v>
      </c>
      <c r="CC679">
        <v>11.137980000000001</v>
      </c>
      <c r="CD679">
        <v>9.3943779999999997</v>
      </c>
      <c r="CE679">
        <v>7.7561770000000001</v>
      </c>
      <c r="CF679">
        <v>1.291188</v>
      </c>
      <c r="CG679">
        <v>-3.6872769999999999</v>
      </c>
      <c r="CH679">
        <v>-2.5956410000000001</v>
      </c>
      <c r="CI679">
        <v>-1.769722</v>
      </c>
      <c r="CJ679">
        <v>-1.6712229999999999</v>
      </c>
      <c r="CK679">
        <v>-1.6781809999999999</v>
      </c>
      <c r="CL679" s="76">
        <v>59.855620000000002</v>
      </c>
      <c r="CM679" s="76">
        <v>45.798870000000001</v>
      </c>
      <c r="CN679" s="76">
        <v>44.410359999999997</v>
      </c>
      <c r="CO679" s="76">
        <v>34.69303</v>
      </c>
      <c r="CP679" s="76">
        <v>19.121359999999999</v>
      </c>
      <c r="CQ679" s="76">
        <v>16.588529999999999</v>
      </c>
      <c r="CR679" s="76">
        <v>16.065429999999999</v>
      </c>
      <c r="CS679" s="76">
        <v>18.862390000000001</v>
      </c>
      <c r="CT679" s="76">
        <v>15.521599999999999</v>
      </c>
      <c r="CU679" s="76">
        <v>19.730309999999999</v>
      </c>
      <c r="CV679" s="76">
        <v>15.392010000000001</v>
      </c>
      <c r="CW679" s="76">
        <v>6.4820760000000002</v>
      </c>
      <c r="CX679" s="76">
        <v>9.1615249999999993</v>
      </c>
      <c r="CY679" s="76">
        <v>12.87862</v>
      </c>
      <c r="CZ679" s="76">
        <v>29.493649999999999</v>
      </c>
      <c r="DA679" s="76">
        <v>47.681609999999999</v>
      </c>
      <c r="DB679" s="76">
        <v>73.887569999999997</v>
      </c>
      <c r="DC679" s="76">
        <v>74.001829999999998</v>
      </c>
      <c r="DD679" s="76">
        <v>167.60890000000001</v>
      </c>
      <c r="DE679" s="76">
        <v>202.57810000000001</v>
      </c>
      <c r="DF679" s="76">
        <v>169.77699999999999</v>
      </c>
      <c r="DG679" s="76">
        <v>47.842329999999997</v>
      </c>
      <c r="DH679" s="76">
        <v>39.275539999999999</v>
      </c>
      <c r="DI679" s="76">
        <v>33.553579999999997</v>
      </c>
    </row>
    <row r="680" spans="1:113" x14ac:dyDescent="0.25">
      <c r="A680" t="str">
        <f t="shared" si="10"/>
        <v>Stockton_All_All_All_All_200 kW and above_43704</v>
      </c>
      <c r="B680" t="s">
        <v>177</v>
      </c>
      <c r="C680" t="s">
        <v>274</v>
      </c>
      <c r="D680" t="s">
        <v>195</v>
      </c>
      <c r="E680" t="s">
        <v>19</v>
      </c>
      <c r="F680" t="s">
        <v>19</v>
      </c>
      <c r="G680" t="s">
        <v>19</v>
      </c>
      <c r="H680" t="s">
        <v>19</v>
      </c>
      <c r="I680" t="s">
        <v>61</v>
      </c>
      <c r="J680" s="11">
        <v>43704</v>
      </c>
      <c r="K680">
        <v>15</v>
      </c>
      <c r="L680">
        <v>18</v>
      </c>
      <c r="M680">
        <v>119</v>
      </c>
      <c r="N680">
        <v>0</v>
      </c>
      <c r="O680">
        <v>0</v>
      </c>
      <c r="P680">
        <v>0</v>
      </c>
      <c r="Q680">
        <v>0</v>
      </c>
      <c r="R680">
        <v>269.52796000000001</v>
      </c>
      <c r="S680">
        <v>259.23054999999999</v>
      </c>
      <c r="T680">
        <v>252.58940999999999</v>
      </c>
      <c r="U680">
        <v>254.80551</v>
      </c>
      <c r="V680">
        <v>282.78149000000002</v>
      </c>
      <c r="W680">
        <v>310.23513000000003</v>
      </c>
      <c r="X680">
        <v>329.57727</v>
      </c>
      <c r="Y680">
        <v>342.31745999999998</v>
      </c>
      <c r="Z680">
        <v>348.05622</v>
      </c>
      <c r="AA680">
        <v>350.44060999999999</v>
      </c>
      <c r="AB680">
        <v>348.15627999999998</v>
      </c>
      <c r="AC680">
        <v>330.50670000000002</v>
      </c>
      <c r="AD680">
        <v>323.86754000000002</v>
      </c>
      <c r="AE680">
        <v>347.25975</v>
      </c>
      <c r="AF680">
        <v>332.33143000000001</v>
      </c>
      <c r="AG680">
        <v>316.05599999999998</v>
      </c>
      <c r="AH680">
        <v>298.77510000000001</v>
      </c>
      <c r="AI680">
        <v>288.58730000000003</v>
      </c>
      <c r="AJ680">
        <v>295.60719999999998</v>
      </c>
      <c r="AK680">
        <v>299.35270000000003</v>
      </c>
      <c r="AL680">
        <v>296.16320000000002</v>
      </c>
      <c r="AM680">
        <v>282.39760000000001</v>
      </c>
      <c r="AN680">
        <v>276.20030000000003</v>
      </c>
      <c r="AO680">
        <v>278.54599999999999</v>
      </c>
      <c r="AP680">
        <v>80.084950000000006</v>
      </c>
      <c r="AQ680">
        <v>78.825819999999993</v>
      </c>
      <c r="AR680">
        <v>78.303439999999995</v>
      </c>
      <c r="AS680">
        <v>77.356549999999999</v>
      </c>
      <c r="AT680">
        <v>75.496430000000004</v>
      </c>
      <c r="AU680">
        <v>74.431579999999997</v>
      </c>
      <c r="AV680">
        <v>72.803179999999998</v>
      </c>
      <c r="AW680">
        <v>73.729730000000004</v>
      </c>
      <c r="AX680">
        <v>76.525549999999996</v>
      </c>
      <c r="AY680">
        <v>80.764780000000002</v>
      </c>
      <c r="AZ680">
        <v>85.149349999999998</v>
      </c>
      <c r="BA680">
        <v>88.369669999999999</v>
      </c>
      <c r="BB680">
        <v>91.565929999999994</v>
      </c>
      <c r="BC680">
        <v>93.775270000000006</v>
      </c>
      <c r="BD680">
        <v>96.518320000000003</v>
      </c>
      <c r="BE680">
        <v>98.442679999999996</v>
      </c>
      <c r="BF680">
        <v>98.63364</v>
      </c>
      <c r="BG680">
        <v>97.559169999999995</v>
      </c>
      <c r="BH680">
        <v>96.103200000000001</v>
      </c>
      <c r="BI680">
        <v>93.60772</v>
      </c>
      <c r="BJ680">
        <v>89.142110000000002</v>
      </c>
      <c r="BK680">
        <v>85.659809999999993</v>
      </c>
      <c r="BL680">
        <v>83.483630000000005</v>
      </c>
      <c r="BM680">
        <v>82.468549999999993</v>
      </c>
      <c r="BN680">
        <v>-1.6798090000000001</v>
      </c>
      <c r="BO680">
        <v>-2.0120559999999998</v>
      </c>
      <c r="BP680">
        <v>-1.9738899999999999</v>
      </c>
      <c r="BQ680">
        <v>-2.434793</v>
      </c>
      <c r="BR680">
        <v>-3.1679219999999999</v>
      </c>
      <c r="BS680">
        <v>-1.8277270000000001</v>
      </c>
      <c r="BT680">
        <v>2.0727069999999999</v>
      </c>
      <c r="BU680">
        <v>4.5608180000000003</v>
      </c>
      <c r="BV680">
        <v>1.2357670000000001</v>
      </c>
      <c r="BW680">
        <v>-1.9308730000000001</v>
      </c>
      <c r="BX680">
        <v>-2.1407039999999999</v>
      </c>
      <c r="BY680">
        <v>-1.3417129999999999</v>
      </c>
      <c r="BZ680">
        <v>3.601057</v>
      </c>
      <c r="CA680">
        <v>3.2207690000000002</v>
      </c>
      <c r="CB680">
        <v>8.9461689999999994</v>
      </c>
      <c r="CC680">
        <v>8.3589649999999995</v>
      </c>
      <c r="CD680">
        <v>6.9382359999999998</v>
      </c>
      <c r="CE680">
        <v>10.8713</v>
      </c>
      <c r="CF680">
        <v>5.1071900000000001</v>
      </c>
      <c r="CG680">
        <v>-1.6598109999999999</v>
      </c>
      <c r="CH680">
        <v>1.371613</v>
      </c>
      <c r="CI680">
        <v>-0.32333630000000002</v>
      </c>
      <c r="CJ680">
        <v>3.4033000000000002E-3</v>
      </c>
      <c r="CK680">
        <v>0.62320350000000002</v>
      </c>
      <c r="CL680" s="76">
        <v>62.206719999999997</v>
      </c>
      <c r="CM680" s="76">
        <v>53.014539999999997</v>
      </c>
      <c r="CN680" s="76">
        <v>50.439549999999997</v>
      </c>
      <c r="CO680" s="76">
        <v>37.153559999999999</v>
      </c>
      <c r="CP680" s="76">
        <v>22.149619999999999</v>
      </c>
      <c r="CQ680" s="76">
        <v>15.311</v>
      </c>
      <c r="CR680" s="76">
        <v>17.549009999999999</v>
      </c>
      <c r="CS680" s="76">
        <v>21.55293</v>
      </c>
      <c r="CT680" s="76">
        <v>16.668849999999999</v>
      </c>
      <c r="CU680" s="76">
        <v>20.95796</v>
      </c>
      <c r="CV680" s="76">
        <v>22.379750000000001</v>
      </c>
      <c r="CW680" s="76">
        <v>5.618601</v>
      </c>
      <c r="CX680" s="76">
        <v>16.790140000000001</v>
      </c>
      <c r="CY680" s="76">
        <v>24.970389999999998</v>
      </c>
      <c r="CZ680" s="76">
        <v>40.741100000000003</v>
      </c>
      <c r="DA680" s="76">
        <v>62.02111</v>
      </c>
      <c r="DB680" s="76">
        <v>94.31541</v>
      </c>
      <c r="DC680" s="76">
        <v>120.08629999999999</v>
      </c>
      <c r="DD680" s="76">
        <v>214.03630000000001</v>
      </c>
      <c r="DE680" s="76">
        <v>211.50239999999999</v>
      </c>
      <c r="DF680" s="76">
        <v>209.77799999999999</v>
      </c>
      <c r="DG680" s="76">
        <v>58.274859999999997</v>
      </c>
      <c r="DH680" s="76">
        <v>49.96931</v>
      </c>
      <c r="DI680" s="76">
        <v>52.969610000000003</v>
      </c>
    </row>
    <row r="681" spans="1:113" x14ac:dyDescent="0.25">
      <c r="A681" t="str">
        <f t="shared" si="10"/>
        <v>Stockton_All_All_All_All_200 kW and above_43721</v>
      </c>
      <c r="B681" t="s">
        <v>177</v>
      </c>
      <c r="C681" t="s">
        <v>274</v>
      </c>
      <c r="D681" t="s">
        <v>195</v>
      </c>
      <c r="E681" t="s">
        <v>19</v>
      </c>
      <c r="F681" t="s">
        <v>19</v>
      </c>
      <c r="G681" t="s">
        <v>19</v>
      </c>
      <c r="H681" t="s">
        <v>19</v>
      </c>
      <c r="I681" t="s">
        <v>61</v>
      </c>
      <c r="J681" s="11">
        <v>43721</v>
      </c>
      <c r="K681">
        <v>15</v>
      </c>
      <c r="L681">
        <v>18</v>
      </c>
      <c r="M681">
        <v>119</v>
      </c>
      <c r="N681">
        <v>0</v>
      </c>
      <c r="O681">
        <v>0</v>
      </c>
      <c r="P681">
        <v>0</v>
      </c>
      <c r="Q681">
        <v>0</v>
      </c>
      <c r="R681">
        <v>277.74761000000001</v>
      </c>
      <c r="S681">
        <v>267.81878</v>
      </c>
      <c r="T681">
        <v>261.66269</v>
      </c>
      <c r="U681">
        <v>255.18505999999999</v>
      </c>
      <c r="V681">
        <v>275.51990000000001</v>
      </c>
      <c r="W681">
        <v>292.34492999999998</v>
      </c>
      <c r="X681">
        <v>312.65010000000001</v>
      </c>
      <c r="Y681">
        <v>325.29271</v>
      </c>
      <c r="Z681">
        <v>336.55464000000001</v>
      </c>
      <c r="AA681">
        <v>336.53208000000001</v>
      </c>
      <c r="AB681">
        <v>339.00502</v>
      </c>
      <c r="AC681">
        <v>345.17388</v>
      </c>
      <c r="AD681">
        <v>321.68538000000001</v>
      </c>
      <c r="AE681">
        <v>321.08580000000001</v>
      </c>
      <c r="AF681">
        <v>301.29754000000003</v>
      </c>
      <c r="AG681">
        <v>284.90989999999999</v>
      </c>
      <c r="AH681">
        <v>274.8784</v>
      </c>
      <c r="AI681">
        <v>275.49369999999999</v>
      </c>
      <c r="AJ681">
        <v>288.0487</v>
      </c>
      <c r="AK681">
        <v>293.32479999999998</v>
      </c>
      <c r="AL681">
        <v>288.79989999999998</v>
      </c>
      <c r="AM681">
        <v>288.9153</v>
      </c>
      <c r="AN681">
        <v>273.64409999999998</v>
      </c>
      <c r="AO681">
        <v>261.7192</v>
      </c>
      <c r="AP681">
        <v>77.47578</v>
      </c>
      <c r="AQ681">
        <v>74.740009999999998</v>
      </c>
      <c r="AR681">
        <v>72.909890000000004</v>
      </c>
      <c r="AS681">
        <v>70.721649999999997</v>
      </c>
      <c r="AT681">
        <v>69.287379999999999</v>
      </c>
      <c r="AU681">
        <v>68.064660000000003</v>
      </c>
      <c r="AV681">
        <v>67.993290000000002</v>
      </c>
      <c r="AW681">
        <v>67.702179999999998</v>
      </c>
      <c r="AX681">
        <v>69.863489999999999</v>
      </c>
      <c r="AY681">
        <v>74.746679999999998</v>
      </c>
      <c r="AZ681">
        <v>78.764790000000005</v>
      </c>
      <c r="BA681">
        <v>83.34451</v>
      </c>
      <c r="BB681">
        <v>87.841520000000003</v>
      </c>
      <c r="BC681">
        <v>91.423419999999993</v>
      </c>
      <c r="BD681">
        <v>94.031090000000006</v>
      </c>
      <c r="BE681">
        <v>96.037859999999995</v>
      </c>
      <c r="BF681">
        <v>96.923220000000001</v>
      </c>
      <c r="BG681">
        <v>97.261399999999995</v>
      </c>
      <c r="BH681">
        <v>96.169430000000006</v>
      </c>
      <c r="BI681">
        <v>93.594350000000006</v>
      </c>
      <c r="BJ681">
        <v>89.392099999999999</v>
      </c>
      <c r="BK681">
        <v>85.976780000000005</v>
      </c>
      <c r="BL681">
        <v>83.113060000000004</v>
      </c>
      <c r="BM681">
        <v>81.821920000000006</v>
      </c>
      <c r="BN681">
        <v>-8.2289910000000006</v>
      </c>
      <c r="BO681">
        <v>-9.9785450000000004</v>
      </c>
      <c r="BP681">
        <v>-10.050319999999999</v>
      </c>
      <c r="BQ681">
        <v>-5.9332989999999999</v>
      </c>
      <c r="BR681">
        <v>-6.7097280000000001</v>
      </c>
      <c r="BS681">
        <v>-2.3647680000000002</v>
      </c>
      <c r="BT681">
        <v>-0.94040069999999998</v>
      </c>
      <c r="BU681">
        <v>5.2048399999999999</v>
      </c>
      <c r="BV681">
        <v>4.7902740000000001</v>
      </c>
      <c r="BW681">
        <v>3.7160820000000001</v>
      </c>
      <c r="BX681">
        <v>1.659891</v>
      </c>
      <c r="BY681">
        <v>-0.73216369999999997</v>
      </c>
      <c r="BZ681">
        <v>-0.76381379999999999</v>
      </c>
      <c r="CA681">
        <v>7.3986399999999994E-2</v>
      </c>
      <c r="CB681">
        <v>10.56574</v>
      </c>
      <c r="CC681">
        <v>8.1654099999999996</v>
      </c>
      <c r="CD681">
        <v>5.705724</v>
      </c>
      <c r="CE681">
        <v>2.9625159999999999</v>
      </c>
      <c r="CF681">
        <v>0.72539600000000004</v>
      </c>
      <c r="CG681">
        <v>-2.0725159999999998</v>
      </c>
      <c r="CH681">
        <v>-4.6576300000000002</v>
      </c>
      <c r="CI681">
        <v>-7.4520289999999996</v>
      </c>
      <c r="CJ681">
        <v>-5.317507</v>
      </c>
      <c r="CK681">
        <v>-6.2034029999999998</v>
      </c>
      <c r="CL681" s="76">
        <v>41.683720000000001</v>
      </c>
      <c r="CM681" s="76">
        <v>45.365090000000002</v>
      </c>
      <c r="CN681" s="76">
        <v>47.190959999999997</v>
      </c>
      <c r="CO681" s="76">
        <v>38.853380000000001</v>
      </c>
      <c r="CP681" s="76">
        <v>27.267530000000001</v>
      </c>
      <c r="CQ681" s="76">
        <v>12.2697</v>
      </c>
      <c r="CR681" s="76">
        <v>14.322279999999999</v>
      </c>
      <c r="CS681" s="76">
        <v>23.02018</v>
      </c>
      <c r="CT681" s="76">
        <v>10.547319999999999</v>
      </c>
      <c r="CU681" s="76">
        <v>9.9704820000000005</v>
      </c>
      <c r="CV681" s="76">
        <v>12.4818</v>
      </c>
      <c r="CW681" s="76">
        <v>4.0751949999999999</v>
      </c>
      <c r="CX681" s="76">
        <v>7.5534569999999999</v>
      </c>
      <c r="CY681" s="76">
        <v>14.11171</v>
      </c>
      <c r="CZ681" s="76">
        <v>29.946850000000001</v>
      </c>
      <c r="DA681" s="76">
        <v>51.125419999999998</v>
      </c>
      <c r="DB681" s="76">
        <v>80.982309999999998</v>
      </c>
      <c r="DC681" s="76">
        <v>69.534210000000002</v>
      </c>
      <c r="DD681" s="76">
        <v>152.31970000000001</v>
      </c>
      <c r="DE681" s="76">
        <v>177.74879999999999</v>
      </c>
      <c r="DF681" s="76">
        <v>129.21600000000001</v>
      </c>
      <c r="DG681" s="76">
        <v>40.989719999999998</v>
      </c>
      <c r="DH681" s="76">
        <v>36.899880000000003</v>
      </c>
      <c r="DI681" s="76">
        <v>36.278689999999997</v>
      </c>
    </row>
    <row r="682" spans="1:113" x14ac:dyDescent="0.25">
      <c r="A682" t="str">
        <f t="shared" si="10"/>
        <v>Stockton_All_All_All_All_200 kW and above_2958465</v>
      </c>
      <c r="B682" t="s">
        <v>204</v>
      </c>
      <c r="C682" t="s">
        <v>274</v>
      </c>
      <c r="D682" t="s">
        <v>195</v>
      </c>
      <c r="E682" t="s">
        <v>19</v>
      </c>
      <c r="F682" t="s">
        <v>19</v>
      </c>
      <c r="G682" t="s">
        <v>19</v>
      </c>
      <c r="H682" t="s">
        <v>19</v>
      </c>
      <c r="I682" t="s">
        <v>61</v>
      </c>
      <c r="J682" s="11">
        <v>2958465</v>
      </c>
      <c r="K682">
        <v>15</v>
      </c>
      <c r="L682">
        <v>18</v>
      </c>
      <c r="M682">
        <v>118.88890000000001</v>
      </c>
      <c r="N682">
        <v>0</v>
      </c>
      <c r="O682">
        <v>0</v>
      </c>
      <c r="P682">
        <v>0</v>
      </c>
      <c r="Q682">
        <v>0</v>
      </c>
      <c r="R682">
        <v>245.82060000000001</v>
      </c>
      <c r="S682">
        <v>249.46797000000001</v>
      </c>
      <c r="T682">
        <v>246.21095</v>
      </c>
      <c r="U682">
        <v>249.27925999999999</v>
      </c>
      <c r="V682">
        <v>268.88731999999999</v>
      </c>
      <c r="W682">
        <v>289.61829999999998</v>
      </c>
      <c r="X682">
        <v>307.28282999999999</v>
      </c>
      <c r="Y682">
        <v>320.71289999999999</v>
      </c>
      <c r="Z682">
        <v>328.64048000000003</v>
      </c>
      <c r="AA682">
        <v>328.43358999999998</v>
      </c>
      <c r="AB682">
        <v>331.16203000000002</v>
      </c>
      <c r="AC682">
        <v>323.25335000000001</v>
      </c>
      <c r="AD682">
        <v>311.92356000000001</v>
      </c>
      <c r="AE682">
        <v>311.55189000000001</v>
      </c>
      <c r="AF682">
        <v>295.20373999999998</v>
      </c>
      <c r="AG682">
        <v>284.0761</v>
      </c>
      <c r="AH682">
        <v>272.8304</v>
      </c>
      <c r="AI682">
        <v>267.39949999999999</v>
      </c>
      <c r="AJ682">
        <v>274.38119999999998</v>
      </c>
      <c r="AK682">
        <v>278.77600000000001</v>
      </c>
      <c r="AL682">
        <v>280.26209999999998</v>
      </c>
      <c r="AM682">
        <v>271.8562</v>
      </c>
      <c r="AN682">
        <v>262.3612</v>
      </c>
      <c r="AO682">
        <v>250.2115</v>
      </c>
      <c r="AP682">
        <v>80.728930000000005</v>
      </c>
      <c r="AQ682">
        <v>78.925470000000004</v>
      </c>
      <c r="AR682">
        <v>77.403779999999998</v>
      </c>
      <c r="AS682">
        <v>75.769069999999999</v>
      </c>
      <c r="AT682">
        <v>74.357560000000007</v>
      </c>
      <c r="AU682">
        <v>73.307289999999995</v>
      </c>
      <c r="AV682">
        <v>72.300700000000006</v>
      </c>
      <c r="AW682">
        <v>72.648129999999995</v>
      </c>
      <c r="AX682">
        <v>75.313090000000003</v>
      </c>
      <c r="AY682">
        <v>79.461659999999995</v>
      </c>
      <c r="AZ682">
        <v>83.646510000000006</v>
      </c>
      <c r="BA682">
        <v>87.508979999999994</v>
      </c>
      <c r="BB682">
        <v>91.083250000000007</v>
      </c>
      <c r="BC682">
        <v>94.107479999999995</v>
      </c>
      <c r="BD682">
        <v>96.752889999999994</v>
      </c>
      <c r="BE682">
        <v>98.552269999999993</v>
      </c>
      <c r="BF682">
        <v>99.537360000000007</v>
      </c>
      <c r="BG682">
        <v>99.729140000000001</v>
      </c>
      <c r="BH682">
        <v>98.744219999999999</v>
      </c>
      <c r="BI682">
        <v>96.342619999999997</v>
      </c>
      <c r="BJ682">
        <v>92.401629999999997</v>
      </c>
      <c r="BK682">
        <v>88.283739999999995</v>
      </c>
      <c r="BL682">
        <v>85.202240000000003</v>
      </c>
      <c r="BM682">
        <v>83.151020000000003</v>
      </c>
      <c r="BN682">
        <v>-5.8774240000000004</v>
      </c>
      <c r="BO682">
        <v>-5.6957209999999998</v>
      </c>
      <c r="BP682">
        <v>-5.8831129999999998</v>
      </c>
      <c r="BQ682">
        <v>-4.0396640000000001</v>
      </c>
      <c r="BR682">
        <v>-3.9215849999999999</v>
      </c>
      <c r="BS682">
        <v>-2.748685</v>
      </c>
      <c r="BT682">
        <v>-0.28494920000000001</v>
      </c>
      <c r="BU682">
        <v>3.983203</v>
      </c>
      <c r="BV682">
        <v>2.7730929999999998</v>
      </c>
      <c r="BW682">
        <v>1.3212999999999999</v>
      </c>
      <c r="BX682">
        <v>0.32693899999999998</v>
      </c>
      <c r="BY682">
        <v>-0.99887289999999995</v>
      </c>
      <c r="BZ682">
        <v>0.74229639999999997</v>
      </c>
      <c r="CA682">
        <v>3.3412540000000002</v>
      </c>
      <c r="CB682">
        <v>11.75379</v>
      </c>
      <c r="CC682">
        <v>10.351369999999999</v>
      </c>
      <c r="CD682">
        <v>8.5852039999999992</v>
      </c>
      <c r="CE682">
        <v>6.5856950000000003</v>
      </c>
      <c r="CF682">
        <v>1.144358</v>
      </c>
      <c r="CG682">
        <v>-3.2112400000000001</v>
      </c>
      <c r="CH682">
        <v>-2.8541349999999999</v>
      </c>
      <c r="CI682">
        <v>-3.2177799999999999</v>
      </c>
      <c r="CJ682">
        <v>-2.8687580000000001</v>
      </c>
      <c r="CK682">
        <v>-2.7722769999999999</v>
      </c>
      <c r="CL682" s="76">
        <v>5.3272550000000001</v>
      </c>
      <c r="CM682" s="76">
        <v>4.5647919999999997</v>
      </c>
      <c r="CN682" s="76">
        <v>4.5509779999999997</v>
      </c>
      <c r="CO682" s="76">
        <v>3.8056399999999999</v>
      </c>
      <c r="CP682" s="76">
        <v>2.3458960000000002</v>
      </c>
      <c r="CQ682" s="76">
        <v>1.4351510000000001</v>
      </c>
      <c r="CR682" s="76">
        <v>1.475212</v>
      </c>
      <c r="CS682" s="76">
        <v>2.1804130000000002</v>
      </c>
      <c r="CT682" s="76">
        <v>1.3331729999999999</v>
      </c>
      <c r="CU682" s="76">
        <v>1.5085949999999999</v>
      </c>
      <c r="CV682" s="76">
        <v>1.406442</v>
      </c>
      <c r="CW682" s="76">
        <v>0.50274750000000001</v>
      </c>
      <c r="CX682" s="76">
        <v>0.94047429999999999</v>
      </c>
      <c r="CY682" s="76">
        <v>1.5211049999999999</v>
      </c>
      <c r="CZ682" s="76">
        <v>3.3589709999999999</v>
      </c>
      <c r="DA682" s="76">
        <v>5.4471559999999997</v>
      </c>
      <c r="DB682" s="76">
        <v>8.5436130000000006</v>
      </c>
      <c r="DC682" s="76">
        <v>8.0642040000000001</v>
      </c>
      <c r="DD682" s="76">
        <v>18.715129999999998</v>
      </c>
      <c r="DE682" s="76">
        <v>21.613060000000001</v>
      </c>
      <c r="DF682" s="76">
        <v>17.352989999999998</v>
      </c>
      <c r="DG682" s="76">
        <v>4.8432300000000001</v>
      </c>
      <c r="DH682" s="76">
        <v>4.0753899999999996</v>
      </c>
      <c r="DI682" s="76">
        <v>4.0394259999999997</v>
      </c>
    </row>
    <row r="683" spans="1:113" x14ac:dyDescent="0.25">
      <c r="A683" t="str">
        <f t="shared" si="10"/>
        <v>All_1. Agriculture, Mining &amp; Construction_All_All_All_All_43627</v>
      </c>
      <c r="B683" t="s">
        <v>177</v>
      </c>
      <c r="C683" t="s">
        <v>275</v>
      </c>
      <c r="D683" t="s">
        <v>19</v>
      </c>
      <c r="E683" t="s">
        <v>57</v>
      </c>
      <c r="F683" t="s">
        <v>19</v>
      </c>
      <c r="G683" t="s">
        <v>19</v>
      </c>
      <c r="H683" t="s">
        <v>19</v>
      </c>
      <c r="I683" t="s">
        <v>19</v>
      </c>
      <c r="J683" s="11">
        <v>43627</v>
      </c>
      <c r="K683">
        <v>15</v>
      </c>
      <c r="L683">
        <v>18</v>
      </c>
      <c r="M683">
        <v>6654</v>
      </c>
      <c r="N683">
        <v>0</v>
      </c>
      <c r="O683">
        <v>0</v>
      </c>
      <c r="P683">
        <v>0</v>
      </c>
      <c r="Q683">
        <v>0</v>
      </c>
      <c r="R683">
        <v>9.8482550999999994</v>
      </c>
      <c r="S683">
        <v>9.7321658000000006</v>
      </c>
      <c r="T683">
        <v>9.6579025000000005</v>
      </c>
      <c r="U683">
        <v>9.6093699000000008</v>
      </c>
      <c r="V683">
        <v>9.7763494000000009</v>
      </c>
      <c r="W683">
        <v>10.717237000000001</v>
      </c>
      <c r="X683">
        <v>12.024948999999999</v>
      </c>
      <c r="Y683">
        <v>12.909425000000001</v>
      </c>
      <c r="Z683">
        <v>13.123125</v>
      </c>
      <c r="AA683">
        <v>13.292429</v>
      </c>
      <c r="AB683">
        <v>13.408060000000001</v>
      </c>
      <c r="AC683">
        <v>12.906798999999999</v>
      </c>
      <c r="AD683">
        <v>12.023868999999999</v>
      </c>
      <c r="AE683">
        <v>11.922086</v>
      </c>
      <c r="AF683">
        <v>11.092802000000001</v>
      </c>
      <c r="AG683">
        <v>10.636480000000001</v>
      </c>
      <c r="AH683">
        <v>10.18</v>
      </c>
      <c r="AI683">
        <v>9.7665989999999994</v>
      </c>
      <c r="AJ683">
        <v>10.294600000000001</v>
      </c>
      <c r="AK683">
        <v>10.7997</v>
      </c>
      <c r="AL683">
        <v>10.93882</v>
      </c>
      <c r="AM683">
        <v>10.585750000000001</v>
      </c>
      <c r="AN683">
        <v>10.352650000000001</v>
      </c>
      <c r="AO683">
        <v>10.01624</v>
      </c>
      <c r="AP683">
        <v>80.722269999999995</v>
      </c>
      <c r="AQ683">
        <v>78.022930000000002</v>
      </c>
      <c r="AR683">
        <v>76.119219999999999</v>
      </c>
      <c r="AS683">
        <v>74.888440000000003</v>
      </c>
      <c r="AT683">
        <v>73.115589999999997</v>
      </c>
      <c r="AU683">
        <v>72.397080000000003</v>
      </c>
      <c r="AV683">
        <v>72.057280000000006</v>
      </c>
      <c r="AW683">
        <v>74.32114</v>
      </c>
      <c r="AX683">
        <v>78.877449999999996</v>
      </c>
      <c r="AY683">
        <v>83.233800000000002</v>
      </c>
      <c r="AZ683">
        <v>86.590609999999998</v>
      </c>
      <c r="BA683">
        <v>90.579899999999995</v>
      </c>
      <c r="BB683">
        <v>93.780619999999999</v>
      </c>
      <c r="BC683">
        <v>96.180490000000006</v>
      </c>
      <c r="BD683">
        <v>98.344210000000004</v>
      </c>
      <c r="BE683">
        <v>99.466579999999993</v>
      </c>
      <c r="BF683">
        <v>100.5491</v>
      </c>
      <c r="BG683">
        <v>100.3027</v>
      </c>
      <c r="BH683">
        <v>99.090999999999994</v>
      </c>
      <c r="BI683">
        <v>97.215860000000006</v>
      </c>
      <c r="BJ683">
        <v>94.214359999999999</v>
      </c>
      <c r="BK683">
        <v>89.412610000000001</v>
      </c>
      <c r="BL683">
        <v>86.246319999999997</v>
      </c>
      <c r="BM683">
        <v>84.26782</v>
      </c>
      <c r="BN683">
        <v>-0.35644619999999999</v>
      </c>
      <c r="BO683">
        <v>-0.26745609999999997</v>
      </c>
      <c r="BP683">
        <v>-0.17567830000000001</v>
      </c>
      <c r="BQ683">
        <v>1.2555E-2</v>
      </c>
      <c r="BR683">
        <v>-1.0771999999999999E-3</v>
      </c>
      <c r="BS683">
        <v>-0.1033811</v>
      </c>
      <c r="BT683">
        <v>-0.1417313</v>
      </c>
      <c r="BU683">
        <v>0.2210869</v>
      </c>
      <c r="BV683">
        <v>0.1798786</v>
      </c>
      <c r="BW683">
        <v>0.17446829999999999</v>
      </c>
      <c r="BX683">
        <v>0.10663980000000001</v>
      </c>
      <c r="BY683">
        <v>-1.4644000000000001E-2</v>
      </c>
      <c r="BZ683">
        <v>-0.1663618</v>
      </c>
      <c r="CA683">
        <v>7.4201600000000006E-2</v>
      </c>
      <c r="CB683">
        <v>0.6213786</v>
      </c>
      <c r="CC683">
        <v>0.60568040000000001</v>
      </c>
      <c r="CD683">
        <v>0.50017699999999998</v>
      </c>
      <c r="CE683">
        <v>0.24687480000000001</v>
      </c>
      <c r="CF683">
        <v>0.23591039999999999</v>
      </c>
      <c r="CG683">
        <v>0.1004263</v>
      </c>
      <c r="CH683">
        <v>-7.2130700000000006E-2</v>
      </c>
      <c r="CI683">
        <v>-4.8455400000000003E-2</v>
      </c>
      <c r="CJ683">
        <v>-0.1395536</v>
      </c>
      <c r="CK683">
        <v>-2.0911300000000001E-2</v>
      </c>
      <c r="CL683" s="76">
        <v>6.6443600000000005E-2</v>
      </c>
      <c r="CM683" s="76">
        <v>7.48201E-2</v>
      </c>
      <c r="CN683" s="76">
        <v>6.4338099999999995E-2</v>
      </c>
      <c r="CO683" s="76">
        <v>4.8103199999999999E-2</v>
      </c>
      <c r="CP683" s="76">
        <v>1.92575E-2</v>
      </c>
      <c r="CQ683" s="76">
        <v>1.2532099999999999E-2</v>
      </c>
      <c r="CR683" s="76">
        <v>6.4177000000000001E-3</v>
      </c>
      <c r="CS683" s="76">
        <v>8.7116999999999993E-3</v>
      </c>
      <c r="CT683" s="76">
        <v>9.4812999999999998E-3</v>
      </c>
      <c r="CU683" s="76">
        <v>1.1619900000000001E-2</v>
      </c>
      <c r="CV683" s="76">
        <v>3.96817E-2</v>
      </c>
      <c r="CW683" s="76">
        <v>1.13206E-2</v>
      </c>
      <c r="CX683" s="76">
        <v>2.20675E-2</v>
      </c>
      <c r="CY683" s="76">
        <v>2.88366E-2</v>
      </c>
      <c r="CZ683" s="76">
        <v>4.4195100000000001E-2</v>
      </c>
      <c r="DA683" s="76">
        <v>4.3394299999999997E-2</v>
      </c>
      <c r="DB683" s="76">
        <v>4.76491E-2</v>
      </c>
      <c r="DC683" s="76">
        <v>4.4519700000000002E-2</v>
      </c>
      <c r="DD683" s="76">
        <v>5.58069E-2</v>
      </c>
      <c r="DE683" s="76">
        <v>6.5577099999999999E-2</v>
      </c>
      <c r="DF683" s="76">
        <v>6.7396899999999996E-2</v>
      </c>
      <c r="DG683" s="76">
        <v>6.7683400000000005E-2</v>
      </c>
      <c r="DH683" s="76">
        <v>5.42003E-2</v>
      </c>
      <c r="DI683" s="76">
        <v>6.0532900000000001E-2</v>
      </c>
    </row>
    <row r="684" spans="1:113" x14ac:dyDescent="0.25">
      <c r="A684" t="str">
        <f t="shared" si="10"/>
        <v>All_1. Agriculture, Mining &amp; Construction_All_All_All_All_43670</v>
      </c>
      <c r="B684" t="s">
        <v>177</v>
      </c>
      <c r="C684" t="s">
        <v>275</v>
      </c>
      <c r="D684" t="s">
        <v>19</v>
      </c>
      <c r="E684" t="s">
        <v>57</v>
      </c>
      <c r="F684" t="s">
        <v>19</v>
      </c>
      <c r="G684" t="s">
        <v>19</v>
      </c>
      <c r="H684" t="s">
        <v>19</v>
      </c>
      <c r="I684" t="s">
        <v>19</v>
      </c>
      <c r="J684" s="11">
        <v>43670</v>
      </c>
      <c r="K684">
        <v>15</v>
      </c>
      <c r="L684">
        <v>18</v>
      </c>
      <c r="M684">
        <v>6468</v>
      </c>
      <c r="N684">
        <v>0</v>
      </c>
      <c r="O684">
        <v>0</v>
      </c>
      <c r="P684">
        <v>0</v>
      </c>
      <c r="Q684">
        <v>0</v>
      </c>
      <c r="R684">
        <v>10.637143999999999</v>
      </c>
      <c r="S684">
        <v>10.890229</v>
      </c>
      <c r="T684">
        <v>10.84041</v>
      </c>
      <c r="U684">
        <v>10.965868</v>
      </c>
      <c r="V684">
        <v>11.475163</v>
      </c>
      <c r="W684">
        <v>12.273186000000001</v>
      </c>
      <c r="X684">
        <v>13.046284999999999</v>
      </c>
      <c r="Y684">
        <v>13.654743</v>
      </c>
      <c r="Z684">
        <v>14.197869000000001</v>
      </c>
      <c r="AA684">
        <v>14.658579</v>
      </c>
      <c r="AB684">
        <v>14.485073</v>
      </c>
      <c r="AC684">
        <v>13.553853</v>
      </c>
      <c r="AD684">
        <v>11.979417</v>
      </c>
      <c r="AE684">
        <v>11.931620000000001</v>
      </c>
      <c r="AF684">
        <v>11.468035</v>
      </c>
      <c r="AG684">
        <v>11.0679</v>
      </c>
      <c r="AH684">
        <v>10.400130000000001</v>
      </c>
      <c r="AI684">
        <v>9.8607110000000002</v>
      </c>
      <c r="AJ684">
        <v>10.75048</v>
      </c>
      <c r="AK684">
        <v>11.338369999999999</v>
      </c>
      <c r="AL684">
        <v>11.465769999999999</v>
      </c>
      <c r="AM684">
        <v>11.218209999999999</v>
      </c>
      <c r="AN684">
        <v>10.94486</v>
      </c>
      <c r="AO684">
        <v>10.675700000000001</v>
      </c>
      <c r="AP684">
        <v>80.494140000000002</v>
      </c>
      <c r="AQ684">
        <v>77.540509999999998</v>
      </c>
      <c r="AR684">
        <v>75.139880000000005</v>
      </c>
      <c r="AS684">
        <v>73.985709999999997</v>
      </c>
      <c r="AT684">
        <v>73.076899999999995</v>
      </c>
      <c r="AU684">
        <v>72.228579999999994</v>
      </c>
      <c r="AV684">
        <v>70.993539999999996</v>
      </c>
      <c r="AW684">
        <v>72.08578</v>
      </c>
      <c r="AX684">
        <v>75.764179999999996</v>
      </c>
      <c r="AY684">
        <v>80.250609999999995</v>
      </c>
      <c r="AZ684">
        <v>84.789969999999997</v>
      </c>
      <c r="BA684">
        <v>88.194230000000005</v>
      </c>
      <c r="BB684">
        <v>90.607100000000003</v>
      </c>
      <c r="BC684">
        <v>93.981790000000004</v>
      </c>
      <c r="BD684">
        <v>96.668689999999998</v>
      </c>
      <c r="BE684">
        <v>98.249629999999996</v>
      </c>
      <c r="BF684">
        <v>98.995459999999994</v>
      </c>
      <c r="BG684">
        <v>99.454669999999993</v>
      </c>
      <c r="BH684">
        <v>98.915670000000006</v>
      </c>
      <c r="BI684">
        <v>96.763499999999993</v>
      </c>
      <c r="BJ684">
        <v>92.773480000000006</v>
      </c>
      <c r="BK684">
        <v>88.732669999999999</v>
      </c>
      <c r="BL684">
        <v>85.852710000000002</v>
      </c>
      <c r="BM684">
        <v>83.913790000000006</v>
      </c>
      <c r="BN684">
        <v>-0.26581969999999999</v>
      </c>
      <c r="BO684">
        <v>-0.45834079999999999</v>
      </c>
      <c r="BP684">
        <v>-0.50815619999999995</v>
      </c>
      <c r="BQ684">
        <v>-0.30213400000000001</v>
      </c>
      <c r="BR684">
        <v>-0.2793447</v>
      </c>
      <c r="BS684">
        <v>-0.2224149</v>
      </c>
      <c r="BT684">
        <v>-0.15918379999999999</v>
      </c>
      <c r="BU684">
        <v>0.22186149999999999</v>
      </c>
      <c r="BV684">
        <v>0.33366669999999998</v>
      </c>
      <c r="BW684">
        <v>0.2011646</v>
      </c>
      <c r="BX684">
        <v>0.1280348</v>
      </c>
      <c r="BY684">
        <v>-0.1068403</v>
      </c>
      <c r="BZ684">
        <v>-8.9432300000000006E-2</v>
      </c>
      <c r="CA684">
        <v>0.14366709999999999</v>
      </c>
      <c r="CB684">
        <v>0.4694816</v>
      </c>
      <c r="CC684">
        <v>0.49518570000000001</v>
      </c>
      <c r="CD684">
        <v>0.54228790000000004</v>
      </c>
      <c r="CE684">
        <v>0.41538209999999998</v>
      </c>
      <c r="CF684">
        <v>0.1131182</v>
      </c>
      <c r="CG684">
        <v>6.1593999999999998E-3</v>
      </c>
      <c r="CH684">
        <v>-8.5668999999999995E-2</v>
      </c>
      <c r="CI684">
        <v>-3.5446000000000002E-3</v>
      </c>
      <c r="CJ684">
        <v>-8.6939600000000006E-2</v>
      </c>
      <c r="CK684">
        <v>-0.17140030000000001</v>
      </c>
      <c r="CL684" s="76">
        <v>6.6494999999999999E-2</v>
      </c>
      <c r="CM684" s="76">
        <v>6.4148899999999995E-2</v>
      </c>
      <c r="CN684" s="76">
        <v>6.00534E-2</v>
      </c>
      <c r="CO684" s="76">
        <v>4.5347899999999997E-2</v>
      </c>
      <c r="CP684" s="76">
        <v>1.4613599999999999E-2</v>
      </c>
      <c r="CQ684" s="76">
        <v>1.30969E-2</v>
      </c>
      <c r="CR684" s="76">
        <v>4.6832000000000002E-3</v>
      </c>
      <c r="CS684" s="76">
        <v>7.5094000000000003E-3</v>
      </c>
      <c r="CT684" s="76">
        <v>8.6627000000000006E-3</v>
      </c>
      <c r="CU684" s="76">
        <v>1.1294500000000001E-2</v>
      </c>
      <c r="CV684" s="76">
        <v>4.0150100000000001E-2</v>
      </c>
      <c r="CW684" s="76">
        <v>1.1059599999999999E-2</v>
      </c>
      <c r="CX684" s="76">
        <v>2.1197199999999999E-2</v>
      </c>
      <c r="CY684" s="76">
        <v>2.5694600000000001E-2</v>
      </c>
      <c r="CZ684" s="76">
        <v>3.4157899999999998E-2</v>
      </c>
      <c r="DA684" s="76">
        <v>3.5678700000000001E-2</v>
      </c>
      <c r="DB684" s="76">
        <v>4.04179E-2</v>
      </c>
      <c r="DC684" s="76">
        <v>4.1986700000000002E-2</v>
      </c>
      <c r="DD684" s="76">
        <v>5.1220700000000001E-2</v>
      </c>
      <c r="DE684" s="76">
        <v>5.8129100000000003E-2</v>
      </c>
      <c r="DF684" s="76">
        <v>6.0697500000000001E-2</v>
      </c>
      <c r="DG684" s="76">
        <v>6.3488299999999998E-2</v>
      </c>
      <c r="DH684" s="76">
        <v>5.1578300000000001E-2</v>
      </c>
      <c r="DI684" s="76">
        <v>4.8399600000000001E-2</v>
      </c>
    </row>
    <row r="685" spans="1:113" x14ac:dyDescent="0.25">
      <c r="A685" t="str">
        <f t="shared" si="10"/>
        <v>All_1. Agriculture, Mining &amp; Construction_All_All_All_All_43672</v>
      </c>
      <c r="B685" t="s">
        <v>177</v>
      </c>
      <c r="C685" t="s">
        <v>275</v>
      </c>
      <c r="D685" t="s">
        <v>19</v>
      </c>
      <c r="E685" t="s">
        <v>57</v>
      </c>
      <c r="F685" t="s">
        <v>19</v>
      </c>
      <c r="G685" t="s">
        <v>19</v>
      </c>
      <c r="H685" t="s">
        <v>19</v>
      </c>
      <c r="I685" t="s">
        <v>19</v>
      </c>
      <c r="J685" s="11">
        <v>43672</v>
      </c>
      <c r="K685">
        <v>15</v>
      </c>
      <c r="L685">
        <v>18</v>
      </c>
      <c r="M685">
        <v>6466</v>
      </c>
      <c r="N685">
        <v>0</v>
      </c>
      <c r="O685">
        <v>0</v>
      </c>
      <c r="P685">
        <v>0</v>
      </c>
      <c r="Q685">
        <v>0</v>
      </c>
      <c r="R685">
        <v>10.840268</v>
      </c>
      <c r="S685">
        <v>11.221467000000001</v>
      </c>
      <c r="T685">
        <v>11.231914</v>
      </c>
      <c r="U685">
        <v>11.322252000000001</v>
      </c>
      <c r="V685">
        <v>11.545396</v>
      </c>
      <c r="W685">
        <v>11.843552000000001</v>
      </c>
      <c r="X685">
        <v>12.749461999999999</v>
      </c>
      <c r="Y685">
        <v>13.206953</v>
      </c>
      <c r="Z685">
        <v>13.230492999999999</v>
      </c>
      <c r="AA685">
        <v>13.013157</v>
      </c>
      <c r="AB685">
        <v>13.242143</v>
      </c>
      <c r="AC685">
        <v>12.600163</v>
      </c>
      <c r="AD685">
        <v>11.407356</v>
      </c>
      <c r="AE685">
        <v>11.341426999999999</v>
      </c>
      <c r="AF685">
        <v>10.94641</v>
      </c>
      <c r="AG685">
        <v>10.596909999999999</v>
      </c>
      <c r="AH685">
        <v>10.201420000000001</v>
      </c>
      <c r="AI685">
        <v>9.6911740000000002</v>
      </c>
      <c r="AJ685">
        <v>10.477130000000001</v>
      </c>
      <c r="AK685">
        <v>10.89044</v>
      </c>
      <c r="AL685">
        <v>11.01972</v>
      </c>
      <c r="AM685">
        <v>10.78861</v>
      </c>
      <c r="AN685">
        <v>10.524900000000001</v>
      </c>
      <c r="AO685">
        <v>10.405670000000001</v>
      </c>
      <c r="AP685">
        <v>79.77534</v>
      </c>
      <c r="AQ685">
        <v>79.771469999999994</v>
      </c>
      <c r="AR685">
        <v>78.471990000000005</v>
      </c>
      <c r="AS685">
        <v>76.582740000000001</v>
      </c>
      <c r="AT685">
        <v>75.06344</v>
      </c>
      <c r="AU685">
        <v>73.564189999999996</v>
      </c>
      <c r="AV685">
        <v>72.411010000000005</v>
      </c>
      <c r="AW685">
        <v>73.666560000000004</v>
      </c>
      <c r="AX685">
        <v>76.366569999999996</v>
      </c>
      <c r="AY685">
        <v>80.136660000000006</v>
      </c>
      <c r="AZ685">
        <v>84.792000000000002</v>
      </c>
      <c r="BA685">
        <v>88.310109999999995</v>
      </c>
      <c r="BB685">
        <v>91.331370000000007</v>
      </c>
      <c r="BC685">
        <v>93.835899999999995</v>
      </c>
      <c r="BD685">
        <v>96.008160000000004</v>
      </c>
      <c r="BE685">
        <v>97.603830000000002</v>
      </c>
      <c r="BF685">
        <v>98.408500000000004</v>
      </c>
      <c r="BG685">
        <v>98.144329999999997</v>
      </c>
      <c r="BH685">
        <v>96.771349999999998</v>
      </c>
      <c r="BI685">
        <v>94.202910000000003</v>
      </c>
      <c r="BJ685">
        <v>90.373009999999994</v>
      </c>
      <c r="BK685">
        <v>86.319550000000007</v>
      </c>
      <c r="BL685">
        <v>83.437839999999994</v>
      </c>
      <c r="BM685">
        <v>80.987290000000002</v>
      </c>
      <c r="BN685">
        <v>-0.26165110000000003</v>
      </c>
      <c r="BO685">
        <v>-0.45815129999999998</v>
      </c>
      <c r="BP685">
        <v>-0.50973849999999998</v>
      </c>
      <c r="BQ685">
        <v>-0.30646329999999999</v>
      </c>
      <c r="BR685">
        <v>-0.29319220000000001</v>
      </c>
      <c r="BS685">
        <v>-0.231214</v>
      </c>
      <c r="BT685">
        <v>-0.16918269999999999</v>
      </c>
      <c r="BU685">
        <v>0.21439639999999999</v>
      </c>
      <c r="BV685">
        <v>0.3270362</v>
      </c>
      <c r="BW685">
        <v>0.1979146</v>
      </c>
      <c r="BX685">
        <v>0.1262943</v>
      </c>
      <c r="BY685">
        <v>-0.105784</v>
      </c>
      <c r="BZ685">
        <v>-8.7215399999999998E-2</v>
      </c>
      <c r="CA685">
        <v>0.14618809999999999</v>
      </c>
      <c r="CB685">
        <v>0.46979120000000002</v>
      </c>
      <c r="CC685">
        <v>0.49129790000000001</v>
      </c>
      <c r="CD685">
        <v>0.5381589</v>
      </c>
      <c r="CE685">
        <v>0.4030473</v>
      </c>
      <c r="CF685">
        <v>0.1033251</v>
      </c>
      <c r="CG685">
        <v>-2.4234999999999999E-3</v>
      </c>
      <c r="CH685">
        <v>-8.7413699999999997E-2</v>
      </c>
      <c r="CI685">
        <v>-2.7266E-3</v>
      </c>
      <c r="CJ685">
        <v>-8.4283300000000005E-2</v>
      </c>
      <c r="CK685">
        <v>-0.1599862</v>
      </c>
      <c r="CL685" s="76">
        <v>6.5703300000000006E-2</v>
      </c>
      <c r="CM685" s="76">
        <v>6.4193899999999998E-2</v>
      </c>
      <c r="CN685" s="76">
        <v>5.8642600000000003E-2</v>
      </c>
      <c r="CO685" s="76">
        <v>4.3779600000000002E-2</v>
      </c>
      <c r="CP685" s="76">
        <v>1.61099E-2</v>
      </c>
      <c r="CQ685" s="76">
        <v>1.3787600000000001E-2</v>
      </c>
      <c r="CR685" s="76">
        <v>4.7961999999999996E-3</v>
      </c>
      <c r="CS685" s="76">
        <v>8.4299000000000006E-3</v>
      </c>
      <c r="CT685" s="76">
        <v>9.0861999999999991E-3</v>
      </c>
      <c r="CU685" s="76">
        <v>1.19568E-2</v>
      </c>
      <c r="CV685" s="76">
        <v>3.7504900000000001E-2</v>
      </c>
      <c r="CW685" s="76">
        <v>1.1374799999999999E-2</v>
      </c>
      <c r="CX685" s="76">
        <v>1.7948100000000002E-2</v>
      </c>
      <c r="CY685" s="76">
        <v>2.3939800000000001E-2</v>
      </c>
      <c r="CZ685" s="76">
        <v>3.2632399999999999E-2</v>
      </c>
      <c r="DA685" s="76">
        <v>3.5431799999999999E-2</v>
      </c>
      <c r="DB685" s="76">
        <v>4.17048E-2</v>
      </c>
      <c r="DC685" s="76">
        <v>4.4230199999999997E-2</v>
      </c>
      <c r="DD685" s="76">
        <v>6.2575599999999995E-2</v>
      </c>
      <c r="DE685" s="76">
        <v>7.4317800000000003E-2</v>
      </c>
      <c r="DF685" s="76">
        <v>7.9546400000000003E-2</v>
      </c>
      <c r="DG685" s="76">
        <v>7.9939999999999997E-2</v>
      </c>
      <c r="DH685" s="76">
        <v>6.7296099999999998E-2</v>
      </c>
      <c r="DI685" s="76">
        <v>9.1456099999999999E-2</v>
      </c>
    </row>
    <row r="686" spans="1:113" x14ac:dyDescent="0.25">
      <c r="A686" t="str">
        <f t="shared" si="10"/>
        <v>All_1. Agriculture, Mining &amp; Construction_All_All_All_All_43690</v>
      </c>
      <c r="B686" t="s">
        <v>177</v>
      </c>
      <c r="C686" t="s">
        <v>275</v>
      </c>
      <c r="D686" t="s">
        <v>19</v>
      </c>
      <c r="E686" t="s">
        <v>57</v>
      </c>
      <c r="F686" t="s">
        <v>19</v>
      </c>
      <c r="G686" t="s">
        <v>19</v>
      </c>
      <c r="H686" t="s">
        <v>19</v>
      </c>
      <c r="I686" t="s">
        <v>19</v>
      </c>
      <c r="J686" s="11">
        <v>43690</v>
      </c>
      <c r="K686">
        <v>15</v>
      </c>
      <c r="L686">
        <v>18</v>
      </c>
      <c r="M686">
        <v>6432</v>
      </c>
      <c r="N686">
        <v>0</v>
      </c>
      <c r="O686">
        <v>0</v>
      </c>
      <c r="P686">
        <v>0</v>
      </c>
      <c r="Q686">
        <v>0</v>
      </c>
      <c r="R686">
        <v>10.356597000000001</v>
      </c>
      <c r="S686">
        <v>10.533799</v>
      </c>
      <c r="T686">
        <v>10.399438999999999</v>
      </c>
      <c r="U686">
        <v>10.474424000000001</v>
      </c>
      <c r="V686">
        <v>11.238059</v>
      </c>
      <c r="W686">
        <v>11.786282999999999</v>
      </c>
      <c r="X686">
        <v>12.703754</v>
      </c>
      <c r="Y686">
        <v>13.705114999999999</v>
      </c>
      <c r="Z686">
        <v>14.257365999999999</v>
      </c>
      <c r="AA686">
        <v>14.184628999999999</v>
      </c>
      <c r="AB686">
        <v>14.103323</v>
      </c>
      <c r="AC686">
        <v>13.271746</v>
      </c>
      <c r="AD686">
        <v>11.908410999999999</v>
      </c>
      <c r="AE686">
        <v>11.811514000000001</v>
      </c>
      <c r="AF686">
        <v>11.198760999999999</v>
      </c>
      <c r="AG686">
        <v>10.903829999999999</v>
      </c>
      <c r="AH686">
        <v>10.44157</v>
      </c>
      <c r="AI686">
        <v>9.9811019999999999</v>
      </c>
      <c r="AJ686">
        <v>10.644159999999999</v>
      </c>
      <c r="AK686">
        <v>11.13165</v>
      </c>
      <c r="AL686">
        <v>11.013909999999999</v>
      </c>
      <c r="AM686">
        <v>10.631679999999999</v>
      </c>
      <c r="AN686">
        <v>10.199590000000001</v>
      </c>
      <c r="AO686">
        <v>10.195209999999999</v>
      </c>
      <c r="AP686">
        <v>77.279430000000005</v>
      </c>
      <c r="AQ686">
        <v>74.90043</v>
      </c>
      <c r="AR686">
        <v>73.359020000000001</v>
      </c>
      <c r="AS686">
        <v>71.863720000000001</v>
      </c>
      <c r="AT686">
        <v>70.820179999999993</v>
      </c>
      <c r="AU686">
        <v>69.171360000000007</v>
      </c>
      <c r="AV686">
        <v>67.960229999999996</v>
      </c>
      <c r="AW686">
        <v>68.585489999999993</v>
      </c>
      <c r="AX686">
        <v>72.805210000000002</v>
      </c>
      <c r="AY686">
        <v>77.612650000000002</v>
      </c>
      <c r="AZ686">
        <v>81.626289999999997</v>
      </c>
      <c r="BA686">
        <v>85.806240000000003</v>
      </c>
      <c r="BB686">
        <v>89.433000000000007</v>
      </c>
      <c r="BC686">
        <v>92.326549999999997</v>
      </c>
      <c r="BD686">
        <v>94.301090000000002</v>
      </c>
      <c r="BE686">
        <v>95.860219999999998</v>
      </c>
      <c r="BF686">
        <v>96.923550000000006</v>
      </c>
      <c r="BG686">
        <v>96.861469999999997</v>
      </c>
      <c r="BH686">
        <v>96.128230000000002</v>
      </c>
      <c r="BI686">
        <v>93.788709999999995</v>
      </c>
      <c r="BJ686">
        <v>90.09836</v>
      </c>
      <c r="BK686">
        <v>86.636430000000004</v>
      </c>
      <c r="BL686">
        <v>83.200370000000007</v>
      </c>
      <c r="BM686">
        <v>80.501909999999995</v>
      </c>
      <c r="BN686">
        <v>-0.2182171</v>
      </c>
      <c r="BO686">
        <v>-0.15714649999999999</v>
      </c>
      <c r="BP686">
        <v>1.6046700000000001E-2</v>
      </c>
      <c r="BQ686">
        <v>8.5159899999999997E-2</v>
      </c>
      <c r="BR686">
        <v>3.4789500000000001E-2</v>
      </c>
      <c r="BS686">
        <v>7.9405900000000001E-2</v>
      </c>
      <c r="BT686">
        <v>0.1018903</v>
      </c>
      <c r="BU686">
        <v>7.6026999999999997E-2</v>
      </c>
      <c r="BV686">
        <v>-3.60696E-2</v>
      </c>
      <c r="BW686">
        <v>2.9582000000000001E-2</v>
      </c>
      <c r="BX686">
        <v>7.5353100000000006E-2</v>
      </c>
      <c r="BY686">
        <v>-9.2275300000000005E-2</v>
      </c>
      <c r="BZ686">
        <v>-8.7071800000000005E-2</v>
      </c>
      <c r="CA686">
        <v>5.9450700000000002E-2</v>
      </c>
      <c r="CB686">
        <v>0.49667050000000001</v>
      </c>
      <c r="CC686">
        <v>0.46122360000000001</v>
      </c>
      <c r="CD686">
        <v>0.42115049999999998</v>
      </c>
      <c r="CE686">
        <v>0.28988730000000001</v>
      </c>
      <c r="CF686">
        <v>0.1144495</v>
      </c>
      <c r="CG686">
        <v>-0.1416009</v>
      </c>
      <c r="CH686">
        <v>-0.1608224</v>
      </c>
      <c r="CI686">
        <v>-0.13128989999999999</v>
      </c>
      <c r="CJ686">
        <v>-0.1923802</v>
      </c>
      <c r="CK686">
        <v>-0.235676</v>
      </c>
      <c r="CL686" s="76">
        <v>5.9646400000000002E-2</v>
      </c>
      <c r="CM686" s="76">
        <v>6.8177500000000002E-2</v>
      </c>
      <c r="CN686" s="76">
        <v>6.1383399999999998E-2</v>
      </c>
      <c r="CO686" s="76">
        <v>4.3452999999999999E-2</v>
      </c>
      <c r="CP686" s="76">
        <v>1.33276E-2</v>
      </c>
      <c r="CQ686" s="76">
        <v>9.0316000000000007E-3</v>
      </c>
      <c r="CR686" s="76">
        <v>3.3958999999999999E-3</v>
      </c>
      <c r="CS686" s="76">
        <v>5.1193999999999996E-3</v>
      </c>
      <c r="CT686" s="76">
        <v>6.0162000000000002E-3</v>
      </c>
      <c r="CU686" s="76">
        <v>8.8950000000000001E-3</v>
      </c>
      <c r="CV686" s="76">
        <v>4.0040199999999998E-2</v>
      </c>
      <c r="CW686" s="76">
        <v>1.05407E-2</v>
      </c>
      <c r="CX686" s="76">
        <v>2.1107000000000001E-2</v>
      </c>
      <c r="CY686" s="76">
        <v>2.3597099999999999E-2</v>
      </c>
      <c r="CZ686" s="76">
        <v>3.8276699999999997E-2</v>
      </c>
      <c r="DA686" s="76">
        <v>3.7076499999999998E-2</v>
      </c>
      <c r="DB686" s="76">
        <v>3.9445300000000003E-2</v>
      </c>
      <c r="DC686" s="76">
        <v>3.7465900000000003E-2</v>
      </c>
      <c r="DD686" s="76">
        <v>4.3268899999999999E-2</v>
      </c>
      <c r="DE686" s="76">
        <v>5.23309E-2</v>
      </c>
      <c r="DF686" s="76">
        <v>5.6928300000000001E-2</v>
      </c>
      <c r="DG686" s="76">
        <v>6.0503099999999997E-2</v>
      </c>
      <c r="DH686" s="76">
        <v>5.1358099999999997E-2</v>
      </c>
      <c r="DI686" s="76">
        <v>4.0300799999999998E-2</v>
      </c>
    </row>
    <row r="687" spans="1:113" x14ac:dyDescent="0.25">
      <c r="A687" t="str">
        <f t="shared" si="10"/>
        <v>All_1. Agriculture, Mining &amp; Construction_All_All_All_All_43691</v>
      </c>
      <c r="B687" t="s">
        <v>177</v>
      </c>
      <c r="C687" t="s">
        <v>275</v>
      </c>
      <c r="D687" t="s">
        <v>19</v>
      </c>
      <c r="E687" t="s">
        <v>57</v>
      </c>
      <c r="F687" t="s">
        <v>19</v>
      </c>
      <c r="G687" t="s">
        <v>19</v>
      </c>
      <c r="H687" t="s">
        <v>19</v>
      </c>
      <c r="I687" t="s">
        <v>19</v>
      </c>
      <c r="J687" s="11">
        <v>43691</v>
      </c>
      <c r="K687">
        <v>15</v>
      </c>
      <c r="L687">
        <v>18</v>
      </c>
      <c r="M687">
        <v>6430</v>
      </c>
      <c r="N687">
        <v>0</v>
      </c>
      <c r="O687">
        <v>0</v>
      </c>
      <c r="P687">
        <v>0</v>
      </c>
      <c r="Q687">
        <v>0</v>
      </c>
      <c r="R687">
        <v>10.172423</v>
      </c>
      <c r="S687">
        <v>10.371710999999999</v>
      </c>
      <c r="T687">
        <v>9.5171854000000007</v>
      </c>
      <c r="U687">
        <v>9.4240201999999993</v>
      </c>
      <c r="V687">
        <v>9.9296270999999994</v>
      </c>
      <c r="W687">
        <v>10.664688</v>
      </c>
      <c r="X687">
        <v>11.765285</v>
      </c>
      <c r="Y687">
        <v>12.862028</v>
      </c>
      <c r="Z687">
        <v>13.580296000000001</v>
      </c>
      <c r="AA687">
        <v>13.156084</v>
      </c>
      <c r="AB687">
        <v>13.111257999999999</v>
      </c>
      <c r="AC687">
        <v>12.395877</v>
      </c>
      <c r="AD687">
        <v>11.333068000000001</v>
      </c>
      <c r="AE687">
        <v>11.467283</v>
      </c>
      <c r="AF687">
        <v>10.888619</v>
      </c>
      <c r="AG687">
        <v>10.48847</v>
      </c>
      <c r="AH687">
        <v>9.8283769999999997</v>
      </c>
      <c r="AI687">
        <v>9.3107810000000004</v>
      </c>
      <c r="AJ687">
        <v>10.309659999999999</v>
      </c>
      <c r="AK687">
        <v>11.113110000000001</v>
      </c>
      <c r="AL687">
        <v>11.05448</v>
      </c>
      <c r="AM687">
        <v>10.62777</v>
      </c>
      <c r="AN687">
        <v>10.27566</v>
      </c>
      <c r="AO687">
        <v>10.15235</v>
      </c>
      <c r="AP687">
        <v>80.065330000000003</v>
      </c>
      <c r="AQ687">
        <v>76.725350000000006</v>
      </c>
      <c r="AR687">
        <v>75.66422</v>
      </c>
      <c r="AS687">
        <v>73.469239999999999</v>
      </c>
      <c r="AT687">
        <v>71.851939999999999</v>
      </c>
      <c r="AU687">
        <v>70.946039999999996</v>
      </c>
      <c r="AV687">
        <v>70.015029999999996</v>
      </c>
      <c r="AW687">
        <v>70.331270000000004</v>
      </c>
      <c r="AX687">
        <v>74.625309999999999</v>
      </c>
      <c r="AY687">
        <v>79.184439999999995</v>
      </c>
      <c r="AZ687">
        <v>84.051280000000006</v>
      </c>
      <c r="BA687">
        <v>88.709230000000005</v>
      </c>
      <c r="BB687">
        <v>92.499830000000003</v>
      </c>
      <c r="BC687">
        <v>95.826239999999999</v>
      </c>
      <c r="BD687">
        <v>98.033389999999997</v>
      </c>
      <c r="BE687">
        <v>99.395300000000006</v>
      </c>
      <c r="BF687">
        <v>100.1662</v>
      </c>
      <c r="BG687">
        <v>100.53230000000001</v>
      </c>
      <c r="BH687">
        <v>99.726370000000003</v>
      </c>
      <c r="BI687">
        <v>97.475620000000006</v>
      </c>
      <c r="BJ687">
        <v>92.977770000000007</v>
      </c>
      <c r="BK687">
        <v>89.031199999999998</v>
      </c>
      <c r="BL687">
        <v>85.806399999999996</v>
      </c>
      <c r="BM687">
        <v>83.132760000000005</v>
      </c>
      <c r="BN687">
        <v>-0.2341589</v>
      </c>
      <c r="BO687">
        <v>-0.15571950000000001</v>
      </c>
      <c r="BP687">
        <v>1.1963700000000001E-2</v>
      </c>
      <c r="BQ687">
        <v>7.7901899999999996E-2</v>
      </c>
      <c r="BR687">
        <v>2.6707600000000001E-2</v>
      </c>
      <c r="BS687">
        <v>6.6375900000000002E-2</v>
      </c>
      <c r="BT687">
        <v>8.6411299999999996E-2</v>
      </c>
      <c r="BU687">
        <v>6.8781300000000004E-2</v>
      </c>
      <c r="BV687">
        <v>-4.4116000000000002E-2</v>
      </c>
      <c r="BW687">
        <v>2.8860799999999999E-2</v>
      </c>
      <c r="BX687">
        <v>7.2705800000000001E-2</v>
      </c>
      <c r="BY687">
        <v>-9.1703400000000004E-2</v>
      </c>
      <c r="BZ687">
        <v>-8.2696000000000006E-2</v>
      </c>
      <c r="CA687">
        <v>6.7498500000000003E-2</v>
      </c>
      <c r="CB687">
        <v>0.52086109999999997</v>
      </c>
      <c r="CC687">
        <v>0.49512650000000002</v>
      </c>
      <c r="CD687">
        <v>0.45879419999999999</v>
      </c>
      <c r="CE687">
        <v>0.33225009999999999</v>
      </c>
      <c r="CF687">
        <v>0.13325590000000001</v>
      </c>
      <c r="CG687">
        <v>-0.12864890000000001</v>
      </c>
      <c r="CH687">
        <v>-0.1588639</v>
      </c>
      <c r="CI687">
        <v>-0.13226669999999999</v>
      </c>
      <c r="CJ687">
        <v>-0.1952198</v>
      </c>
      <c r="CK687">
        <v>-0.2459384</v>
      </c>
      <c r="CL687" s="76">
        <v>4.84879E-2</v>
      </c>
      <c r="CM687" s="76">
        <v>5.6342400000000001E-2</v>
      </c>
      <c r="CN687" s="76">
        <v>4.67874E-2</v>
      </c>
      <c r="CO687" s="76">
        <v>3.0296300000000002E-2</v>
      </c>
      <c r="CP687" s="76">
        <v>1.21485E-2</v>
      </c>
      <c r="CQ687" s="76">
        <v>7.7345000000000001E-3</v>
      </c>
      <c r="CR687" s="76">
        <v>2.8482E-3</v>
      </c>
      <c r="CS687" s="76">
        <v>4.0391000000000003E-3</v>
      </c>
      <c r="CT687" s="76">
        <v>5.5744999999999996E-3</v>
      </c>
      <c r="CU687" s="76">
        <v>7.5566000000000001E-3</v>
      </c>
      <c r="CV687" s="76">
        <v>2.8634099999999999E-2</v>
      </c>
      <c r="CW687" s="76">
        <v>7.2068999999999996E-3</v>
      </c>
      <c r="CX687" s="76">
        <v>1.6024299999999998E-2</v>
      </c>
      <c r="CY687" s="76">
        <v>2.0481900000000001E-2</v>
      </c>
      <c r="CZ687" s="76">
        <v>3.3864199999999997E-2</v>
      </c>
      <c r="DA687" s="76">
        <v>3.1062200000000002E-2</v>
      </c>
      <c r="DB687" s="76">
        <v>3.2248499999999999E-2</v>
      </c>
      <c r="DC687" s="76">
        <v>2.9320200000000001E-2</v>
      </c>
      <c r="DD687" s="76">
        <v>3.50117E-2</v>
      </c>
      <c r="DE687" s="76">
        <v>4.5084699999999998E-2</v>
      </c>
      <c r="DF687" s="76">
        <v>4.8637600000000003E-2</v>
      </c>
      <c r="DG687" s="76">
        <v>5.06191E-2</v>
      </c>
      <c r="DH687" s="76">
        <v>4.30076E-2</v>
      </c>
      <c r="DI687" s="76">
        <v>3.7635799999999997E-2</v>
      </c>
    </row>
    <row r="688" spans="1:113" x14ac:dyDescent="0.25">
      <c r="A688" t="str">
        <f t="shared" si="10"/>
        <v>All_1. Agriculture, Mining &amp; Construction_All_All_All_All_43693</v>
      </c>
      <c r="B688" t="s">
        <v>177</v>
      </c>
      <c r="C688" t="s">
        <v>275</v>
      </c>
      <c r="D688" t="s">
        <v>19</v>
      </c>
      <c r="E688" t="s">
        <v>57</v>
      </c>
      <c r="F688" t="s">
        <v>19</v>
      </c>
      <c r="G688" t="s">
        <v>19</v>
      </c>
      <c r="H688" t="s">
        <v>19</v>
      </c>
      <c r="I688" t="s">
        <v>19</v>
      </c>
      <c r="J688" s="11">
        <v>43693</v>
      </c>
      <c r="K688">
        <v>15</v>
      </c>
      <c r="L688">
        <v>18</v>
      </c>
      <c r="M688">
        <v>6428</v>
      </c>
      <c r="N688">
        <v>0</v>
      </c>
      <c r="O688">
        <v>0</v>
      </c>
      <c r="P688">
        <v>0</v>
      </c>
      <c r="Q688">
        <v>0</v>
      </c>
      <c r="R688">
        <v>10.039479999999999</v>
      </c>
      <c r="S688">
        <v>9.8598339999999993</v>
      </c>
      <c r="T688">
        <v>9.6867935999999997</v>
      </c>
      <c r="U688">
        <v>9.7130355000000002</v>
      </c>
      <c r="V688">
        <v>9.9861532000000004</v>
      </c>
      <c r="W688">
        <v>10.509432</v>
      </c>
      <c r="X688">
        <v>11.451112</v>
      </c>
      <c r="Y688">
        <v>12.659181999999999</v>
      </c>
      <c r="Z688">
        <v>13.258829</v>
      </c>
      <c r="AA688">
        <v>13.299607</v>
      </c>
      <c r="AB688">
        <v>13.251809</v>
      </c>
      <c r="AC688">
        <v>12.742862000000001</v>
      </c>
      <c r="AD688">
        <v>11.666107999999999</v>
      </c>
      <c r="AE688">
        <v>11.883024000000001</v>
      </c>
      <c r="AF688">
        <v>11.134029</v>
      </c>
      <c r="AG688">
        <v>10.643649999999999</v>
      </c>
      <c r="AH688">
        <v>10.157539999999999</v>
      </c>
      <c r="AI688">
        <v>9.6900460000000006</v>
      </c>
      <c r="AJ688">
        <v>10.04196</v>
      </c>
      <c r="AK688">
        <v>10.444229999999999</v>
      </c>
      <c r="AL688">
        <v>10.512689999999999</v>
      </c>
      <c r="AM688">
        <v>10.29738</v>
      </c>
      <c r="AN688">
        <v>9.9573710000000002</v>
      </c>
      <c r="AO688">
        <v>9.906231</v>
      </c>
      <c r="AP688">
        <v>81.371350000000007</v>
      </c>
      <c r="AQ688">
        <v>80.632360000000006</v>
      </c>
      <c r="AR688">
        <v>78.661360000000002</v>
      </c>
      <c r="AS688">
        <v>77.160929999999993</v>
      </c>
      <c r="AT688">
        <v>75.825900000000004</v>
      </c>
      <c r="AU688">
        <v>74.393389999999997</v>
      </c>
      <c r="AV688">
        <v>72.915229999999994</v>
      </c>
      <c r="AW688">
        <v>72.821759999999998</v>
      </c>
      <c r="AX688">
        <v>76.671009999999995</v>
      </c>
      <c r="AY688">
        <v>82.313199999999995</v>
      </c>
      <c r="AZ688">
        <v>87.084590000000006</v>
      </c>
      <c r="BA688">
        <v>90.964699999999993</v>
      </c>
      <c r="BB688">
        <v>94.099459999999993</v>
      </c>
      <c r="BC688">
        <v>96.889629999999997</v>
      </c>
      <c r="BD688">
        <v>99.509699999999995</v>
      </c>
      <c r="BE688">
        <v>100.73560000000001</v>
      </c>
      <c r="BF688">
        <v>101.4619</v>
      </c>
      <c r="BG688">
        <v>101.1905</v>
      </c>
      <c r="BH688">
        <v>99.917929999999998</v>
      </c>
      <c r="BI688">
        <v>96.856650000000002</v>
      </c>
      <c r="BJ688">
        <v>92.155190000000005</v>
      </c>
      <c r="BK688">
        <v>88.28407</v>
      </c>
      <c r="BL688">
        <v>84.909729999999996</v>
      </c>
      <c r="BM688">
        <v>82.244290000000007</v>
      </c>
      <c r="BN688">
        <v>-0.23371790000000001</v>
      </c>
      <c r="BO688">
        <v>-0.15270800000000001</v>
      </c>
      <c r="BP688">
        <v>2.2965300000000001E-2</v>
      </c>
      <c r="BQ688">
        <v>8.3152599999999993E-2</v>
      </c>
      <c r="BR688">
        <v>2.9610999999999999E-3</v>
      </c>
      <c r="BS688">
        <v>4.7937599999999997E-2</v>
      </c>
      <c r="BT688">
        <v>7.0178199999999996E-2</v>
      </c>
      <c r="BU688">
        <v>5.91403E-2</v>
      </c>
      <c r="BV688">
        <v>-6.5567500000000001E-2</v>
      </c>
      <c r="BW688">
        <v>7.0339E-3</v>
      </c>
      <c r="BX688">
        <v>5.5710599999999999E-2</v>
      </c>
      <c r="BY688">
        <v>-8.8156999999999999E-2</v>
      </c>
      <c r="BZ688">
        <v>-7.9108700000000004E-2</v>
      </c>
      <c r="CA688">
        <v>8.3225400000000005E-2</v>
      </c>
      <c r="CB688">
        <v>0.55984959999999995</v>
      </c>
      <c r="CC688">
        <v>0.52036369999999998</v>
      </c>
      <c r="CD688">
        <v>0.4816299</v>
      </c>
      <c r="CE688">
        <v>0.34202009999999999</v>
      </c>
      <c r="CF688">
        <v>0.13272320000000001</v>
      </c>
      <c r="CG688">
        <v>-0.13324849999999999</v>
      </c>
      <c r="CH688">
        <v>-0.16272349999999999</v>
      </c>
      <c r="CI688">
        <v>-0.1309768</v>
      </c>
      <c r="CJ688">
        <v>-0.1886612</v>
      </c>
      <c r="CK688">
        <v>-0.23354420000000001</v>
      </c>
      <c r="CL688" s="76">
        <v>5.8990800000000003E-2</v>
      </c>
      <c r="CM688" s="76">
        <v>6.5723900000000002E-2</v>
      </c>
      <c r="CN688" s="76">
        <v>5.6086299999999999E-2</v>
      </c>
      <c r="CO688" s="76">
        <v>3.6879000000000002E-2</v>
      </c>
      <c r="CP688" s="76">
        <v>1.35161E-2</v>
      </c>
      <c r="CQ688" s="76">
        <v>9.5201999999999995E-3</v>
      </c>
      <c r="CR688" s="76">
        <v>3.4521E-3</v>
      </c>
      <c r="CS688" s="76">
        <v>5.4764000000000002E-3</v>
      </c>
      <c r="CT688" s="76">
        <v>6.2366000000000001E-3</v>
      </c>
      <c r="CU688" s="76">
        <v>9.2263999999999992E-3</v>
      </c>
      <c r="CV688" s="76">
        <v>3.4325300000000003E-2</v>
      </c>
      <c r="CW688" s="76">
        <v>9.1973000000000003E-3</v>
      </c>
      <c r="CX688" s="76">
        <v>1.8514900000000001E-2</v>
      </c>
      <c r="CY688" s="76">
        <v>2.31501E-2</v>
      </c>
      <c r="CZ688" s="76">
        <v>3.9944800000000003E-2</v>
      </c>
      <c r="DA688" s="76">
        <v>3.80466E-2</v>
      </c>
      <c r="DB688" s="76">
        <v>4.03945E-2</v>
      </c>
      <c r="DC688" s="76">
        <v>3.8980899999999999E-2</v>
      </c>
      <c r="DD688" s="76">
        <v>4.9751700000000003E-2</v>
      </c>
      <c r="DE688" s="76">
        <v>6.4724199999999996E-2</v>
      </c>
      <c r="DF688" s="76">
        <v>7.0344799999999999E-2</v>
      </c>
      <c r="DG688" s="76">
        <v>7.2180999999999995E-2</v>
      </c>
      <c r="DH688" s="76">
        <v>6.9717399999999999E-2</v>
      </c>
      <c r="DI688" s="76">
        <v>6.5643099999999996E-2</v>
      </c>
    </row>
    <row r="689" spans="1:113" x14ac:dyDescent="0.25">
      <c r="A689" t="str">
        <f t="shared" si="10"/>
        <v>All_1. Agriculture, Mining &amp; Construction_All_All_All_All_43703</v>
      </c>
      <c r="B689" t="s">
        <v>177</v>
      </c>
      <c r="C689" t="s">
        <v>275</v>
      </c>
      <c r="D689" t="s">
        <v>19</v>
      </c>
      <c r="E689" t="s">
        <v>57</v>
      </c>
      <c r="F689" t="s">
        <v>19</v>
      </c>
      <c r="G689" t="s">
        <v>19</v>
      </c>
      <c r="H689" t="s">
        <v>19</v>
      </c>
      <c r="I689" t="s">
        <v>19</v>
      </c>
      <c r="J689" s="11">
        <v>43703</v>
      </c>
      <c r="K689">
        <v>15</v>
      </c>
      <c r="L689">
        <v>18</v>
      </c>
      <c r="M689">
        <v>6417</v>
      </c>
      <c r="N689">
        <v>0</v>
      </c>
      <c r="O689">
        <v>0</v>
      </c>
      <c r="P689">
        <v>0</v>
      </c>
      <c r="Q689">
        <v>0</v>
      </c>
      <c r="R689">
        <v>8.4535356000000004</v>
      </c>
      <c r="S689">
        <v>8.5319138999999993</v>
      </c>
      <c r="T689">
        <v>8.5638843999999992</v>
      </c>
      <c r="U689">
        <v>8.7988938000000001</v>
      </c>
      <c r="V689">
        <v>9.5820352</v>
      </c>
      <c r="W689">
        <v>10.177072000000001</v>
      </c>
      <c r="X689">
        <v>11.535961</v>
      </c>
      <c r="Y689">
        <v>13.208052</v>
      </c>
      <c r="Z689">
        <v>14.235346</v>
      </c>
      <c r="AA689">
        <v>14.343147</v>
      </c>
      <c r="AB689">
        <v>14.272231</v>
      </c>
      <c r="AC689">
        <v>13.730646999999999</v>
      </c>
      <c r="AD689">
        <v>12.407678000000001</v>
      </c>
      <c r="AE689">
        <v>12.708729</v>
      </c>
      <c r="AF689">
        <v>12.310597</v>
      </c>
      <c r="AG689">
        <v>12.04688</v>
      </c>
      <c r="AH689">
        <v>11.2424</v>
      </c>
      <c r="AI689">
        <v>10.572430000000001</v>
      </c>
      <c r="AJ689">
        <v>11.338699999999999</v>
      </c>
      <c r="AK689">
        <v>11.76451</v>
      </c>
      <c r="AL689">
        <v>11.92394</v>
      </c>
      <c r="AM689">
        <v>11.45772</v>
      </c>
      <c r="AN689">
        <v>11.146369999999999</v>
      </c>
      <c r="AO689">
        <v>11.27436</v>
      </c>
      <c r="AP689">
        <v>79.724270000000004</v>
      </c>
      <c r="AQ689">
        <v>77.705439999999996</v>
      </c>
      <c r="AR689">
        <v>76.630979999999994</v>
      </c>
      <c r="AS689">
        <v>75.348879999999994</v>
      </c>
      <c r="AT689">
        <v>74.02</v>
      </c>
      <c r="AU689">
        <v>72.691999999999993</v>
      </c>
      <c r="AV689">
        <v>72.011529999999993</v>
      </c>
      <c r="AW689">
        <v>72.160730000000001</v>
      </c>
      <c r="AX689">
        <v>76.267970000000005</v>
      </c>
      <c r="AY689">
        <v>80.020250000000004</v>
      </c>
      <c r="AZ689">
        <v>83.917940000000002</v>
      </c>
      <c r="BA689">
        <v>87.355959999999996</v>
      </c>
      <c r="BB689">
        <v>90.798029999999997</v>
      </c>
      <c r="BC689">
        <v>93.987889999999993</v>
      </c>
      <c r="BD689">
        <v>96.168279999999996</v>
      </c>
      <c r="BE689">
        <v>97.613259999999997</v>
      </c>
      <c r="BF689">
        <v>98.283159999999995</v>
      </c>
      <c r="BG689">
        <v>98.455209999999994</v>
      </c>
      <c r="BH689">
        <v>97.357789999999994</v>
      </c>
      <c r="BI689">
        <v>94.563429999999997</v>
      </c>
      <c r="BJ689">
        <v>90.647220000000004</v>
      </c>
      <c r="BK689">
        <v>87.669129999999996</v>
      </c>
      <c r="BL689">
        <v>84.989080000000001</v>
      </c>
      <c r="BM689">
        <v>82.359070000000003</v>
      </c>
      <c r="BN689">
        <v>-0.22233040000000001</v>
      </c>
      <c r="BO689">
        <v>-0.15465390000000001</v>
      </c>
      <c r="BP689">
        <v>2.94098E-2</v>
      </c>
      <c r="BQ689">
        <v>9.5125399999999999E-2</v>
      </c>
      <c r="BR689">
        <v>2.2924199999999999E-2</v>
      </c>
      <c r="BS689">
        <v>6.3488900000000001E-2</v>
      </c>
      <c r="BT689">
        <v>7.6410000000000006E-2</v>
      </c>
      <c r="BU689">
        <v>6.2065099999999998E-2</v>
      </c>
      <c r="BV689">
        <v>-6.6736500000000004E-2</v>
      </c>
      <c r="BW689">
        <v>5.4278E-3</v>
      </c>
      <c r="BX689">
        <v>5.6394800000000002E-2</v>
      </c>
      <c r="BY689">
        <v>-9.1297600000000007E-2</v>
      </c>
      <c r="BZ689">
        <v>-8.5266499999999995E-2</v>
      </c>
      <c r="CA689">
        <v>7.8412499999999996E-2</v>
      </c>
      <c r="CB689">
        <v>0.54431949999999996</v>
      </c>
      <c r="CC689">
        <v>0.4948245</v>
      </c>
      <c r="CD689">
        <v>0.4499148</v>
      </c>
      <c r="CE689">
        <v>0.31636839999999999</v>
      </c>
      <c r="CF689">
        <v>0.1207588</v>
      </c>
      <c r="CG689">
        <v>-0.14162649999999999</v>
      </c>
      <c r="CH689">
        <v>-0.1648136</v>
      </c>
      <c r="CI689">
        <v>-0.13044349999999999</v>
      </c>
      <c r="CJ689">
        <v>-0.18711149999999999</v>
      </c>
      <c r="CK689">
        <v>-0.23013649999999999</v>
      </c>
      <c r="CL689" s="76">
        <v>8.0897300000000005E-2</v>
      </c>
      <c r="CM689" s="76">
        <v>8.8146799999999997E-2</v>
      </c>
      <c r="CN689" s="76">
        <v>7.5995499999999994E-2</v>
      </c>
      <c r="CO689" s="76">
        <v>5.6743300000000003E-2</v>
      </c>
      <c r="CP689" s="76">
        <v>1.9337500000000001E-2</v>
      </c>
      <c r="CQ689" s="76">
        <v>1.24688E-2</v>
      </c>
      <c r="CR689" s="76">
        <v>4.1685000000000003E-3</v>
      </c>
      <c r="CS689" s="76">
        <v>6.7977000000000003E-3</v>
      </c>
      <c r="CT689" s="76">
        <v>7.9476000000000008E-3</v>
      </c>
      <c r="CU689" s="76">
        <v>1.0282700000000001E-2</v>
      </c>
      <c r="CV689" s="76">
        <v>3.4122100000000002E-2</v>
      </c>
      <c r="CW689" s="76">
        <v>8.7684000000000008E-3</v>
      </c>
      <c r="CX689" s="76">
        <v>1.99293E-2</v>
      </c>
      <c r="CY689" s="76">
        <v>2.42677E-2</v>
      </c>
      <c r="CZ689" s="76">
        <v>4.1132500000000002E-2</v>
      </c>
      <c r="DA689" s="76">
        <v>4.1140000000000003E-2</v>
      </c>
      <c r="DB689" s="76">
        <v>4.4766100000000003E-2</v>
      </c>
      <c r="DC689" s="76">
        <v>4.1029599999999999E-2</v>
      </c>
      <c r="DD689" s="76">
        <v>4.4932899999999998E-2</v>
      </c>
      <c r="DE689" s="76">
        <v>5.4729899999999998E-2</v>
      </c>
      <c r="DF689" s="76">
        <v>5.9880200000000001E-2</v>
      </c>
      <c r="DG689" s="76">
        <v>6.1942900000000002E-2</v>
      </c>
      <c r="DH689" s="76">
        <v>5.4724200000000001E-2</v>
      </c>
      <c r="DI689" s="76">
        <v>4.68417E-2</v>
      </c>
    </row>
    <row r="690" spans="1:113" x14ac:dyDescent="0.25">
      <c r="A690" t="str">
        <f t="shared" si="10"/>
        <v>All_1. Agriculture, Mining &amp; Construction_All_All_All_All_43704</v>
      </c>
      <c r="B690" t="s">
        <v>177</v>
      </c>
      <c r="C690" t="s">
        <v>275</v>
      </c>
      <c r="D690" t="s">
        <v>19</v>
      </c>
      <c r="E690" t="s">
        <v>57</v>
      </c>
      <c r="F690" t="s">
        <v>19</v>
      </c>
      <c r="G690" t="s">
        <v>19</v>
      </c>
      <c r="H690" t="s">
        <v>19</v>
      </c>
      <c r="I690" t="s">
        <v>19</v>
      </c>
      <c r="J690" s="11">
        <v>43704</v>
      </c>
      <c r="K690">
        <v>15</v>
      </c>
      <c r="L690">
        <v>18</v>
      </c>
      <c r="M690">
        <v>6413</v>
      </c>
      <c r="N690">
        <v>0</v>
      </c>
      <c r="O690">
        <v>0</v>
      </c>
      <c r="P690">
        <v>0</v>
      </c>
      <c r="Q690">
        <v>0</v>
      </c>
      <c r="R690">
        <v>11.067966</v>
      </c>
      <c r="S690">
        <v>10.960285000000001</v>
      </c>
      <c r="T690">
        <v>10.957962999999999</v>
      </c>
      <c r="U690">
        <v>11.057207999999999</v>
      </c>
      <c r="V690">
        <v>11.733091</v>
      </c>
      <c r="W690">
        <v>12.386403</v>
      </c>
      <c r="X690">
        <v>13.261739</v>
      </c>
      <c r="Y690">
        <v>13.90297</v>
      </c>
      <c r="Z690">
        <v>14.264054</v>
      </c>
      <c r="AA690">
        <v>14.452945</v>
      </c>
      <c r="AB690">
        <v>14.286731</v>
      </c>
      <c r="AC690">
        <v>13.795859</v>
      </c>
      <c r="AD690">
        <v>12.457383999999999</v>
      </c>
      <c r="AE690">
        <v>12.544231999999999</v>
      </c>
      <c r="AF690">
        <v>12.237746</v>
      </c>
      <c r="AG690">
        <v>11.52439</v>
      </c>
      <c r="AH690">
        <v>11.07396</v>
      </c>
      <c r="AI690">
        <v>10.513059999999999</v>
      </c>
      <c r="AJ690">
        <v>11.17432</v>
      </c>
      <c r="AK690">
        <v>11.58281</v>
      </c>
      <c r="AL690">
        <v>11.52684</v>
      </c>
      <c r="AM690">
        <v>11.294040000000001</v>
      </c>
      <c r="AN690">
        <v>10.960140000000001</v>
      </c>
      <c r="AO690">
        <v>11.051209999999999</v>
      </c>
      <c r="AP690">
        <v>80.629559999999998</v>
      </c>
      <c r="AQ690">
        <v>79.024019999999993</v>
      </c>
      <c r="AR690">
        <v>77.869590000000002</v>
      </c>
      <c r="AS690">
        <v>76.422780000000003</v>
      </c>
      <c r="AT690">
        <v>74.879050000000007</v>
      </c>
      <c r="AU690">
        <v>73.913300000000007</v>
      </c>
      <c r="AV690">
        <v>72.507090000000005</v>
      </c>
      <c r="AW690">
        <v>72.634320000000002</v>
      </c>
      <c r="AX690">
        <v>76.044889999999995</v>
      </c>
      <c r="AY690">
        <v>79.983090000000004</v>
      </c>
      <c r="AZ690">
        <v>84.70223</v>
      </c>
      <c r="BA690">
        <v>88.443070000000006</v>
      </c>
      <c r="BB690">
        <v>91.911749999999998</v>
      </c>
      <c r="BC690">
        <v>94.638350000000003</v>
      </c>
      <c r="BD690">
        <v>96.758989999999997</v>
      </c>
      <c r="BE690">
        <v>98.409679999999994</v>
      </c>
      <c r="BF690">
        <v>98.944980000000001</v>
      </c>
      <c r="BG690">
        <v>98.623729999999995</v>
      </c>
      <c r="BH690">
        <v>97.114289999999997</v>
      </c>
      <c r="BI690">
        <v>94.428309999999996</v>
      </c>
      <c r="BJ690">
        <v>90.549800000000005</v>
      </c>
      <c r="BK690">
        <v>87.379069999999999</v>
      </c>
      <c r="BL690">
        <v>85.098619999999997</v>
      </c>
      <c r="BM690">
        <v>82.786810000000003</v>
      </c>
      <c r="BN690">
        <v>-0.34024290000000001</v>
      </c>
      <c r="BO690">
        <v>-0.17596700000000001</v>
      </c>
      <c r="BP690">
        <v>-0.15160390000000001</v>
      </c>
      <c r="BQ690">
        <v>-0.12983790000000001</v>
      </c>
      <c r="BR690">
        <v>-0.1235536</v>
      </c>
      <c r="BS690">
        <v>-7.2922000000000001E-2</v>
      </c>
      <c r="BT690">
        <v>-1.5642300000000001E-2</v>
      </c>
      <c r="BU690">
        <v>4.6343500000000003E-2</v>
      </c>
      <c r="BV690">
        <v>4.2426100000000001E-2</v>
      </c>
      <c r="BW690">
        <v>0.19985520000000001</v>
      </c>
      <c r="BX690">
        <v>0.20301420000000001</v>
      </c>
      <c r="BY690">
        <v>-0.10378039999999999</v>
      </c>
      <c r="BZ690">
        <v>-7.9566100000000001E-2</v>
      </c>
      <c r="CA690">
        <v>-5.8378199999999998E-2</v>
      </c>
      <c r="CB690">
        <v>0.22155610000000001</v>
      </c>
      <c r="CC690">
        <v>0.36218990000000001</v>
      </c>
      <c r="CD690">
        <v>0.3620159</v>
      </c>
      <c r="CE690">
        <v>0.2806825</v>
      </c>
      <c r="CF690">
        <v>0.1438663</v>
      </c>
      <c r="CG690">
        <v>-0.1055001</v>
      </c>
      <c r="CH690">
        <v>-0.1229445</v>
      </c>
      <c r="CI690">
        <v>-0.1448402</v>
      </c>
      <c r="CJ690">
        <v>-0.26270670000000002</v>
      </c>
      <c r="CK690">
        <v>-0.36666579999999999</v>
      </c>
      <c r="CL690" s="76">
        <v>6.2128999999999997E-2</v>
      </c>
      <c r="CM690" s="76">
        <v>6.6410300000000005E-2</v>
      </c>
      <c r="CN690" s="76">
        <v>6.0677300000000003E-2</v>
      </c>
      <c r="CO690" s="76">
        <v>4.5499199999999997E-2</v>
      </c>
      <c r="CP690" s="76">
        <v>1.50642E-2</v>
      </c>
      <c r="CQ690" s="76">
        <v>1.00873E-2</v>
      </c>
      <c r="CR690" s="76">
        <v>4.2592999999999997E-3</v>
      </c>
      <c r="CS690" s="76">
        <v>5.6816000000000002E-3</v>
      </c>
      <c r="CT690" s="76">
        <v>6.8938000000000003E-3</v>
      </c>
      <c r="CU690" s="76">
        <v>1.15219E-2</v>
      </c>
      <c r="CV690" s="76">
        <v>3.9435499999999998E-2</v>
      </c>
      <c r="CW690" s="76">
        <v>9.9851000000000002E-3</v>
      </c>
      <c r="CX690" s="76">
        <v>2.1803900000000001E-2</v>
      </c>
      <c r="CY690" s="76">
        <v>2.5131000000000001E-2</v>
      </c>
      <c r="CZ690" s="76">
        <v>3.7684000000000002E-2</v>
      </c>
      <c r="DA690" s="76">
        <v>3.5683899999999998E-2</v>
      </c>
      <c r="DB690" s="76">
        <v>4.07357E-2</v>
      </c>
      <c r="DC690" s="76">
        <v>3.9504499999999998E-2</v>
      </c>
      <c r="DD690" s="76">
        <v>4.3910200000000003E-2</v>
      </c>
      <c r="DE690" s="76">
        <v>5.2077400000000003E-2</v>
      </c>
      <c r="DF690" s="76">
        <v>5.8405699999999998E-2</v>
      </c>
      <c r="DG690" s="76">
        <v>6.0818799999999999E-2</v>
      </c>
      <c r="DH690" s="76">
        <v>5.1389200000000003E-2</v>
      </c>
      <c r="DI690" s="76">
        <v>4.4408000000000003E-2</v>
      </c>
    </row>
    <row r="691" spans="1:113" x14ac:dyDescent="0.25">
      <c r="A691" t="str">
        <f t="shared" si="10"/>
        <v>All_1. Agriculture, Mining &amp; Construction_All_All_All_All_43721</v>
      </c>
      <c r="B691" t="s">
        <v>177</v>
      </c>
      <c r="C691" t="s">
        <v>275</v>
      </c>
      <c r="D691" t="s">
        <v>19</v>
      </c>
      <c r="E691" t="s">
        <v>57</v>
      </c>
      <c r="F691" t="s">
        <v>19</v>
      </c>
      <c r="G691" t="s">
        <v>19</v>
      </c>
      <c r="H691" t="s">
        <v>19</v>
      </c>
      <c r="I691" t="s">
        <v>19</v>
      </c>
      <c r="J691" s="11">
        <v>43721</v>
      </c>
      <c r="K691">
        <v>15</v>
      </c>
      <c r="L691">
        <v>18</v>
      </c>
      <c r="M691">
        <v>6386</v>
      </c>
      <c r="N691">
        <v>0</v>
      </c>
      <c r="O691">
        <v>0</v>
      </c>
      <c r="P691">
        <v>0</v>
      </c>
      <c r="Q691">
        <v>0</v>
      </c>
      <c r="R691">
        <v>10.882472</v>
      </c>
      <c r="S691">
        <v>10.902922999999999</v>
      </c>
      <c r="T691">
        <v>10.654543</v>
      </c>
      <c r="U691">
        <v>10.76454</v>
      </c>
      <c r="V691">
        <v>11.264742999999999</v>
      </c>
      <c r="W691">
        <v>11.721981</v>
      </c>
      <c r="X691">
        <v>12.706723</v>
      </c>
      <c r="Y691">
        <v>13.291128</v>
      </c>
      <c r="Z691">
        <v>13.924725</v>
      </c>
      <c r="AA691">
        <v>13.956571</v>
      </c>
      <c r="AB691">
        <v>14.048999</v>
      </c>
      <c r="AC691">
        <v>13.202351999999999</v>
      </c>
      <c r="AD691">
        <v>12.337114</v>
      </c>
      <c r="AE691">
        <v>12.46861</v>
      </c>
      <c r="AF691">
        <v>11.969253999999999</v>
      </c>
      <c r="AG691">
        <v>11.597020000000001</v>
      </c>
      <c r="AH691">
        <v>11.099309999999999</v>
      </c>
      <c r="AI691">
        <v>10.664009999999999</v>
      </c>
      <c r="AJ691">
        <v>10.75428</v>
      </c>
      <c r="AK691">
        <v>10.900370000000001</v>
      </c>
      <c r="AL691">
        <v>10.89005</v>
      </c>
      <c r="AM691">
        <v>10.655749999999999</v>
      </c>
      <c r="AN691">
        <v>10.236549999999999</v>
      </c>
      <c r="AO691">
        <v>10.110760000000001</v>
      </c>
      <c r="AP691">
        <v>74.203869999999995</v>
      </c>
      <c r="AQ691">
        <v>71.90701</v>
      </c>
      <c r="AR691">
        <v>70.050539999999998</v>
      </c>
      <c r="AS691">
        <v>68.137900000000002</v>
      </c>
      <c r="AT691">
        <v>67.017589999999998</v>
      </c>
      <c r="AU691">
        <v>65.653239999999997</v>
      </c>
      <c r="AV691">
        <v>65.006489999999999</v>
      </c>
      <c r="AW691">
        <v>65.075590000000005</v>
      </c>
      <c r="AX691">
        <v>68.273020000000002</v>
      </c>
      <c r="AY691">
        <v>73.687430000000006</v>
      </c>
      <c r="AZ691">
        <v>79.132859999999994</v>
      </c>
      <c r="BA691">
        <v>84.16001</v>
      </c>
      <c r="BB691">
        <v>88.231700000000004</v>
      </c>
      <c r="BC691">
        <v>91.524280000000005</v>
      </c>
      <c r="BD691">
        <v>93.920590000000004</v>
      </c>
      <c r="BE691">
        <v>95.758979999999994</v>
      </c>
      <c r="BF691">
        <v>96.490179999999995</v>
      </c>
      <c r="BG691">
        <v>96.19838</v>
      </c>
      <c r="BH691">
        <v>94.486050000000006</v>
      </c>
      <c r="BI691">
        <v>91.070629999999994</v>
      </c>
      <c r="BJ691">
        <v>86.391170000000002</v>
      </c>
      <c r="BK691">
        <v>82.989270000000005</v>
      </c>
      <c r="BL691">
        <v>80.295019999999994</v>
      </c>
      <c r="BM691">
        <v>77.673150000000007</v>
      </c>
      <c r="BN691">
        <v>-0.32735029999999998</v>
      </c>
      <c r="BO691">
        <v>-0.27272629999999998</v>
      </c>
      <c r="BP691">
        <v>-0.1735592</v>
      </c>
      <c r="BQ691">
        <v>2.8349200000000001E-2</v>
      </c>
      <c r="BR691">
        <v>3.5818900000000001E-2</v>
      </c>
      <c r="BS691">
        <v>-7.2059499999999999E-2</v>
      </c>
      <c r="BT691">
        <v>-0.11071599999999999</v>
      </c>
      <c r="BU691">
        <v>0.24735869999999999</v>
      </c>
      <c r="BV691">
        <v>0.22952130000000001</v>
      </c>
      <c r="BW691">
        <v>0.19421440000000001</v>
      </c>
      <c r="BX691">
        <v>0.1204824</v>
      </c>
      <c r="BY691">
        <v>-1.9812400000000001E-2</v>
      </c>
      <c r="BZ691">
        <v>-0.1819943</v>
      </c>
      <c r="CA691">
        <v>5.6674299999999997E-2</v>
      </c>
      <c r="CB691">
        <v>0.59100160000000002</v>
      </c>
      <c r="CC691">
        <v>0.5739668</v>
      </c>
      <c r="CD691">
        <v>0.4547524</v>
      </c>
      <c r="CE691">
        <v>0.19837360000000001</v>
      </c>
      <c r="CF691">
        <v>0.21404020000000001</v>
      </c>
      <c r="CG691">
        <v>7.7929899999999996E-2</v>
      </c>
      <c r="CH691">
        <v>-7.7900399999999995E-2</v>
      </c>
      <c r="CI691">
        <v>-4.8844899999999997E-2</v>
      </c>
      <c r="CJ691">
        <v>-0.1372855</v>
      </c>
      <c r="CK691">
        <v>2.3573000000000001E-3</v>
      </c>
      <c r="CL691" s="76">
        <v>0.108947</v>
      </c>
      <c r="CM691" s="76">
        <v>9.60815E-2</v>
      </c>
      <c r="CN691" s="76">
        <v>8.1825300000000004E-2</v>
      </c>
      <c r="CO691" s="76">
        <v>6.2797099999999995E-2</v>
      </c>
      <c r="CP691" s="76">
        <v>2.41631E-2</v>
      </c>
      <c r="CQ691" s="76">
        <v>1.8320900000000001E-2</v>
      </c>
      <c r="CR691" s="76">
        <v>7.5808999999999998E-3</v>
      </c>
      <c r="CS691" s="76">
        <v>1.3752800000000001E-2</v>
      </c>
      <c r="CT691" s="76">
        <v>1.52266E-2</v>
      </c>
      <c r="CU691" s="76">
        <v>1.4068600000000001E-2</v>
      </c>
      <c r="CV691" s="76">
        <v>4.9048799999999997E-2</v>
      </c>
      <c r="CW691" s="76">
        <v>1.52462E-2</v>
      </c>
      <c r="CX691" s="76">
        <v>2.4857600000000001E-2</v>
      </c>
      <c r="CY691" s="76">
        <v>3.1381600000000003E-2</v>
      </c>
      <c r="CZ691" s="76">
        <v>5.0930200000000002E-2</v>
      </c>
      <c r="DA691" s="76">
        <v>5.1327200000000003E-2</v>
      </c>
      <c r="DB691" s="76">
        <v>5.3772599999999997E-2</v>
      </c>
      <c r="DC691" s="76">
        <v>5.5204900000000001E-2</v>
      </c>
      <c r="DD691" s="76">
        <v>6.9318900000000003E-2</v>
      </c>
      <c r="DE691" s="76">
        <v>8.1467499999999998E-2</v>
      </c>
      <c r="DF691" s="76">
        <v>8.8747800000000002E-2</v>
      </c>
      <c r="DG691" s="76">
        <v>9.3969300000000006E-2</v>
      </c>
      <c r="DH691" s="76">
        <v>8.4119399999999997E-2</v>
      </c>
      <c r="DI691" s="76">
        <v>7.3790300000000003E-2</v>
      </c>
    </row>
    <row r="692" spans="1:113" x14ac:dyDescent="0.25">
      <c r="A692" t="str">
        <f t="shared" si="10"/>
        <v>All_1. Agriculture, Mining &amp; Construction_All_All_All_All_2958465</v>
      </c>
      <c r="B692" t="s">
        <v>204</v>
      </c>
      <c r="C692" t="s">
        <v>275</v>
      </c>
      <c r="D692" t="s">
        <v>19</v>
      </c>
      <c r="E692" t="s">
        <v>57</v>
      </c>
      <c r="F692" t="s">
        <v>19</v>
      </c>
      <c r="G692" t="s">
        <v>19</v>
      </c>
      <c r="H692" t="s">
        <v>19</v>
      </c>
      <c r="I692" t="s">
        <v>19</v>
      </c>
      <c r="J692" s="11">
        <v>2958465</v>
      </c>
      <c r="K692">
        <v>15</v>
      </c>
      <c r="L692">
        <v>18</v>
      </c>
      <c r="M692">
        <v>6454.8890000000001</v>
      </c>
      <c r="N692">
        <v>0</v>
      </c>
      <c r="O692">
        <v>0</v>
      </c>
      <c r="P692">
        <v>0</v>
      </c>
      <c r="Q692">
        <v>0</v>
      </c>
      <c r="R692">
        <v>10.254092999999999</v>
      </c>
      <c r="S692">
        <v>10.33222</v>
      </c>
      <c r="T692">
        <v>10.166698999999999</v>
      </c>
      <c r="U692">
        <v>10.235063</v>
      </c>
      <c r="V692">
        <v>10.722557999999999</v>
      </c>
      <c r="W692">
        <v>11.340425</v>
      </c>
      <c r="X692">
        <v>12.359683</v>
      </c>
      <c r="Y692">
        <v>13.265306000000001</v>
      </c>
      <c r="Z692">
        <v>13.782848</v>
      </c>
      <c r="AA692">
        <v>13.815110000000001</v>
      </c>
      <c r="AB692">
        <v>13.799249</v>
      </c>
      <c r="AC692">
        <v>13.132059999999999</v>
      </c>
      <c r="AD692">
        <v>11.946156</v>
      </c>
      <c r="AE692">
        <v>12.007263</v>
      </c>
      <c r="AF692">
        <v>11.46923</v>
      </c>
      <c r="AG692">
        <v>11.053520000000001</v>
      </c>
      <c r="AH692">
        <v>10.51154</v>
      </c>
      <c r="AI692">
        <v>10.00357</v>
      </c>
      <c r="AJ692">
        <v>10.64106</v>
      </c>
      <c r="AK692">
        <v>11.105969999999999</v>
      </c>
      <c r="AL692">
        <v>11.148820000000001</v>
      </c>
      <c r="AM692">
        <v>10.83877</v>
      </c>
      <c r="AN692">
        <v>10.51052</v>
      </c>
      <c r="AO692">
        <v>10.41933</v>
      </c>
      <c r="AP692">
        <v>79.362840000000006</v>
      </c>
      <c r="AQ692">
        <v>77.358840000000001</v>
      </c>
      <c r="AR692">
        <v>75.774090000000001</v>
      </c>
      <c r="AS692">
        <v>74.206699999999998</v>
      </c>
      <c r="AT692">
        <v>72.852289999999996</v>
      </c>
      <c r="AU692">
        <v>71.662130000000005</v>
      </c>
      <c r="AV692">
        <v>70.653049999999993</v>
      </c>
      <c r="AW692">
        <v>71.298069999999996</v>
      </c>
      <c r="AX692">
        <v>75.077290000000005</v>
      </c>
      <c r="AY692">
        <v>79.602459999999994</v>
      </c>
      <c r="AZ692">
        <v>84.076419999999999</v>
      </c>
      <c r="BA692">
        <v>88.058160000000001</v>
      </c>
      <c r="BB692">
        <v>91.410319999999999</v>
      </c>
      <c r="BC692">
        <v>94.354569999999995</v>
      </c>
      <c r="BD692">
        <v>96.634789999999995</v>
      </c>
      <c r="BE692">
        <v>98.121440000000007</v>
      </c>
      <c r="BF692">
        <v>98.913669999999996</v>
      </c>
      <c r="BG692">
        <v>98.862589999999997</v>
      </c>
      <c r="BH692">
        <v>97.723179999999999</v>
      </c>
      <c r="BI692">
        <v>95.151730000000001</v>
      </c>
      <c r="BJ692">
        <v>91.131150000000005</v>
      </c>
      <c r="BK692">
        <v>87.383780000000002</v>
      </c>
      <c r="BL692">
        <v>84.426230000000004</v>
      </c>
      <c r="BM692">
        <v>81.985209999999995</v>
      </c>
      <c r="BN692">
        <v>-0.27358480000000002</v>
      </c>
      <c r="BO692">
        <v>-0.25067610000000001</v>
      </c>
      <c r="BP692">
        <v>-0.16035720000000001</v>
      </c>
      <c r="BQ692">
        <v>-3.9767999999999998E-2</v>
      </c>
      <c r="BR692">
        <v>-6.3891699999999996E-2</v>
      </c>
      <c r="BS692">
        <v>-4.98544E-2</v>
      </c>
      <c r="BT692">
        <v>-2.9633900000000001E-2</v>
      </c>
      <c r="BU692">
        <v>0.13562379999999999</v>
      </c>
      <c r="BV692">
        <v>0.100563</v>
      </c>
      <c r="BW692">
        <v>0.1156673</v>
      </c>
      <c r="BX692">
        <v>0.1049648</v>
      </c>
      <c r="BY692">
        <v>-7.9186300000000001E-2</v>
      </c>
      <c r="BZ692">
        <v>-0.10447330000000001</v>
      </c>
      <c r="CA692">
        <v>7.2474300000000005E-2</v>
      </c>
      <c r="CB692">
        <v>0.49986639999999999</v>
      </c>
      <c r="CC692">
        <v>0.5003668</v>
      </c>
      <c r="CD692">
        <v>0.467914</v>
      </c>
      <c r="CE692">
        <v>0.31383440000000001</v>
      </c>
      <c r="CF692">
        <v>0.1459703</v>
      </c>
      <c r="CG692">
        <v>-5.1465499999999997E-2</v>
      </c>
      <c r="CH692">
        <v>-0.1212638</v>
      </c>
      <c r="CI692">
        <v>-8.5682999999999995E-2</v>
      </c>
      <c r="CJ692">
        <v>-0.1635865</v>
      </c>
      <c r="CK692">
        <v>-0.18407870000000001</v>
      </c>
      <c r="CL692" s="76">
        <v>7.6179000000000004E-3</v>
      </c>
      <c r="CM692" s="76">
        <v>7.9483999999999996E-3</v>
      </c>
      <c r="CN692" s="76">
        <v>6.9826000000000003E-3</v>
      </c>
      <c r="CO692" s="76">
        <v>5.0965000000000003E-3</v>
      </c>
      <c r="CP692" s="76">
        <v>1.8224999999999999E-3</v>
      </c>
      <c r="CQ692" s="76">
        <v>1.3159999999999999E-3</v>
      </c>
      <c r="CR692" s="76">
        <v>5.1480000000000004E-4</v>
      </c>
      <c r="CS692" s="76">
        <v>8.0940000000000005E-4</v>
      </c>
      <c r="CT692" s="76">
        <v>9.2770000000000005E-4</v>
      </c>
      <c r="CU692" s="76">
        <v>1.191E-3</v>
      </c>
      <c r="CV692" s="76">
        <v>4.2342999999999999E-3</v>
      </c>
      <c r="CW692" s="76">
        <v>1.1695E-3</v>
      </c>
      <c r="CX692" s="76">
        <v>2.2656E-3</v>
      </c>
      <c r="CY692" s="76">
        <v>2.7985000000000002E-3</v>
      </c>
      <c r="CZ692" s="76">
        <v>4.3571E-3</v>
      </c>
      <c r="DA692" s="76">
        <v>4.3083000000000002E-3</v>
      </c>
      <c r="DB692" s="76">
        <v>4.7083000000000003E-3</v>
      </c>
      <c r="DC692" s="76">
        <v>4.5972000000000001E-3</v>
      </c>
      <c r="DD692" s="76">
        <v>5.6315999999999996E-3</v>
      </c>
      <c r="DE692" s="76">
        <v>6.7746000000000004E-3</v>
      </c>
      <c r="DF692" s="76">
        <v>7.2916999999999999E-3</v>
      </c>
      <c r="DG692" s="76">
        <v>7.5430999999999996E-3</v>
      </c>
      <c r="DH692" s="76">
        <v>6.5044999999999999E-3</v>
      </c>
      <c r="DI692" s="76">
        <v>6.2902000000000001E-3</v>
      </c>
    </row>
    <row r="693" spans="1:113" x14ac:dyDescent="0.25">
      <c r="A693" t="str">
        <f t="shared" si="10"/>
        <v>All_2. Manufacturing_All_All_All_All_43627</v>
      </c>
      <c r="B693" t="s">
        <v>177</v>
      </c>
      <c r="C693" t="s">
        <v>276</v>
      </c>
      <c r="D693" t="s">
        <v>19</v>
      </c>
      <c r="E693" t="s">
        <v>58</v>
      </c>
      <c r="F693" t="s">
        <v>19</v>
      </c>
      <c r="G693" t="s">
        <v>19</v>
      </c>
      <c r="H693" t="s">
        <v>19</v>
      </c>
      <c r="I693" t="s">
        <v>19</v>
      </c>
      <c r="J693" s="11">
        <v>43627</v>
      </c>
      <c r="K693">
        <v>15</v>
      </c>
      <c r="L693">
        <v>18</v>
      </c>
      <c r="M693">
        <v>5036</v>
      </c>
      <c r="N693">
        <v>0</v>
      </c>
      <c r="O693">
        <v>0</v>
      </c>
      <c r="P693">
        <v>0</v>
      </c>
      <c r="Q693">
        <v>0</v>
      </c>
      <c r="R693">
        <v>15.158338000000001</v>
      </c>
      <c r="S693">
        <v>14.945447</v>
      </c>
      <c r="T693">
        <v>14.928436</v>
      </c>
      <c r="U693">
        <v>15.022983999999999</v>
      </c>
      <c r="V693">
        <v>16.173788999999999</v>
      </c>
      <c r="W693">
        <v>18.905546000000001</v>
      </c>
      <c r="X693">
        <v>22.467828999999998</v>
      </c>
      <c r="Y693">
        <v>24.904036999999999</v>
      </c>
      <c r="Z693">
        <v>26.213346000000001</v>
      </c>
      <c r="AA693">
        <v>26.531739000000002</v>
      </c>
      <c r="AB693">
        <v>26.818683</v>
      </c>
      <c r="AC693">
        <v>26.166806000000001</v>
      </c>
      <c r="AD693">
        <v>25.076898</v>
      </c>
      <c r="AE693">
        <v>24.876830000000002</v>
      </c>
      <c r="AF693">
        <v>23.069165999999999</v>
      </c>
      <c r="AG693">
        <v>21.07255</v>
      </c>
      <c r="AH693">
        <v>18.842130000000001</v>
      </c>
      <c r="AI693">
        <v>16.94922</v>
      </c>
      <c r="AJ693">
        <v>16.898330000000001</v>
      </c>
      <c r="AK693">
        <v>17.371919999999999</v>
      </c>
      <c r="AL693">
        <v>17.245799999999999</v>
      </c>
      <c r="AM693">
        <v>17.228639999999999</v>
      </c>
      <c r="AN693">
        <v>16.553799999999999</v>
      </c>
      <c r="AO693">
        <v>15.854889999999999</v>
      </c>
      <c r="AP693">
        <v>78.046899999999994</v>
      </c>
      <c r="AQ693">
        <v>75.168049999999994</v>
      </c>
      <c r="AR693">
        <v>73.324870000000004</v>
      </c>
      <c r="AS693">
        <v>72.359369999999998</v>
      </c>
      <c r="AT693">
        <v>70.568960000000004</v>
      </c>
      <c r="AU693">
        <v>70.025940000000006</v>
      </c>
      <c r="AV693">
        <v>69.599909999999994</v>
      </c>
      <c r="AW693">
        <v>72.469279999999998</v>
      </c>
      <c r="AX693">
        <v>76.945279999999997</v>
      </c>
      <c r="AY693">
        <v>81.545950000000005</v>
      </c>
      <c r="AZ693">
        <v>85.553489999999996</v>
      </c>
      <c r="BA693">
        <v>89.800319999999999</v>
      </c>
      <c r="BB693">
        <v>93.467169999999996</v>
      </c>
      <c r="BC693">
        <v>95.947800000000001</v>
      </c>
      <c r="BD693">
        <v>98.010319999999993</v>
      </c>
      <c r="BE693">
        <v>99.042429999999996</v>
      </c>
      <c r="BF693">
        <v>100.0594</v>
      </c>
      <c r="BG693">
        <v>99.483249999999998</v>
      </c>
      <c r="BH693">
        <v>98.164339999999996</v>
      </c>
      <c r="BI693">
        <v>95.756479999999996</v>
      </c>
      <c r="BJ693">
        <v>92.245469999999997</v>
      </c>
      <c r="BK693">
        <v>86.979519999999994</v>
      </c>
      <c r="BL693">
        <v>83.458219999999997</v>
      </c>
      <c r="BM693">
        <v>81.260480000000001</v>
      </c>
      <c r="BN693">
        <v>-0.45070769999999999</v>
      </c>
      <c r="BO693">
        <v>-0.54968939999999999</v>
      </c>
      <c r="BP693">
        <v>-0.62271770000000004</v>
      </c>
      <c r="BQ693">
        <v>-0.28027609999999997</v>
      </c>
      <c r="BR693">
        <v>-0.18892390000000001</v>
      </c>
      <c r="BS693">
        <v>-0.16416529999999999</v>
      </c>
      <c r="BT693">
        <v>-1.08042E-2</v>
      </c>
      <c r="BU693">
        <v>0.42095129999999997</v>
      </c>
      <c r="BV693">
        <v>0.24510779999999999</v>
      </c>
      <c r="BW693">
        <v>0.38656299999999999</v>
      </c>
      <c r="BX693">
        <v>0.1129826</v>
      </c>
      <c r="BY693">
        <v>-0.150806</v>
      </c>
      <c r="BZ693">
        <v>2.34381E-2</v>
      </c>
      <c r="CA693">
        <v>0.43024010000000001</v>
      </c>
      <c r="CB693">
        <v>1.0167580000000001</v>
      </c>
      <c r="CC693">
        <v>0.87365400000000004</v>
      </c>
      <c r="CD693">
        <v>0.74796010000000002</v>
      </c>
      <c r="CE693">
        <v>0.62177610000000005</v>
      </c>
      <c r="CF693">
        <v>0.25412079999999998</v>
      </c>
      <c r="CG693">
        <v>0.2006628</v>
      </c>
      <c r="CH693">
        <v>0.17416719999999999</v>
      </c>
      <c r="CI693">
        <v>9.0599799999999994E-2</v>
      </c>
      <c r="CJ693">
        <v>6.8014699999999997E-2</v>
      </c>
      <c r="CK693">
        <v>0.10284749999999999</v>
      </c>
      <c r="CL693" s="76">
        <v>3.6208299999999999E-2</v>
      </c>
      <c r="CM693" s="76">
        <v>3.35436E-2</v>
      </c>
      <c r="CN693" s="76">
        <v>3.2162900000000001E-2</v>
      </c>
      <c r="CO693" s="76">
        <v>1.8959699999999999E-2</v>
      </c>
      <c r="CP693" s="76">
        <v>1.29122E-2</v>
      </c>
      <c r="CQ693" s="76">
        <v>8.1998999999999996E-3</v>
      </c>
      <c r="CR693" s="76">
        <v>5.9896000000000003E-3</v>
      </c>
      <c r="CS693" s="76">
        <v>4.4949999999999999E-3</v>
      </c>
      <c r="CT693" s="76">
        <v>9.1424000000000002E-3</v>
      </c>
      <c r="CU693" s="76">
        <v>1.1484599999999999E-2</v>
      </c>
      <c r="CV693" s="76">
        <v>5.7873999999999998E-3</v>
      </c>
      <c r="CW693" s="76">
        <v>1.9897000000000001E-3</v>
      </c>
      <c r="CX693" s="76">
        <v>7.7353999999999999E-3</v>
      </c>
      <c r="CY693" s="76">
        <v>1.34377E-2</v>
      </c>
      <c r="CZ693" s="76">
        <v>3.2595199999999998E-2</v>
      </c>
      <c r="DA693" s="76">
        <v>3.9224299999999997E-2</v>
      </c>
      <c r="DB693" s="76">
        <v>4.19893E-2</v>
      </c>
      <c r="DC693" s="76">
        <v>4.6909100000000002E-2</v>
      </c>
      <c r="DD693" s="76">
        <v>3.7177500000000002E-2</v>
      </c>
      <c r="DE693" s="76">
        <v>4.4782200000000001E-2</v>
      </c>
      <c r="DF693" s="76">
        <v>4.9235300000000003E-2</v>
      </c>
      <c r="DG693" s="76">
        <v>5.13389E-2</v>
      </c>
      <c r="DH693" s="76">
        <v>5.30763E-2</v>
      </c>
      <c r="DI693" s="76">
        <v>5.6339899999999998E-2</v>
      </c>
    </row>
    <row r="694" spans="1:113" x14ac:dyDescent="0.25">
      <c r="A694" t="str">
        <f t="shared" si="10"/>
        <v>All_2. Manufacturing_All_All_All_All_43670</v>
      </c>
      <c r="B694" t="s">
        <v>177</v>
      </c>
      <c r="C694" t="s">
        <v>276</v>
      </c>
      <c r="D694" t="s">
        <v>19</v>
      </c>
      <c r="E694" t="s">
        <v>58</v>
      </c>
      <c r="F694" t="s">
        <v>19</v>
      </c>
      <c r="G694" t="s">
        <v>19</v>
      </c>
      <c r="H694" t="s">
        <v>19</v>
      </c>
      <c r="I694" t="s">
        <v>19</v>
      </c>
      <c r="J694" s="11">
        <v>43670</v>
      </c>
      <c r="K694">
        <v>15</v>
      </c>
      <c r="L694">
        <v>18</v>
      </c>
      <c r="M694">
        <v>4722</v>
      </c>
      <c r="N694">
        <v>0</v>
      </c>
      <c r="O694">
        <v>0</v>
      </c>
      <c r="P694">
        <v>0</v>
      </c>
      <c r="Q694">
        <v>0</v>
      </c>
      <c r="R694">
        <v>16.670470000000002</v>
      </c>
      <c r="S694">
        <v>16.536978000000001</v>
      </c>
      <c r="T694">
        <v>16.391963000000001</v>
      </c>
      <c r="U694">
        <v>16.494482999999999</v>
      </c>
      <c r="V694">
        <v>17.254390999999998</v>
      </c>
      <c r="W694">
        <v>20.065021000000002</v>
      </c>
      <c r="X694">
        <v>23.078482999999999</v>
      </c>
      <c r="Y694">
        <v>25.388375</v>
      </c>
      <c r="Z694">
        <v>26.147396000000001</v>
      </c>
      <c r="AA694">
        <v>26.421696000000001</v>
      </c>
      <c r="AB694">
        <v>26.378177000000001</v>
      </c>
      <c r="AC694">
        <v>26.148069</v>
      </c>
      <c r="AD694">
        <v>25.418215</v>
      </c>
      <c r="AE694">
        <v>24.956424999999999</v>
      </c>
      <c r="AF694">
        <v>22.977575999999999</v>
      </c>
      <c r="AG694">
        <v>21.299050000000001</v>
      </c>
      <c r="AH694">
        <v>19.190480000000001</v>
      </c>
      <c r="AI694">
        <v>17.319600000000001</v>
      </c>
      <c r="AJ694">
        <v>17.54814</v>
      </c>
      <c r="AK694">
        <v>18.501860000000001</v>
      </c>
      <c r="AL694">
        <v>18.28884</v>
      </c>
      <c r="AM694">
        <v>17.876930000000002</v>
      </c>
      <c r="AN694">
        <v>17.266480000000001</v>
      </c>
      <c r="AO694">
        <v>16.612179999999999</v>
      </c>
      <c r="AP694">
        <v>75.037480000000002</v>
      </c>
      <c r="AQ694">
        <v>72.079769999999996</v>
      </c>
      <c r="AR694">
        <v>70.313800000000001</v>
      </c>
      <c r="AS694">
        <v>69.236090000000004</v>
      </c>
      <c r="AT694">
        <v>68.659390000000002</v>
      </c>
      <c r="AU694">
        <v>67.841170000000005</v>
      </c>
      <c r="AV694">
        <v>66.860060000000004</v>
      </c>
      <c r="AW694">
        <v>68.425349999999995</v>
      </c>
      <c r="AX694">
        <v>72.2988</v>
      </c>
      <c r="AY694">
        <v>76.976489999999998</v>
      </c>
      <c r="AZ694">
        <v>81.751819999999995</v>
      </c>
      <c r="BA694">
        <v>85.587569999999999</v>
      </c>
      <c r="BB694">
        <v>88.670410000000004</v>
      </c>
      <c r="BC694">
        <v>92.387469999999993</v>
      </c>
      <c r="BD694">
        <v>95.132450000000006</v>
      </c>
      <c r="BE694">
        <v>96.593999999999994</v>
      </c>
      <c r="BF694">
        <v>96.862560000000002</v>
      </c>
      <c r="BG694">
        <v>96.637460000000004</v>
      </c>
      <c r="BH694">
        <v>95.818299999999994</v>
      </c>
      <c r="BI694">
        <v>93.815399999999997</v>
      </c>
      <c r="BJ694">
        <v>89.546769999999995</v>
      </c>
      <c r="BK694">
        <v>84.660480000000007</v>
      </c>
      <c r="BL694">
        <v>81.363389999999995</v>
      </c>
      <c r="BM694">
        <v>78.656040000000004</v>
      </c>
      <c r="BN694">
        <v>-0.13917450000000001</v>
      </c>
      <c r="BO694">
        <v>-0.10519050000000001</v>
      </c>
      <c r="BP694">
        <v>-0.327185</v>
      </c>
      <c r="BQ694">
        <v>-0.29722670000000001</v>
      </c>
      <c r="BR694">
        <v>-0.1802279</v>
      </c>
      <c r="BS694">
        <v>-0.29806290000000002</v>
      </c>
      <c r="BT694">
        <v>5.2960000000000004E-3</v>
      </c>
      <c r="BU694">
        <v>-9.3970799999999993E-2</v>
      </c>
      <c r="BV694">
        <v>6.8086800000000003E-2</v>
      </c>
      <c r="BW694">
        <v>-0.2140032</v>
      </c>
      <c r="BX694">
        <v>-0.12501590000000001</v>
      </c>
      <c r="BY694">
        <v>-3.31206E-2</v>
      </c>
      <c r="BZ694">
        <v>0.14198430000000001</v>
      </c>
      <c r="CA694">
        <v>0.69937939999999998</v>
      </c>
      <c r="CB694">
        <v>1.543709</v>
      </c>
      <c r="CC694">
        <v>1.2853540000000001</v>
      </c>
      <c r="CD694">
        <v>1.103208</v>
      </c>
      <c r="CE694">
        <v>0.95279460000000005</v>
      </c>
      <c r="CF694">
        <v>0.36447790000000002</v>
      </c>
      <c r="CG694">
        <v>3.6489599999999997E-2</v>
      </c>
      <c r="CH694">
        <v>-6.9051E-3</v>
      </c>
      <c r="CI694">
        <v>-0.14268929999999999</v>
      </c>
      <c r="CJ694">
        <v>-0.20130870000000001</v>
      </c>
      <c r="CK694">
        <v>-8.7717900000000001E-2</v>
      </c>
      <c r="CL694" s="76">
        <v>5.79053E-2</v>
      </c>
      <c r="CM694" s="76">
        <v>4.3100199999999998E-2</v>
      </c>
      <c r="CN694" s="76">
        <v>3.8449999999999998E-2</v>
      </c>
      <c r="CO694" s="76">
        <v>3.0907199999999999E-2</v>
      </c>
      <c r="CP694" s="76">
        <v>1.84163E-2</v>
      </c>
      <c r="CQ694" s="76">
        <v>9.1684000000000002E-3</v>
      </c>
      <c r="CR694" s="76">
        <v>5.2499000000000001E-3</v>
      </c>
      <c r="CS694" s="76">
        <v>4.9452999999999997E-3</v>
      </c>
      <c r="CT694" s="76">
        <v>1.1528800000000001E-2</v>
      </c>
      <c r="CU694" s="76">
        <v>1.45571E-2</v>
      </c>
      <c r="CV694" s="76">
        <v>7.7419000000000003E-3</v>
      </c>
      <c r="CW694" s="76">
        <v>3.9841E-3</v>
      </c>
      <c r="CX694" s="76">
        <v>1.2634599999999999E-2</v>
      </c>
      <c r="CY694" s="76">
        <v>2.05527E-2</v>
      </c>
      <c r="CZ694" s="76">
        <v>4.5925100000000003E-2</v>
      </c>
      <c r="DA694" s="76">
        <v>5.6503299999999999E-2</v>
      </c>
      <c r="DB694" s="76">
        <v>6.6302600000000003E-2</v>
      </c>
      <c r="DC694" s="76">
        <v>7.5478199999999995E-2</v>
      </c>
      <c r="DD694" s="76">
        <v>5.6621499999999998E-2</v>
      </c>
      <c r="DE694" s="76">
        <v>7.0016900000000007E-2</v>
      </c>
      <c r="DF694" s="76">
        <v>7.9915200000000006E-2</v>
      </c>
      <c r="DG694" s="76">
        <v>7.8155500000000003E-2</v>
      </c>
      <c r="DH694" s="76">
        <v>7.9448500000000005E-2</v>
      </c>
      <c r="DI694" s="76">
        <v>8.5235900000000003E-2</v>
      </c>
    </row>
    <row r="695" spans="1:113" x14ac:dyDescent="0.25">
      <c r="A695" t="str">
        <f t="shared" si="10"/>
        <v>All_2. Manufacturing_All_All_All_All_43672</v>
      </c>
      <c r="B695" t="s">
        <v>177</v>
      </c>
      <c r="C695" t="s">
        <v>276</v>
      </c>
      <c r="D695" t="s">
        <v>19</v>
      </c>
      <c r="E695" t="s">
        <v>58</v>
      </c>
      <c r="F695" t="s">
        <v>19</v>
      </c>
      <c r="G695" t="s">
        <v>19</v>
      </c>
      <c r="H695" t="s">
        <v>19</v>
      </c>
      <c r="I695" t="s">
        <v>19</v>
      </c>
      <c r="J695" s="11">
        <v>43672</v>
      </c>
      <c r="K695">
        <v>15</v>
      </c>
      <c r="L695">
        <v>18</v>
      </c>
      <c r="M695">
        <v>4722</v>
      </c>
      <c r="N695">
        <v>0</v>
      </c>
      <c r="O695">
        <v>0</v>
      </c>
      <c r="P695">
        <v>0</v>
      </c>
      <c r="Q695">
        <v>0</v>
      </c>
      <c r="R695">
        <v>15.006731</v>
      </c>
      <c r="S695">
        <v>14.630989</v>
      </c>
      <c r="T695">
        <v>14.665996</v>
      </c>
      <c r="U695">
        <v>15.202099</v>
      </c>
      <c r="V695">
        <v>16.360969000000001</v>
      </c>
      <c r="W695">
        <v>19.006581000000001</v>
      </c>
      <c r="X695">
        <v>21.832577000000001</v>
      </c>
      <c r="Y695">
        <v>24.017878</v>
      </c>
      <c r="Z695">
        <v>24.690273000000001</v>
      </c>
      <c r="AA695">
        <v>25.391891000000001</v>
      </c>
      <c r="AB695">
        <v>25.523743</v>
      </c>
      <c r="AC695">
        <v>24.558071000000002</v>
      </c>
      <c r="AD695">
        <v>23.646901</v>
      </c>
      <c r="AE695">
        <v>22.966145000000001</v>
      </c>
      <c r="AF695">
        <v>21.018464000000002</v>
      </c>
      <c r="AG695">
        <v>19.01529</v>
      </c>
      <c r="AH695">
        <v>17.124140000000001</v>
      </c>
      <c r="AI695">
        <v>15.931229999999999</v>
      </c>
      <c r="AJ695">
        <v>16.280069999999998</v>
      </c>
      <c r="AK695">
        <v>16.465969999999999</v>
      </c>
      <c r="AL695">
        <v>16.443739999999998</v>
      </c>
      <c r="AM695">
        <v>16.198910000000001</v>
      </c>
      <c r="AN695">
        <v>15.436920000000001</v>
      </c>
      <c r="AO695">
        <v>14.756640000000001</v>
      </c>
      <c r="AP695">
        <v>73.764920000000004</v>
      </c>
      <c r="AQ695">
        <v>73.880610000000004</v>
      </c>
      <c r="AR695">
        <v>72.505610000000004</v>
      </c>
      <c r="AS695">
        <v>70.665970000000002</v>
      </c>
      <c r="AT695">
        <v>68.906779999999998</v>
      </c>
      <c r="AU695">
        <v>67.516710000000003</v>
      </c>
      <c r="AV695">
        <v>66.410610000000005</v>
      </c>
      <c r="AW695">
        <v>67.762929999999997</v>
      </c>
      <c r="AX695">
        <v>70.630939999999995</v>
      </c>
      <c r="AY695">
        <v>74.459469999999996</v>
      </c>
      <c r="AZ695">
        <v>79.110690000000005</v>
      </c>
      <c r="BA695">
        <v>83.260729999999995</v>
      </c>
      <c r="BB695">
        <v>86.704669999999993</v>
      </c>
      <c r="BC695">
        <v>89.184299999999993</v>
      </c>
      <c r="BD695">
        <v>91.467879999999994</v>
      </c>
      <c r="BE695">
        <v>92.946299999999994</v>
      </c>
      <c r="BF695">
        <v>93.372900000000001</v>
      </c>
      <c r="BG695">
        <v>92.807659999999998</v>
      </c>
      <c r="BH695">
        <v>91.176699999999997</v>
      </c>
      <c r="BI695">
        <v>88.239850000000004</v>
      </c>
      <c r="BJ695">
        <v>83.834069999999997</v>
      </c>
      <c r="BK695">
        <v>79.12894</v>
      </c>
      <c r="BL695">
        <v>76.194019999999995</v>
      </c>
      <c r="BM695">
        <v>73.978579999999994</v>
      </c>
      <c r="BN695">
        <v>-0.14170820000000001</v>
      </c>
      <c r="BO695">
        <v>-0.11015900000000001</v>
      </c>
      <c r="BP695">
        <v>-0.32946690000000001</v>
      </c>
      <c r="BQ695">
        <v>-0.29464230000000002</v>
      </c>
      <c r="BR695" s="76">
        <v>-0.1787405</v>
      </c>
      <c r="BS695">
        <v>-0.29256290000000001</v>
      </c>
      <c r="BT695">
        <v>1.0318900000000001E-2</v>
      </c>
      <c r="BU695">
        <v>-0.1000089</v>
      </c>
      <c r="BV695">
        <v>6.3176399999999994E-2</v>
      </c>
      <c r="BW695">
        <v>-0.21543770000000001</v>
      </c>
      <c r="BX695">
        <v>-0.1230234</v>
      </c>
      <c r="BY695">
        <v>-3.0115400000000001E-2</v>
      </c>
      <c r="BZ695">
        <v>0.13787840000000001</v>
      </c>
      <c r="CA695">
        <v>0.69874429999999998</v>
      </c>
      <c r="CB695">
        <v>1.5392859999999999</v>
      </c>
      <c r="CC695">
        <v>1.2840849999999999</v>
      </c>
      <c r="CD695">
        <v>1.1061859999999999</v>
      </c>
      <c r="CE695">
        <v>0.9508238</v>
      </c>
      <c r="CF695">
        <v>0.3712666</v>
      </c>
      <c r="CG695">
        <v>3.9015300000000003E-2</v>
      </c>
      <c r="CH695">
        <v>-3.2537999999999998E-3</v>
      </c>
      <c r="CI695">
        <v>-0.1414108</v>
      </c>
      <c r="CJ695">
        <v>-0.1999261</v>
      </c>
      <c r="CK695">
        <v>-8.5131899999999996E-2</v>
      </c>
      <c r="CL695" s="76">
        <v>4.2149600000000002E-2</v>
      </c>
      <c r="CM695" s="76">
        <v>3.2012400000000003E-2</v>
      </c>
      <c r="CN695" s="76">
        <v>2.9878999999999999E-2</v>
      </c>
      <c r="CO695" s="76">
        <v>2.7987600000000001E-2</v>
      </c>
      <c r="CP695" s="76">
        <v>1.6991699999999998E-2</v>
      </c>
      <c r="CQ695" s="76">
        <v>7.6518999999999997E-3</v>
      </c>
      <c r="CR695" s="76">
        <v>4.4301999999999996E-3</v>
      </c>
      <c r="CS695" s="76">
        <v>4.4397999999999998E-3</v>
      </c>
      <c r="CT695" s="76">
        <v>9.6738999999999992E-3</v>
      </c>
      <c r="CU695" s="76">
        <v>1.19881E-2</v>
      </c>
      <c r="CV695" s="76">
        <v>5.8206999999999998E-3</v>
      </c>
      <c r="CW695" s="76">
        <v>3.0798000000000002E-3</v>
      </c>
      <c r="CX695" s="76">
        <v>8.6128999999999997E-3</v>
      </c>
      <c r="CY695" s="76">
        <v>1.6059899999999998E-2</v>
      </c>
      <c r="CZ695" s="76">
        <v>4.0768800000000001E-2</v>
      </c>
      <c r="DA695" s="76">
        <v>4.9459299999999998E-2</v>
      </c>
      <c r="DB695" s="76">
        <v>5.5126700000000001E-2</v>
      </c>
      <c r="DC695" s="76">
        <v>6.2581499999999998E-2</v>
      </c>
      <c r="DD695" s="76">
        <v>4.3930799999999999E-2</v>
      </c>
      <c r="DE695" s="76">
        <v>5.4067200000000003E-2</v>
      </c>
      <c r="DF695" s="76">
        <v>6.2059799999999998E-2</v>
      </c>
      <c r="DG695" s="76">
        <v>6.0676300000000002E-2</v>
      </c>
      <c r="DH695" s="76">
        <v>6.4916600000000005E-2</v>
      </c>
      <c r="DI695" s="76">
        <v>7.2380100000000003E-2</v>
      </c>
    </row>
    <row r="696" spans="1:113" x14ac:dyDescent="0.25">
      <c r="A696" t="str">
        <f t="shared" si="10"/>
        <v>All_2. Manufacturing_All_All_All_All_43690</v>
      </c>
      <c r="B696" t="s">
        <v>177</v>
      </c>
      <c r="C696" t="s">
        <v>276</v>
      </c>
      <c r="D696" t="s">
        <v>19</v>
      </c>
      <c r="E696" t="s">
        <v>58</v>
      </c>
      <c r="F696" t="s">
        <v>19</v>
      </c>
      <c r="G696" t="s">
        <v>19</v>
      </c>
      <c r="H696" t="s">
        <v>19</v>
      </c>
      <c r="I696" t="s">
        <v>19</v>
      </c>
      <c r="J696" s="11">
        <v>43690</v>
      </c>
      <c r="K696">
        <v>15</v>
      </c>
      <c r="L696">
        <v>18</v>
      </c>
      <c r="M696">
        <v>4711</v>
      </c>
      <c r="N696">
        <v>0</v>
      </c>
      <c r="O696">
        <v>0</v>
      </c>
      <c r="P696">
        <v>0</v>
      </c>
      <c r="Q696">
        <v>0</v>
      </c>
      <c r="R696">
        <v>15.632134000000001</v>
      </c>
      <c r="S696">
        <v>15.55315</v>
      </c>
      <c r="T696">
        <v>15.312271000000001</v>
      </c>
      <c r="U696">
        <v>15.642758000000001</v>
      </c>
      <c r="V696">
        <v>16.736559</v>
      </c>
      <c r="W696">
        <v>19.293453</v>
      </c>
      <c r="X696">
        <v>23.29157</v>
      </c>
      <c r="Y696">
        <v>25.306595000000002</v>
      </c>
      <c r="Z696">
        <v>25.809438</v>
      </c>
      <c r="AA696">
        <v>26.609649999999998</v>
      </c>
      <c r="AB696">
        <v>26.410353000000001</v>
      </c>
      <c r="AC696">
        <v>25.833565</v>
      </c>
      <c r="AD696">
        <v>24.73922</v>
      </c>
      <c r="AE696">
        <v>24.520582999999998</v>
      </c>
      <c r="AF696">
        <v>22.838155</v>
      </c>
      <c r="AG696">
        <v>20.799579999999999</v>
      </c>
      <c r="AH696">
        <v>18.726310000000002</v>
      </c>
      <c r="AI696">
        <v>17.055330000000001</v>
      </c>
      <c r="AJ696">
        <v>17.276070000000001</v>
      </c>
      <c r="AK696">
        <v>17.766449999999999</v>
      </c>
      <c r="AL696">
        <v>17.70561</v>
      </c>
      <c r="AM696">
        <v>17.57799</v>
      </c>
      <c r="AN696">
        <v>16.893450000000001</v>
      </c>
      <c r="AO696">
        <v>15.83911</v>
      </c>
      <c r="AP696">
        <v>73.018680000000003</v>
      </c>
      <c r="AQ696">
        <v>70.664789999999996</v>
      </c>
      <c r="AR696">
        <v>69.227739999999997</v>
      </c>
      <c r="AS696">
        <v>67.940730000000002</v>
      </c>
      <c r="AT696">
        <v>66.993870000000001</v>
      </c>
      <c r="AU696">
        <v>65.891729999999995</v>
      </c>
      <c r="AV696">
        <v>65.091480000000004</v>
      </c>
      <c r="AW696">
        <v>66.047830000000005</v>
      </c>
      <c r="AX696">
        <v>70.260769999999994</v>
      </c>
      <c r="AY696">
        <v>75.053330000000003</v>
      </c>
      <c r="AZ696">
        <v>79.732240000000004</v>
      </c>
      <c r="BA696">
        <v>84.159610000000001</v>
      </c>
      <c r="BB696">
        <v>88.154640000000001</v>
      </c>
      <c r="BC696">
        <v>91.030429999999996</v>
      </c>
      <c r="BD696">
        <v>92.984080000000006</v>
      </c>
      <c r="BE696">
        <v>94.455860000000001</v>
      </c>
      <c r="BF696">
        <v>94.961010000000002</v>
      </c>
      <c r="BG696">
        <v>94.730900000000005</v>
      </c>
      <c r="BH696">
        <v>93.680760000000006</v>
      </c>
      <c r="BI696">
        <v>91.042770000000004</v>
      </c>
      <c r="BJ696">
        <v>86.862459999999999</v>
      </c>
      <c r="BK696">
        <v>82.752889999999994</v>
      </c>
      <c r="BL696">
        <v>79.022959999999998</v>
      </c>
      <c r="BM696">
        <v>76.29092</v>
      </c>
      <c r="BN696">
        <v>-6.8477099999999999E-2</v>
      </c>
      <c r="BO696">
        <v>-0.1180813</v>
      </c>
      <c r="BP696">
        <v>-9.4827700000000001E-2</v>
      </c>
      <c r="BQ696">
        <v>0.194301</v>
      </c>
      <c r="BR696" s="76">
        <v>0.23704749999999999</v>
      </c>
      <c r="BS696">
        <v>7.4981199999999998E-2</v>
      </c>
      <c r="BT696">
        <v>-8.7333499999999994E-2</v>
      </c>
      <c r="BU696">
        <v>0.21142900000000001</v>
      </c>
      <c r="BV696">
        <v>0.15983049999999999</v>
      </c>
      <c r="BW696">
        <v>-0.1139845</v>
      </c>
      <c r="BX696">
        <v>2.90604E-2</v>
      </c>
      <c r="BY696">
        <v>-8.6600300000000005E-2</v>
      </c>
      <c r="BZ696">
        <v>-1.52123E-2</v>
      </c>
      <c r="CA696">
        <v>0.57137539999999998</v>
      </c>
      <c r="CB696">
        <v>1.1961280000000001</v>
      </c>
      <c r="CC696">
        <v>0.99656699999999998</v>
      </c>
      <c r="CD696">
        <v>0.77119559999999998</v>
      </c>
      <c r="CE696">
        <v>0.76861520000000005</v>
      </c>
      <c r="CF696">
        <v>0.26842300000000002</v>
      </c>
      <c r="CG696">
        <v>-6.9329999999999999E-4</v>
      </c>
      <c r="CH696">
        <v>3.6464200000000002E-2</v>
      </c>
      <c r="CI696">
        <v>0.12179810000000001</v>
      </c>
      <c r="CJ696">
        <v>0.18176390000000001</v>
      </c>
      <c r="CK696">
        <v>0.31426150000000003</v>
      </c>
      <c r="CL696">
        <v>4.1246699999999997E-2</v>
      </c>
      <c r="CM696">
        <v>2.9807699999999999E-2</v>
      </c>
      <c r="CN696">
        <v>2.3073099999999999E-2</v>
      </c>
      <c r="CO696">
        <v>1.75189E-2</v>
      </c>
      <c r="CP696">
        <v>1.10495E-2</v>
      </c>
      <c r="CQ696">
        <v>5.9180999999999999E-3</v>
      </c>
      <c r="CR696" s="76">
        <v>3.9141999999999996E-3</v>
      </c>
      <c r="CS696" s="76">
        <v>3.3590999999999998E-3</v>
      </c>
      <c r="CT696">
        <v>5.4841000000000004E-3</v>
      </c>
      <c r="CU696">
        <v>7.5893000000000002E-3</v>
      </c>
      <c r="CV696">
        <v>6.7409000000000002E-3</v>
      </c>
      <c r="CW696">
        <v>2.8942E-3</v>
      </c>
      <c r="CX696">
        <v>1.09871E-2</v>
      </c>
      <c r="CY696">
        <v>2.22802E-2</v>
      </c>
      <c r="CZ696">
        <v>3.5944999999999998E-2</v>
      </c>
      <c r="DA696">
        <v>4.6288000000000003E-2</v>
      </c>
      <c r="DB696">
        <v>4.6646199999999999E-2</v>
      </c>
      <c r="DC696">
        <v>4.8791399999999999E-2</v>
      </c>
      <c r="DD696">
        <v>3.5832999999999997E-2</v>
      </c>
      <c r="DE696">
        <v>4.3515600000000002E-2</v>
      </c>
      <c r="DF696">
        <v>4.8199899999999997E-2</v>
      </c>
      <c r="DG696">
        <v>4.8650600000000002E-2</v>
      </c>
      <c r="DH696">
        <v>5.3343000000000002E-2</v>
      </c>
      <c r="DI696">
        <v>5.7285500000000003E-2</v>
      </c>
    </row>
    <row r="697" spans="1:113" x14ac:dyDescent="0.25">
      <c r="A697" t="str">
        <f t="shared" si="10"/>
        <v>All_2. Manufacturing_All_All_All_All_43691</v>
      </c>
      <c r="B697" t="s">
        <v>177</v>
      </c>
      <c r="C697" t="s">
        <v>276</v>
      </c>
      <c r="D697" t="s">
        <v>19</v>
      </c>
      <c r="E697" t="s">
        <v>58</v>
      </c>
      <c r="F697" t="s">
        <v>19</v>
      </c>
      <c r="G697" t="s">
        <v>19</v>
      </c>
      <c r="H697" t="s">
        <v>19</v>
      </c>
      <c r="I697" t="s">
        <v>19</v>
      </c>
      <c r="J697" s="11">
        <v>43691</v>
      </c>
      <c r="K697">
        <v>15</v>
      </c>
      <c r="L697">
        <v>18</v>
      </c>
      <c r="M697">
        <v>4711</v>
      </c>
      <c r="N697">
        <v>0</v>
      </c>
      <c r="O697">
        <v>0</v>
      </c>
      <c r="P697">
        <v>0</v>
      </c>
      <c r="Q697">
        <v>0</v>
      </c>
      <c r="R697">
        <v>15.582629000000001</v>
      </c>
      <c r="S697">
        <v>15.327106000000001</v>
      </c>
      <c r="T697">
        <v>15.263095</v>
      </c>
      <c r="U697">
        <v>15.473258</v>
      </c>
      <c r="V697">
        <v>16.492383</v>
      </c>
      <c r="W697">
        <v>19.646533000000002</v>
      </c>
      <c r="X697">
        <v>23.414062000000001</v>
      </c>
      <c r="Y697">
        <v>25.691171000000001</v>
      </c>
      <c r="Z697">
        <v>26.710453999999999</v>
      </c>
      <c r="AA697">
        <v>27.236716999999999</v>
      </c>
      <c r="AB697">
        <v>27.058596999999999</v>
      </c>
      <c r="AC697">
        <v>26.208243</v>
      </c>
      <c r="AD697">
        <v>25.762764000000001</v>
      </c>
      <c r="AE697">
        <v>25.312334</v>
      </c>
      <c r="AF697">
        <v>23.340388000000001</v>
      </c>
      <c r="AG697">
        <v>21.085740000000001</v>
      </c>
      <c r="AH697">
        <v>19.41929</v>
      </c>
      <c r="AI697">
        <v>17.520869999999999</v>
      </c>
      <c r="AJ697">
        <v>17.937950000000001</v>
      </c>
      <c r="AK697">
        <v>18.510439999999999</v>
      </c>
      <c r="AL697">
        <v>17.7606</v>
      </c>
      <c r="AM697">
        <v>16.968889999999998</v>
      </c>
      <c r="AN697">
        <v>16.61908</v>
      </c>
      <c r="AO697">
        <v>16.131160000000001</v>
      </c>
      <c r="AP697">
        <v>75.903530000000003</v>
      </c>
      <c r="AQ697">
        <v>72.786349999999999</v>
      </c>
      <c r="AR697">
        <v>71.555869999999999</v>
      </c>
      <c r="AS697">
        <v>69.50027</v>
      </c>
      <c r="AT697">
        <v>68.255260000000007</v>
      </c>
      <c r="AU697">
        <v>67.610439999999997</v>
      </c>
      <c r="AV697">
        <v>66.84393</v>
      </c>
      <c r="AW697">
        <v>67.397930000000002</v>
      </c>
      <c r="AX697">
        <v>71.982339999999994</v>
      </c>
      <c r="AY697">
        <v>77.154979999999995</v>
      </c>
      <c r="AZ697">
        <v>82.333470000000005</v>
      </c>
      <c r="BA697">
        <v>87.136340000000004</v>
      </c>
      <c r="BB697">
        <v>91.249960000000002</v>
      </c>
      <c r="BC697">
        <v>94.734920000000002</v>
      </c>
      <c r="BD697">
        <v>96.943650000000005</v>
      </c>
      <c r="BE697">
        <v>98.205209999999994</v>
      </c>
      <c r="BF697">
        <v>98.545929999999998</v>
      </c>
      <c r="BG697">
        <v>98.430409999999995</v>
      </c>
      <c r="BH697">
        <v>97.536349999999999</v>
      </c>
      <c r="BI697">
        <v>95.057249999999996</v>
      </c>
      <c r="BJ697">
        <v>89.967749999999995</v>
      </c>
      <c r="BK697">
        <v>85.383070000000004</v>
      </c>
      <c r="BL697">
        <v>81.98124</v>
      </c>
      <c r="BM697">
        <v>79.216399999999993</v>
      </c>
      <c r="BN697">
        <v>-6.9176100000000004E-2</v>
      </c>
      <c r="BO697">
        <v>-0.1192544</v>
      </c>
      <c r="BP697">
        <v>-9.4664100000000001E-2</v>
      </c>
      <c r="BQ697">
        <v>0.1957458</v>
      </c>
      <c r="BR697">
        <v>0.23650379999999999</v>
      </c>
      <c r="BS697">
        <v>7.5070799999999993E-2</v>
      </c>
      <c r="BT697">
        <v>-8.5918099999999997E-2</v>
      </c>
      <c r="BU697">
        <v>0.2090949</v>
      </c>
      <c r="BV697">
        <v>0.15894610000000001</v>
      </c>
      <c r="BW697">
        <v>-0.11292240000000001</v>
      </c>
      <c r="BX697">
        <v>3.06577E-2</v>
      </c>
      <c r="BY697">
        <v>-8.6000499999999994E-2</v>
      </c>
      <c r="BZ697">
        <v>-1.7836899999999999E-2</v>
      </c>
      <c r="CA697">
        <v>0.56983510000000004</v>
      </c>
      <c r="CB697">
        <v>1.1950590000000001</v>
      </c>
      <c r="CC697">
        <v>0.99661069999999996</v>
      </c>
      <c r="CD697">
        <v>0.77365850000000003</v>
      </c>
      <c r="CE697">
        <v>0.76800670000000004</v>
      </c>
      <c r="CF697">
        <v>0.2702657</v>
      </c>
      <c r="CG697">
        <v>-1.3789999999999999E-4</v>
      </c>
      <c r="CH697">
        <v>3.7298999999999999E-2</v>
      </c>
      <c r="CI697">
        <v>0.12204479999999999</v>
      </c>
      <c r="CJ697">
        <v>0.1827259</v>
      </c>
      <c r="CK697">
        <v>0.31529790000000002</v>
      </c>
      <c r="CL697">
        <v>3.5553000000000001E-2</v>
      </c>
      <c r="CM697">
        <v>2.7022500000000001E-2</v>
      </c>
      <c r="CN697">
        <v>2.1742399999999999E-2</v>
      </c>
      <c r="CO697">
        <v>1.6525499999999999E-2</v>
      </c>
      <c r="CP697">
        <v>1.14912E-2</v>
      </c>
      <c r="CQ697">
        <v>6.3717000000000001E-3</v>
      </c>
      <c r="CR697" s="76">
        <v>3.9905000000000001E-3</v>
      </c>
      <c r="CS697" s="76">
        <v>3.2434999999999999E-3</v>
      </c>
      <c r="CT697">
        <v>6.0407999999999998E-3</v>
      </c>
      <c r="CU697">
        <v>6.5598999999999996E-3</v>
      </c>
      <c r="CV697">
        <v>6.2995999999999998E-3</v>
      </c>
      <c r="CW697">
        <v>2.4837000000000001E-3</v>
      </c>
      <c r="CX697">
        <v>9.5502E-3</v>
      </c>
      <c r="CY697">
        <v>2.1672199999999999E-2</v>
      </c>
      <c r="CZ697">
        <v>3.4180500000000003E-2</v>
      </c>
      <c r="DA697">
        <v>4.5867499999999999E-2</v>
      </c>
      <c r="DB697">
        <v>4.3513200000000002E-2</v>
      </c>
      <c r="DC697">
        <v>4.7158600000000002E-2</v>
      </c>
      <c r="DD697">
        <v>3.2768100000000001E-2</v>
      </c>
      <c r="DE697">
        <v>3.8712400000000001E-2</v>
      </c>
      <c r="DF697">
        <v>4.5334600000000003E-2</v>
      </c>
      <c r="DG697">
        <v>4.46113E-2</v>
      </c>
      <c r="DH697">
        <v>4.7974799999999998E-2</v>
      </c>
      <c r="DI697">
        <v>5.2809099999999998E-2</v>
      </c>
    </row>
    <row r="698" spans="1:113" x14ac:dyDescent="0.25">
      <c r="A698" t="str">
        <f t="shared" si="10"/>
        <v>All_2. Manufacturing_All_All_All_All_43693</v>
      </c>
      <c r="B698" t="s">
        <v>177</v>
      </c>
      <c r="C698" t="s">
        <v>276</v>
      </c>
      <c r="D698" t="s">
        <v>19</v>
      </c>
      <c r="E698" t="s">
        <v>58</v>
      </c>
      <c r="F698" t="s">
        <v>19</v>
      </c>
      <c r="G698" t="s">
        <v>19</v>
      </c>
      <c r="H698" t="s">
        <v>19</v>
      </c>
      <c r="I698" t="s">
        <v>19</v>
      </c>
      <c r="J698" s="11">
        <v>43693</v>
      </c>
      <c r="K698">
        <v>15</v>
      </c>
      <c r="L698">
        <v>18</v>
      </c>
      <c r="M698">
        <v>4708</v>
      </c>
      <c r="N698">
        <v>0</v>
      </c>
      <c r="O698">
        <v>0</v>
      </c>
      <c r="P698">
        <v>0</v>
      </c>
      <c r="Q698">
        <v>0</v>
      </c>
      <c r="R698">
        <v>16.168158999999999</v>
      </c>
      <c r="S698">
        <v>16.002320000000001</v>
      </c>
      <c r="T698">
        <v>15.605129</v>
      </c>
      <c r="U698">
        <v>15.714314</v>
      </c>
      <c r="V698">
        <v>16.983488999999999</v>
      </c>
      <c r="W698">
        <v>20.010148000000001</v>
      </c>
      <c r="X698">
        <v>23.103704</v>
      </c>
      <c r="Y698">
        <v>25.111307</v>
      </c>
      <c r="Z698">
        <v>26.404325</v>
      </c>
      <c r="AA698">
        <v>26.598025</v>
      </c>
      <c r="AB698">
        <v>26.350891000000001</v>
      </c>
      <c r="AC698">
        <v>25.658787</v>
      </c>
      <c r="AD698">
        <v>24.566559999999999</v>
      </c>
      <c r="AE698">
        <v>23.818214999999999</v>
      </c>
      <c r="AF698">
        <v>21.967967000000002</v>
      </c>
      <c r="AG698">
        <v>20.230609999999999</v>
      </c>
      <c r="AH698">
        <v>18.25142</v>
      </c>
      <c r="AI698">
        <v>16.855</v>
      </c>
      <c r="AJ698">
        <v>17.29607</v>
      </c>
      <c r="AK698">
        <v>17.41206</v>
      </c>
      <c r="AL698">
        <v>17.168430000000001</v>
      </c>
      <c r="AM698">
        <v>16.454460000000001</v>
      </c>
      <c r="AN698">
        <v>15.59686</v>
      </c>
      <c r="AO698">
        <v>15.00648</v>
      </c>
      <c r="AP698">
        <v>76.576369999999997</v>
      </c>
      <c r="AQ698">
        <v>76.826130000000006</v>
      </c>
      <c r="AR698">
        <v>74.656210000000002</v>
      </c>
      <c r="AS698">
        <v>73.175970000000007</v>
      </c>
      <c r="AT698">
        <v>72.073880000000003</v>
      </c>
      <c r="AU698">
        <v>70.795429999999996</v>
      </c>
      <c r="AV698">
        <v>69.652019999999993</v>
      </c>
      <c r="AW698">
        <v>69.979709999999997</v>
      </c>
      <c r="AX698">
        <v>74.023949999999999</v>
      </c>
      <c r="AY698">
        <v>79.583759999999998</v>
      </c>
      <c r="AZ698">
        <v>84.682299999999998</v>
      </c>
      <c r="BA698">
        <v>89.111720000000005</v>
      </c>
      <c r="BB698">
        <v>91.96902</v>
      </c>
      <c r="BC698">
        <v>94.062470000000005</v>
      </c>
      <c r="BD698">
        <v>96.431950000000001</v>
      </c>
      <c r="BE698">
        <v>97.220280000000002</v>
      </c>
      <c r="BF698">
        <v>97.597899999999996</v>
      </c>
      <c r="BG698">
        <v>96.741010000000003</v>
      </c>
      <c r="BH698">
        <v>94.974980000000002</v>
      </c>
      <c r="BI698">
        <v>91.095179999999999</v>
      </c>
      <c r="BJ698">
        <v>85.578190000000006</v>
      </c>
      <c r="BK698">
        <v>81.587479999999999</v>
      </c>
      <c r="BL698">
        <v>78.601119999999995</v>
      </c>
      <c r="BM698">
        <v>76.501859999999994</v>
      </c>
      <c r="BN698">
        <v>-6.8044599999999997E-2</v>
      </c>
      <c r="BO698">
        <v>-0.1165982</v>
      </c>
      <c r="BP698">
        <v>-9.1795699999999994E-2</v>
      </c>
      <c r="BQ698">
        <v>0.19650629999999999</v>
      </c>
      <c r="BR698">
        <v>0.2334447</v>
      </c>
      <c r="BS698">
        <v>6.90751E-2</v>
      </c>
      <c r="BT698">
        <v>-8.8138599999999998E-2</v>
      </c>
      <c r="BU698">
        <v>0.21023349999999999</v>
      </c>
      <c r="BV698">
        <v>0.16230049999999999</v>
      </c>
      <c r="BW698">
        <v>-0.109153</v>
      </c>
      <c r="BX698">
        <v>3.1367199999999998E-2</v>
      </c>
      <c r="BY698">
        <v>-8.9058799999999994E-2</v>
      </c>
      <c r="BZ698">
        <v>-2.08524E-2</v>
      </c>
      <c r="CA698">
        <v>0.56578969999999995</v>
      </c>
      <c r="CB698">
        <v>1.1966429999999999</v>
      </c>
      <c r="CC698">
        <v>0.99797749999999996</v>
      </c>
      <c r="CD698">
        <v>0.77654500000000004</v>
      </c>
      <c r="CE698">
        <v>0.76869500000000002</v>
      </c>
      <c r="CF698">
        <v>0.26718449999999999</v>
      </c>
      <c r="CG698">
        <v>-1.5866000000000001E-3</v>
      </c>
      <c r="CH698">
        <v>3.5340000000000003E-2</v>
      </c>
      <c r="CI698">
        <v>0.1212365</v>
      </c>
      <c r="CJ698">
        <v>0.18379409999999999</v>
      </c>
      <c r="CK698">
        <v>0.31500470000000003</v>
      </c>
      <c r="CL698">
        <v>3.4163699999999998E-2</v>
      </c>
      <c r="CM698">
        <v>2.4898799999999999E-2</v>
      </c>
      <c r="CN698">
        <v>1.9849700000000001E-2</v>
      </c>
      <c r="CO698">
        <v>1.53613E-2</v>
      </c>
      <c r="CP698">
        <v>1.1182299999999999E-2</v>
      </c>
      <c r="CQ698">
        <v>5.8805000000000003E-3</v>
      </c>
      <c r="CR698">
        <v>3.3533E-3</v>
      </c>
      <c r="CS698">
        <v>3.4199999999999999E-3</v>
      </c>
      <c r="CT698">
        <v>5.0797000000000004E-3</v>
      </c>
      <c r="CU698">
        <v>5.8916000000000003E-3</v>
      </c>
      <c r="CV698">
        <v>5.9629000000000001E-3</v>
      </c>
      <c r="CW698">
        <v>2.7195000000000001E-3</v>
      </c>
      <c r="CX698">
        <v>1.0609E-2</v>
      </c>
      <c r="CY698">
        <v>1.9828700000000001E-2</v>
      </c>
      <c r="CZ698">
        <v>3.2591200000000001E-2</v>
      </c>
      <c r="DA698">
        <v>4.01532E-2</v>
      </c>
      <c r="DB698">
        <v>3.8547900000000003E-2</v>
      </c>
      <c r="DC698">
        <v>4.2343899999999997E-2</v>
      </c>
      <c r="DD698">
        <v>2.9760200000000001E-2</v>
      </c>
      <c r="DE698">
        <v>3.8055400000000003E-2</v>
      </c>
      <c r="DF698">
        <v>4.32921E-2</v>
      </c>
      <c r="DG698">
        <v>4.4982599999999998E-2</v>
      </c>
      <c r="DH698">
        <v>5.2091100000000001E-2</v>
      </c>
      <c r="DI698">
        <v>5.7848200000000002E-2</v>
      </c>
    </row>
    <row r="699" spans="1:113" x14ac:dyDescent="0.25">
      <c r="A699" t="str">
        <f t="shared" si="10"/>
        <v>All_2. Manufacturing_All_All_All_All_43703</v>
      </c>
      <c r="B699" t="s">
        <v>177</v>
      </c>
      <c r="C699" t="s">
        <v>276</v>
      </c>
      <c r="D699" t="s">
        <v>19</v>
      </c>
      <c r="E699" t="s">
        <v>58</v>
      </c>
      <c r="F699" t="s">
        <v>19</v>
      </c>
      <c r="G699" t="s">
        <v>19</v>
      </c>
      <c r="H699" t="s">
        <v>19</v>
      </c>
      <c r="I699" t="s">
        <v>19</v>
      </c>
      <c r="J699" s="11">
        <v>43703</v>
      </c>
      <c r="K699">
        <v>15</v>
      </c>
      <c r="L699">
        <v>18</v>
      </c>
      <c r="M699">
        <v>4703</v>
      </c>
      <c r="N699">
        <v>0</v>
      </c>
      <c r="O699">
        <v>0</v>
      </c>
      <c r="P699">
        <v>0</v>
      </c>
      <c r="Q699">
        <v>0</v>
      </c>
      <c r="R699">
        <v>12.766204</v>
      </c>
      <c r="S699">
        <v>12.868805999999999</v>
      </c>
      <c r="T699">
        <v>13.311998000000001</v>
      </c>
      <c r="U699">
        <v>13.988996</v>
      </c>
      <c r="V699">
        <v>15.643848</v>
      </c>
      <c r="W699">
        <v>18.99644</v>
      </c>
      <c r="X699">
        <v>23.196974999999998</v>
      </c>
      <c r="Y699">
        <v>26.100832</v>
      </c>
      <c r="Z699">
        <v>27.064912</v>
      </c>
      <c r="AA699">
        <v>27.309163000000002</v>
      </c>
      <c r="AB699">
        <v>27.505192999999998</v>
      </c>
      <c r="AC699">
        <v>27.042788000000002</v>
      </c>
      <c r="AD699">
        <v>25.844087999999999</v>
      </c>
      <c r="AE699">
        <v>25.408580000000001</v>
      </c>
      <c r="AF699">
        <v>23.199294999999999</v>
      </c>
      <c r="AG699">
        <v>21.589670000000002</v>
      </c>
      <c r="AH699">
        <v>19.58399</v>
      </c>
      <c r="AI699">
        <v>17.549109999999999</v>
      </c>
      <c r="AJ699">
        <v>17.817399999999999</v>
      </c>
      <c r="AK699">
        <v>18.84815</v>
      </c>
      <c r="AL699">
        <v>18.582820000000002</v>
      </c>
      <c r="AM699">
        <v>18.122910000000001</v>
      </c>
      <c r="AN699">
        <v>17.581469999999999</v>
      </c>
      <c r="AO699">
        <v>16.857420000000001</v>
      </c>
      <c r="AP699">
        <v>74.674239999999998</v>
      </c>
      <c r="AQ699">
        <v>73.262439999999998</v>
      </c>
      <c r="AR699">
        <v>72.021879999999996</v>
      </c>
      <c r="AS699">
        <v>70.442089999999993</v>
      </c>
      <c r="AT699">
        <v>69.265749999999997</v>
      </c>
      <c r="AU699">
        <v>68.219309999999993</v>
      </c>
      <c r="AV699">
        <v>67.355969999999999</v>
      </c>
      <c r="AW699">
        <v>67.972939999999994</v>
      </c>
      <c r="AX699">
        <v>71.931529999999995</v>
      </c>
      <c r="AY699">
        <v>76.056629999999998</v>
      </c>
      <c r="AZ699">
        <v>80.819649999999996</v>
      </c>
      <c r="BA699">
        <v>84.888249999999999</v>
      </c>
      <c r="BB699">
        <v>88.970939999999999</v>
      </c>
      <c r="BC699">
        <v>92.397459999999995</v>
      </c>
      <c r="BD699">
        <v>94.856620000000007</v>
      </c>
      <c r="BE699">
        <v>96.229029999999995</v>
      </c>
      <c r="BF699">
        <v>96.220830000000007</v>
      </c>
      <c r="BG699">
        <v>96.241540000000001</v>
      </c>
      <c r="BH699">
        <v>94.374319999999997</v>
      </c>
      <c r="BI699">
        <v>90.558390000000003</v>
      </c>
      <c r="BJ699">
        <v>85.644000000000005</v>
      </c>
      <c r="BK699">
        <v>81.824749999999995</v>
      </c>
      <c r="BL699">
        <v>79.074969999999993</v>
      </c>
      <c r="BM699">
        <v>76.781310000000005</v>
      </c>
      <c r="BN699">
        <v>-6.7996100000000004E-2</v>
      </c>
      <c r="BO699">
        <v>-0.1164234</v>
      </c>
      <c r="BP699">
        <v>-9.1398999999999994E-2</v>
      </c>
      <c r="BQ699">
        <v>0.19705010000000001</v>
      </c>
      <c r="BR699">
        <v>0.23299529999999999</v>
      </c>
      <c r="BS699">
        <v>6.8153699999999998E-2</v>
      </c>
      <c r="BT699">
        <v>-8.8350899999999996E-2</v>
      </c>
      <c r="BU699">
        <v>0.21027129999999999</v>
      </c>
      <c r="BV699">
        <v>0.16285549999999999</v>
      </c>
      <c r="BW699">
        <v>-0.1086632</v>
      </c>
      <c r="BX699">
        <v>3.12546E-2</v>
      </c>
      <c r="BY699">
        <v>-9.0119900000000003E-2</v>
      </c>
      <c r="BZ699">
        <v>-2.2371100000000001E-2</v>
      </c>
      <c r="CA699">
        <v>0.56473899999999999</v>
      </c>
      <c r="CB699">
        <v>1.197098</v>
      </c>
      <c r="CC699">
        <v>0.99872970000000005</v>
      </c>
      <c r="CD699">
        <v>0.77793789999999996</v>
      </c>
      <c r="CE699">
        <v>0.76914819999999995</v>
      </c>
      <c r="CF699">
        <v>0.2671308</v>
      </c>
      <c r="CG699">
        <v>-1.7262E-3</v>
      </c>
      <c r="CH699">
        <v>3.5227899999999999E-2</v>
      </c>
      <c r="CI699">
        <v>0.1212467</v>
      </c>
      <c r="CJ699">
        <v>0.18437919999999999</v>
      </c>
      <c r="CK699">
        <v>0.31535950000000001</v>
      </c>
      <c r="CL699">
        <v>8.5043900000000006E-2</v>
      </c>
      <c r="CM699">
        <v>6.9764999999999994E-2</v>
      </c>
      <c r="CN699">
        <v>6.0183800000000003E-2</v>
      </c>
      <c r="CO699">
        <v>3.4051600000000001E-2</v>
      </c>
      <c r="CP699">
        <v>1.84624E-2</v>
      </c>
      <c r="CQ699">
        <v>8.6298999999999994E-3</v>
      </c>
      <c r="CR699">
        <v>6.1567999999999996E-3</v>
      </c>
      <c r="CS699">
        <v>5.3055000000000003E-3</v>
      </c>
      <c r="CT699">
        <v>7.9997999999999996E-3</v>
      </c>
      <c r="CU699">
        <v>9.1613000000000007E-3</v>
      </c>
      <c r="CV699">
        <v>8.6169000000000003E-3</v>
      </c>
      <c r="CW699">
        <v>3.3804E-3</v>
      </c>
      <c r="CX699">
        <v>1.4038800000000001E-2</v>
      </c>
      <c r="CY699">
        <v>2.6255199999999999E-2</v>
      </c>
      <c r="CZ699">
        <v>4.1759900000000003E-2</v>
      </c>
      <c r="DA699">
        <v>5.2876899999999998E-2</v>
      </c>
      <c r="DB699">
        <v>5.1887599999999999E-2</v>
      </c>
      <c r="DC699">
        <v>5.5913999999999998E-2</v>
      </c>
      <c r="DD699">
        <v>4.2720500000000002E-2</v>
      </c>
      <c r="DE699">
        <v>5.59061E-2</v>
      </c>
      <c r="DF699">
        <v>6.22693E-2</v>
      </c>
      <c r="DG699">
        <v>6.2564099999999997E-2</v>
      </c>
      <c r="DH699">
        <v>7.1626099999999998E-2</v>
      </c>
      <c r="DI699">
        <v>7.8120899999999993E-2</v>
      </c>
    </row>
    <row r="700" spans="1:113" x14ac:dyDescent="0.25">
      <c r="A700" t="str">
        <f t="shared" si="10"/>
        <v>All_2. Manufacturing_All_All_All_All_43704</v>
      </c>
      <c r="B700" t="s">
        <v>177</v>
      </c>
      <c r="C700" t="s">
        <v>276</v>
      </c>
      <c r="D700" t="s">
        <v>19</v>
      </c>
      <c r="E700" t="s">
        <v>58</v>
      </c>
      <c r="F700" t="s">
        <v>19</v>
      </c>
      <c r="G700" t="s">
        <v>19</v>
      </c>
      <c r="H700" t="s">
        <v>19</v>
      </c>
      <c r="I700" t="s">
        <v>19</v>
      </c>
      <c r="J700" s="11">
        <v>43704</v>
      </c>
      <c r="K700">
        <v>15</v>
      </c>
      <c r="L700">
        <v>18</v>
      </c>
      <c r="M700">
        <v>4703</v>
      </c>
      <c r="N700">
        <v>0</v>
      </c>
      <c r="O700">
        <v>0</v>
      </c>
      <c r="P700">
        <v>0</v>
      </c>
      <c r="Q700">
        <v>0</v>
      </c>
      <c r="R700">
        <v>16.506554000000001</v>
      </c>
      <c r="S700">
        <v>16.267160000000001</v>
      </c>
      <c r="T700">
        <v>15.543618</v>
      </c>
      <c r="U700">
        <v>15.306189</v>
      </c>
      <c r="V700">
        <v>16.484718000000001</v>
      </c>
      <c r="W700">
        <v>19.756263000000001</v>
      </c>
      <c r="X700">
        <v>23.792826999999999</v>
      </c>
      <c r="Y700">
        <v>25.466173000000001</v>
      </c>
      <c r="Z700">
        <v>26.267446</v>
      </c>
      <c r="AA700">
        <v>26.954222000000001</v>
      </c>
      <c r="AB700">
        <v>26.533214000000001</v>
      </c>
      <c r="AC700">
        <v>26.031755</v>
      </c>
      <c r="AD700">
        <v>25.418890999999999</v>
      </c>
      <c r="AE700">
        <v>24.935742000000001</v>
      </c>
      <c r="AF700">
        <v>23.139022000000001</v>
      </c>
      <c r="AG700">
        <v>21.27628</v>
      </c>
      <c r="AH700">
        <v>19.292259999999999</v>
      </c>
      <c r="AI700">
        <v>17.470130000000001</v>
      </c>
      <c r="AJ700">
        <v>17.3767</v>
      </c>
      <c r="AK700">
        <v>17.946300000000001</v>
      </c>
      <c r="AL700">
        <v>17.77657</v>
      </c>
      <c r="AM700">
        <v>17.162009999999999</v>
      </c>
      <c r="AN700">
        <v>16.67193</v>
      </c>
      <c r="AO700">
        <v>15.847910000000001</v>
      </c>
      <c r="AP700">
        <v>74.87867</v>
      </c>
      <c r="AQ700">
        <v>73.628799999999998</v>
      </c>
      <c r="AR700">
        <v>72.744219999999999</v>
      </c>
      <c r="AS700">
        <v>71.657060000000001</v>
      </c>
      <c r="AT700">
        <v>70.364760000000004</v>
      </c>
      <c r="AU700">
        <v>69.578900000000004</v>
      </c>
      <c r="AV700">
        <v>68.145719999999997</v>
      </c>
      <c r="AW700">
        <v>68.878739999999993</v>
      </c>
      <c r="AX700">
        <v>72.315200000000004</v>
      </c>
      <c r="AY700">
        <v>76.448070000000001</v>
      </c>
      <c r="AZ700">
        <v>81.344319999999996</v>
      </c>
      <c r="BA700">
        <v>85.490250000000003</v>
      </c>
      <c r="BB700">
        <v>89.315929999999994</v>
      </c>
      <c r="BC700">
        <v>92.083799999999997</v>
      </c>
      <c r="BD700">
        <v>94.104489999999998</v>
      </c>
      <c r="BE700">
        <v>95.318280000000001</v>
      </c>
      <c r="BF700">
        <v>95.468779999999995</v>
      </c>
      <c r="BG700">
        <v>94.592420000000004</v>
      </c>
      <c r="BH700">
        <v>92.408569999999997</v>
      </c>
      <c r="BI700">
        <v>88.918909999999997</v>
      </c>
      <c r="BJ700">
        <v>84.359089999999995</v>
      </c>
      <c r="BK700">
        <v>81.032229999999998</v>
      </c>
      <c r="BL700">
        <v>78.506519999999995</v>
      </c>
      <c r="BM700">
        <v>76.580380000000005</v>
      </c>
      <c r="BN700">
        <v>-0.12536130000000001</v>
      </c>
      <c r="BO700">
        <v>-0.2372455</v>
      </c>
      <c r="BP700">
        <v>-0.17718619999999999</v>
      </c>
      <c r="BQ700">
        <v>0.22308459999999999</v>
      </c>
      <c r="BR700">
        <v>0.309033</v>
      </c>
      <c r="BS700">
        <v>0.25423790000000002</v>
      </c>
      <c r="BT700">
        <v>2.2692899999999998E-2</v>
      </c>
      <c r="BU700">
        <v>0.10219549999999999</v>
      </c>
      <c r="BV700">
        <v>3.12366E-2</v>
      </c>
      <c r="BW700">
        <v>-0.20273240000000001</v>
      </c>
      <c r="BX700">
        <v>3.6105900000000003E-2</v>
      </c>
      <c r="BY700">
        <v>-5.7600999999999998E-3</v>
      </c>
      <c r="BZ700">
        <v>-4.2372100000000003E-2</v>
      </c>
      <c r="CA700">
        <v>0.61826380000000003</v>
      </c>
      <c r="CB700">
        <v>1.099405</v>
      </c>
      <c r="CC700">
        <v>0.95805589999999996</v>
      </c>
      <c r="CD700">
        <v>0.77626240000000002</v>
      </c>
      <c r="CE700">
        <v>0.73134080000000001</v>
      </c>
      <c r="CF700">
        <v>0.42264259999999998</v>
      </c>
      <c r="CG700">
        <v>6.1292399999999997E-2</v>
      </c>
      <c r="CH700">
        <v>0.1246429</v>
      </c>
      <c r="CI700">
        <v>0.1549306</v>
      </c>
      <c r="CJ700">
        <v>0.18944929999999999</v>
      </c>
      <c r="CK700">
        <v>0.3603577</v>
      </c>
      <c r="CL700">
        <v>4.5829500000000002E-2</v>
      </c>
      <c r="CM700">
        <v>3.4667099999999999E-2</v>
      </c>
      <c r="CN700">
        <v>2.32453E-2</v>
      </c>
      <c r="CO700">
        <v>2.06386E-2</v>
      </c>
      <c r="CP700">
        <v>1.30659E-2</v>
      </c>
      <c r="CQ700">
        <v>9.8822000000000007E-3</v>
      </c>
      <c r="CR700" s="76">
        <v>7.4745000000000002E-3</v>
      </c>
      <c r="CS700" s="76">
        <v>5.0584000000000002E-3</v>
      </c>
      <c r="CT700">
        <v>1.0737E-2</v>
      </c>
      <c r="CU700">
        <v>9.8790000000000006E-3</v>
      </c>
      <c r="CV700">
        <v>6.522E-3</v>
      </c>
      <c r="CW700">
        <v>3.1242000000000002E-3</v>
      </c>
      <c r="CX700">
        <v>1.1476800000000001E-2</v>
      </c>
      <c r="CY700">
        <v>5.2028199999999997E-2</v>
      </c>
      <c r="CZ700">
        <v>6.4610100000000004E-2</v>
      </c>
      <c r="DA700">
        <v>7.69875E-2</v>
      </c>
      <c r="DB700">
        <v>7.2816800000000001E-2</v>
      </c>
      <c r="DC700">
        <v>7.3826699999999995E-2</v>
      </c>
      <c r="DD700">
        <v>5.0087300000000001E-2</v>
      </c>
      <c r="DE700">
        <v>4.3177100000000003E-2</v>
      </c>
      <c r="DF700">
        <v>4.6819100000000002E-2</v>
      </c>
      <c r="DG700">
        <v>4.8977199999999999E-2</v>
      </c>
      <c r="DH700">
        <v>5.5856900000000001E-2</v>
      </c>
      <c r="DI700">
        <v>5.6904200000000002E-2</v>
      </c>
    </row>
    <row r="701" spans="1:113" x14ac:dyDescent="0.25">
      <c r="A701" t="str">
        <f t="shared" ref="A701:A764" si="11">D701&amp;"_"&amp;E701&amp;"_"&amp;F701&amp;"_"&amp;G701&amp;"_"&amp;H701&amp;"_"&amp;I701&amp;"_"&amp;J701</f>
        <v>All_2. Manufacturing_All_All_All_All_43721</v>
      </c>
      <c r="B701" t="s">
        <v>177</v>
      </c>
      <c r="C701" t="s">
        <v>276</v>
      </c>
      <c r="D701" t="s">
        <v>19</v>
      </c>
      <c r="E701" t="s">
        <v>58</v>
      </c>
      <c r="F701" t="s">
        <v>19</v>
      </c>
      <c r="G701" t="s">
        <v>19</v>
      </c>
      <c r="H701" t="s">
        <v>19</v>
      </c>
      <c r="I701" t="s">
        <v>19</v>
      </c>
      <c r="J701" s="11">
        <v>43721</v>
      </c>
      <c r="K701">
        <v>15</v>
      </c>
      <c r="L701">
        <v>18</v>
      </c>
      <c r="M701">
        <v>4682</v>
      </c>
      <c r="N701">
        <v>0</v>
      </c>
      <c r="O701">
        <v>0</v>
      </c>
      <c r="P701">
        <v>0</v>
      </c>
      <c r="Q701">
        <v>0</v>
      </c>
      <c r="R701">
        <v>16.443114999999999</v>
      </c>
      <c r="S701">
        <v>16.290253</v>
      </c>
      <c r="T701">
        <v>16.032378999999999</v>
      </c>
      <c r="U701">
        <v>16.059712000000001</v>
      </c>
      <c r="V701">
        <v>16.98545</v>
      </c>
      <c r="W701">
        <v>19.593378999999999</v>
      </c>
      <c r="X701">
        <v>22.743666000000001</v>
      </c>
      <c r="Y701">
        <v>24.098924</v>
      </c>
      <c r="Z701">
        <v>24.962295000000001</v>
      </c>
      <c r="AA701">
        <v>25.064786999999999</v>
      </c>
      <c r="AB701">
        <v>25.566383999999999</v>
      </c>
      <c r="AC701">
        <v>25.298019</v>
      </c>
      <c r="AD701">
        <v>24.623850999999998</v>
      </c>
      <c r="AE701">
        <v>24.214524000000001</v>
      </c>
      <c r="AF701">
        <v>22.357946999999999</v>
      </c>
      <c r="AG701">
        <v>20.48845</v>
      </c>
      <c r="AH701">
        <v>18.62144</v>
      </c>
      <c r="AI701">
        <v>17.401009999999999</v>
      </c>
      <c r="AJ701">
        <v>17.369489999999999</v>
      </c>
      <c r="AK701">
        <v>17.495480000000001</v>
      </c>
      <c r="AL701">
        <v>16.99699</v>
      </c>
      <c r="AM701">
        <v>16.351870000000002</v>
      </c>
      <c r="AN701">
        <v>15.80058</v>
      </c>
      <c r="AO701">
        <v>15.1267</v>
      </c>
      <c r="AP701">
        <v>71.506559999999993</v>
      </c>
      <c r="AQ701">
        <v>69.10548</v>
      </c>
      <c r="AR701">
        <v>67.498080000000002</v>
      </c>
      <c r="AS701">
        <v>65.74306</v>
      </c>
      <c r="AT701">
        <v>64.595050000000001</v>
      </c>
      <c r="AU701">
        <v>63.537489999999998</v>
      </c>
      <c r="AV701">
        <v>62.957859999999997</v>
      </c>
      <c r="AW701">
        <v>63.063839999999999</v>
      </c>
      <c r="AX701">
        <v>67.124089999999995</v>
      </c>
      <c r="AY701">
        <v>73.199029999999993</v>
      </c>
      <c r="AZ701">
        <v>78.542749999999998</v>
      </c>
      <c r="BA701">
        <v>83.915649999999999</v>
      </c>
      <c r="BB701">
        <v>88.277159999999995</v>
      </c>
      <c r="BC701">
        <v>91.409260000000003</v>
      </c>
      <c r="BD701">
        <v>93.733519999999999</v>
      </c>
      <c r="BE701">
        <v>95.386309999999995</v>
      </c>
      <c r="BF701">
        <v>95.954989999999995</v>
      </c>
      <c r="BG701">
        <v>95.290469999999999</v>
      </c>
      <c r="BH701">
        <v>93.392150000000001</v>
      </c>
      <c r="BI701">
        <v>89.433090000000007</v>
      </c>
      <c r="BJ701">
        <v>84.368089999999995</v>
      </c>
      <c r="BK701">
        <v>80.304680000000005</v>
      </c>
      <c r="BL701">
        <v>77.316069999999996</v>
      </c>
      <c r="BM701">
        <v>74.896720000000002</v>
      </c>
      <c r="BN701">
        <v>-0.462252</v>
      </c>
      <c r="BO701">
        <v>-0.56664709999999996</v>
      </c>
      <c r="BP701">
        <v>-0.64578970000000002</v>
      </c>
      <c r="BQ701" s="76">
        <v>-0.29103869999999998</v>
      </c>
      <c r="BR701">
        <v>-0.2006047</v>
      </c>
      <c r="BS701">
        <v>-0.17738090000000001</v>
      </c>
      <c r="BT701">
        <v>-1.77228E-2</v>
      </c>
      <c r="BU701">
        <v>0.42780309999999999</v>
      </c>
      <c r="BV701">
        <v>0.2492762</v>
      </c>
      <c r="BW701">
        <v>0.40122760000000002</v>
      </c>
      <c r="BX701">
        <v>0.11509419999999999</v>
      </c>
      <c r="BY701">
        <v>-0.15913740000000001</v>
      </c>
      <c r="BZ701">
        <v>2.6271699999999999E-2</v>
      </c>
      <c r="CA701">
        <v>0.4456696</v>
      </c>
      <c r="CB701">
        <v>1.0583940000000001</v>
      </c>
      <c r="CC701">
        <v>0.90874449999999996</v>
      </c>
      <c r="CD701">
        <v>0.78252639999999996</v>
      </c>
      <c r="CE701">
        <v>0.65359670000000003</v>
      </c>
      <c r="CF701">
        <v>0.26769120000000002</v>
      </c>
      <c r="CG701">
        <v>0.2116536</v>
      </c>
      <c r="CH701">
        <v>0.18145810000000001</v>
      </c>
      <c r="CI701">
        <v>9.3229900000000004E-2</v>
      </c>
      <c r="CJ701">
        <v>7.1909699999999993E-2</v>
      </c>
      <c r="CK701">
        <v>0.1062562</v>
      </c>
      <c r="CL701" s="76">
        <v>5.04941E-2</v>
      </c>
      <c r="CM701" s="76">
        <v>4.4106199999999998E-2</v>
      </c>
      <c r="CN701" s="76">
        <v>4.1532300000000001E-2</v>
      </c>
      <c r="CO701" s="76">
        <v>2.5820099999999999E-2</v>
      </c>
      <c r="CP701" s="76">
        <v>1.8782400000000001E-2</v>
      </c>
      <c r="CQ701" s="76">
        <v>8.8094999999999996E-3</v>
      </c>
      <c r="CR701" s="76">
        <v>5.2345999999999998E-3</v>
      </c>
      <c r="CS701" s="76">
        <v>6.2819E-3</v>
      </c>
      <c r="CT701" s="76">
        <v>1.04438E-2</v>
      </c>
      <c r="CU701" s="76">
        <v>1.3566699999999999E-2</v>
      </c>
      <c r="CV701" s="76">
        <v>7.2918999999999996E-3</v>
      </c>
      <c r="CW701" s="76">
        <v>2.9639000000000002E-3</v>
      </c>
      <c r="CX701" s="76">
        <v>1.1154000000000001E-2</v>
      </c>
      <c r="CY701" s="76">
        <v>2.1302700000000001E-2</v>
      </c>
      <c r="CZ701" s="76">
        <v>4.70169E-2</v>
      </c>
      <c r="DA701" s="76">
        <v>5.2674199999999997E-2</v>
      </c>
      <c r="DB701" s="76">
        <v>5.92308E-2</v>
      </c>
      <c r="DC701" s="76">
        <v>6.5757399999999994E-2</v>
      </c>
      <c r="DD701" s="76">
        <v>4.9212199999999998E-2</v>
      </c>
      <c r="DE701" s="76">
        <v>5.7424099999999999E-2</v>
      </c>
      <c r="DF701" s="76">
        <v>6.1460099999999997E-2</v>
      </c>
      <c r="DG701" s="76">
        <v>5.9015900000000003E-2</v>
      </c>
      <c r="DH701" s="76">
        <v>6.64188E-2</v>
      </c>
      <c r="DI701" s="76">
        <v>7.5507099999999994E-2</v>
      </c>
    </row>
    <row r="702" spans="1:113" x14ac:dyDescent="0.25">
      <c r="A702" t="str">
        <f t="shared" si="11"/>
        <v>All_2. Manufacturing_All_All_All_All_2958465</v>
      </c>
      <c r="B702" t="s">
        <v>204</v>
      </c>
      <c r="C702" t="s">
        <v>276</v>
      </c>
      <c r="D702" t="s">
        <v>19</v>
      </c>
      <c r="E702" t="s">
        <v>58</v>
      </c>
      <c r="F702" t="s">
        <v>19</v>
      </c>
      <c r="G702" t="s">
        <v>19</v>
      </c>
      <c r="H702" t="s">
        <v>19</v>
      </c>
      <c r="I702" t="s">
        <v>19</v>
      </c>
      <c r="J702" s="11">
        <v>2958465</v>
      </c>
      <c r="K702">
        <v>15</v>
      </c>
      <c r="L702">
        <v>18</v>
      </c>
      <c r="M702">
        <v>4744.2219999999998</v>
      </c>
      <c r="N702">
        <v>0</v>
      </c>
      <c r="O702">
        <v>0</v>
      </c>
      <c r="P702">
        <v>0</v>
      </c>
      <c r="Q702">
        <v>0</v>
      </c>
      <c r="R702">
        <v>15.545131</v>
      </c>
      <c r="S702">
        <v>15.376683999999999</v>
      </c>
      <c r="T702">
        <v>15.22592</v>
      </c>
      <c r="U702">
        <v>15.430802</v>
      </c>
      <c r="V702">
        <v>16.565396</v>
      </c>
      <c r="W702">
        <v>19.470434999999998</v>
      </c>
      <c r="X702">
        <v>22.987010000000001</v>
      </c>
      <c r="Y702">
        <v>25.119171000000001</v>
      </c>
      <c r="Z702">
        <v>26.031528000000002</v>
      </c>
      <c r="AA702">
        <v>26.458507999999998</v>
      </c>
      <c r="AB702">
        <v>26.463450000000002</v>
      </c>
      <c r="AC702">
        <v>25.884955999999999</v>
      </c>
      <c r="AD702">
        <v>25.011139</v>
      </c>
      <c r="AE702">
        <v>24.558782000000001</v>
      </c>
      <c r="AF702">
        <v>22.659303999999999</v>
      </c>
      <c r="AG702">
        <v>20.763940000000002</v>
      </c>
      <c r="AH702">
        <v>18.783519999999999</v>
      </c>
      <c r="AI702">
        <v>17.114979999999999</v>
      </c>
      <c r="AJ702">
        <v>17.307639999999999</v>
      </c>
      <c r="AK702">
        <v>17.80968</v>
      </c>
      <c r="AL702">
        <v>17.549900000000001</v>
      </c>
      <c r="AM702">
        <v>17.106000000000002</v>
      </c>
      <c r="AN702">
        <v>16.491869999999999</v>
      </c>
      <c r="AO702">
        <v>15.78218</v>
      </c>
      <c r="AP702">
        <v>74.823040000000006</v>
      </c>
      <c r="AQ702">
        <v>73.044719999999998</v>
      </c>
      <c r="AR702">
        <v>71.538700000000006</v>
      </c>
      <c r="AS702">
        <v>70.080070000000006</v>
      </c>
      <c r="AT702">
        <v>68.853740000000002</v>
      </c>
      <c r="AU702">
        <v>67.890789999999996</v>
      </c>
      <c r="AV702">
        <v>66.990840000000006</v>
      </c>
      <c r="AW702">
        <v>67.999840000000006</v>
      </c>
      <c r="AX702">
        <v>71.945880000000002</v>
      </c>
      <c r="AY702">
        <v>76.719740000000002</v>
      </c>
      <c r="AZ702">
        <v>81.54119</v>
      </c>
      <c r="BA702">
        <v>85.92783</v>
      </c>
      <c r="BB702">
        <v>89.642210000000006</v>
      </c>
      <c r="BC702">
        <v>92.581990000000005</v>
      </c>
      <c r="BD702">
        <v>94.851659999999995</v>
      </c>
      <c r="BE702">
        <v>96.155299999999997</v>
      </c>
      <c r="BF702">
        <v>96.560479999999998</v>
      </c>
      <c r="BG702">
        <v>96.106120000000004</v>
      </c>
      <c r="BH702">
        <v>94.614050000000006</v>
      </c>
      <c r="BI702">
        <v>91.546369999999996</v>
      </c>
      <c r="BJ702">
        <v>86.933980000000005</v>
      </c>
      <c r="BK702">
        <v>82.628230000000002</v>
      </c>
      <c r="BL702">
        <v>79.50206</v>
      </c>
      <c r="BM702">
        <v>77.129189999999994</v>
      </c>
      <c r="BN702">
        <v>-0.17889720000000001</v>
      </c>
      <c r="BO702">
        <v>-0.22878109999999999</v>
      </c>
      <c r="BP702">
        <v>-0.2774915</v>
      </c>
      <c r="BQ702" s="76">
        <v>-1.94474E-2</v>
      </c>
      <c r="BR702">
        <v>5.3712500000000003E-2</v>
      </c>
      <c r="BS702">
        <v>-4.4448500000000002E-2</v>
      </c>
      <c r="BT702">
        <v>-3.75565E-2</v>
      </c>
      <c r="BU702">
        <v>0.17910239999999999</v>
      </c>
      <c r="BV702">
        <v>0.14520540000000001</v>
      </c>
      <c r="BW702">
        <v>-2.9272699999999999E-2</v>
      </c>
      <c r="BX702">
        <v>1.5982400000000001E-2</v>
      </c>
      <c r="BY702">
        <v>-8.1654299999999999E-2</v>
      </c>
      <c r="BZ702">
        <v>2.3518500000000001E-2</v>
      </c>
      <c r="CA702">
        <v>0.57283470000000003</v>
      </c>
      <c r="CB702">
        <v>1.225651</v>
      </c>
      <c r="CC702">
        <v>1.0323310000000001</v>
      </c>
      <c r="CD702">
        <v>0.84562409999999999</v>
      </c>
      <c r="CE702">
        <v>0.77509790000000001</v>
      </c>
      <c r="CF702">
        <v>0.30556319999999998</v>
      </c>
      <c r="CG702">
        <v>6.1520199999999997E-2</v>
      </c>
      <c r="CH702">
        <v>6.8960499999999994E-2</v>
      </c>
      <c r="CI702">
        <v>6.0181499999999999E-2</v>
      </c>
      <c r="CJ702">
        <v>7.31908E-2</v>
      </c>
      <c r="CK702">
        <v>0.1832879</v>
      </c>
      <c r="CL702" s="76">
        <v>5.2725999999999997E-3</v>
      </c>
      <c r="CM702" s="76">
        <v>4.1771000000000004E-3</v>
      </c>
      <c r="CN702" s="76">
        <v>3.5815E-3</v>
      </c>
      <c r="CO702" s="76">
        <v>2.5592000000000002E-3</v>
      </c>
      <c r="CP702" s="76">
        <v>1.6314000000000001E-3</v>
      </c>
      <c r="CQ702" s="76">
        <v>8.7140000000000004E-4</v>
      </c>
      <c r="CR702" s="76">
        <v>5.6700000000000001E-4</v>
      </c>
      <c r="CS702" s="76">
        <v>5.0049999999999997E-4</v>
      </c>
      <c r="CT702" s="76">
        <v>9.4140000000000001E-4</v>
      </c>
      <c r="CU702" s="76">
        <v>1.1224E-3</v>
      </c>
      <c r="CV702" s="76">
        <v>7.4899999999999999E-4</v>
      </c>
      <c r="CW702" s="76">
        <v>3.2719999999999998E-4</v>
      </c>
      <c r="CX702" s="76">
        <v>1.1900999999999999E-3</v>
      </c>
      <c r="CY702" s="76">
        <v>2.6167E-3</v>
      </c>
      <c r="CZ702" s="76">
        <v>4.6194000000000001E-3</v>
      </c>
      <c r="DA702" s="76">
        <v>5.6604999999999997E-3</v>
      </c>
      <c r="DB702" s="76">
        <v>5.8605000000000003E-3</v>
      </c>
      <c r="DC702" s="76">
        <v>6.3886000000000004E-3</v>
      </c>
      <c r="DD702" s="76">
        <v>4.6616000000000001E-3</v>
      </c>
      <c r="DE702" s="76">
        <v>5.4967999999999996E-3</v>
      </c>
      <c r="DF702" s="76">
        <v>6.1487E-3</v>
      </c>
      <c r="DG702" s="76">
        <v>6.1571999999999998E-3</v>
      </c>
      <c r="DH702" s="76">
        <v>6.7159000000000003E-3</v>
      </c>
      <c r="DI702" s="76">
        <v>7.3010000000000002E-3</v>
      </c>
    </row>
    <row r="703" spans="1:113" x14ac:dyDescent="0.25">
      <c r="A703" t="str">
        <f t="shared" si="11"/>
        <v>All_3. Wholesale, Transport, other utilities_All_All_All_All_43627</v>
      </c>
      <c r="B703" t="s">
        <v>177</v>
      </c>
      <c r="C703" t="s">
        <v>277</v>
      </c>
      <c r="D703" t="s">
        <v>19</v>
      </c>
      <c r="E703" t="s">
        <v>60</v>
      </c>
      <c r="F703" t="s">
        <v>19</v>
      </c>
      <c r="G703" t="s">
        <v>19</v>
      </c>
      <c r="H703" t="s">
        <v>19</v>
      </c>
      <c r="I703" t="s">
        <v>19</v>
      </c>
      <c r="J703" s="11">
        <v>43627</v>
      </c>
      <c r="K703">
        <v>15</v>
      </c>
      <c r="L703">
        <v>18</v>
      </c>
      <c r="M703">
        <v>18126</v>
      </c>
      <c r="N703">
        <v>0</v>
      </c>
      <c r="O703">
        <v>0</v>
      </c>
      <c r="P703">
        <v>0</v>
      </c>
      <c r="Q703">
        <v>0</v>
      </c>
      <c r="R703">
        <v>5.6393320999999998</v>
      </c>
      <c r="S703">
        <v>5.4701385</v>
      </c>
      <c r="T703">
        <v>5.4159230000000003</v>
      </c>
      <c r="U703">
        <v>5.4516391999999998</v>
      </c>
      <c r="V703">
        <v>5.7350857</v>
      </c>
      <c r="W703">
        <v>6.0953758999999996</v>
      </c>
      <c r="X703">
        <v>6.3459861000000002</v>
      </c>
      <c r="Y703">
        <v>6.7294917999999999</v>
      </c>
      <c r="Z703">
        <v>6.9695125000000004</v>
      </c>
      <c r="AA703">
        <v>7.0035860000000003</v>
      </c>
      <c r="AB703">
        <v>7.0030653999999997</v>
      </c>
      <c r="AC703">
        <v>7.0061850000000003</v>
      </c>
      <c r="AD703">
        <v>6.7858915</v>
      </c>
      <c r="AE703">
        <v>6.8512522999999996</v>
      </c>
      <c r="AF703">
        <v>6.6255911999999997</v>
      </c>
      <c r="AG703">
        <v>6.4747029999999999</v>
      </c>
      <c r="AH703">
        <v>6.2077790000000004</v>
      </c>
      <c r="AI703">
        <v>5.7052990000000001</v>
      </c>
      <c r="AJ703">
        <v>5.8549319999999998</v>
      </c>
      <c r="AK703">
        <v>6.1428060000000002</v>
      </c>
      <c r="AL703">
        <v>6.435098</v>
      </c>
      <c r="AM703">
        <v>6.369631</v>
      </c>
      <c r="AN703">
        <v>6.2592239999999997</v>
      </c>
      <c r="AO703">
        <v>5.9760799999999996</v>
      </c>
      <c r="AP703">
        <v>79.599850000000004</v>
      </c>
      <c r="AQ703">
        <v>76.725620000000006</v>
      </c>
      <c r="AR703">
        <v>74.947310000000002</v>
      </c>
      <c r="AS703">
        <v>73.861789999999999</v>
      </c>
      <c r="AT703">
        <v>72.183099999999996</v>
      </c>
      <c r="AU703">
        <v>71.561779999999999</v>
      </c>
      <c r="AV703">
        <v>71.159840000000003</v>
      </c>
      <c r="AW703">
        <v>73.469030000000004</v>
      </c>
      <c r="AX703">
        <v>77.954719999999995</v>
      </c>
      <c r="AY703">
        <v>82.407120000000006</v>
      </c>
      <c r="AZ703">
        <v>86.103359999999995</v>
      </c>
      <c r="BA703">
        <v>90.231070000000003</v>
      </c>
      <c r="BB703">
        <v>93.718369999999993</v>
      </c>
      <c r="BC703">
        <v>96.058080000000004</v>
      </c>
      <c r="BD703">
        <v>98.101420000000005</v>
      </c>
      <c r="BE703">
        <v>99.263229999999993</v>
      </c>
      <c r="BF703">
        <v>100.2295</v>
      </c>
      <c r="BG703">
        <v>99.718279999999993</v>
      </c>
      <c r="BH703">
        <v>98.412800000000004</v>
      </c>
      <c r="BI703">
        <v>96.390630000000002</v>
      </c>
      <c r="BJ703">
        <v>93.275409999999994</v>
      </c>
      <c r="BK703">
        <v>88.483729999999994</v>
      </c>
      <c r="BL703">
        <v>85.241470000000007</v>
      </c>
      <c r="BM703">
        <v>82.999070000000003</v>
      </c>
      <c r="BN703">
        <v>-1.7405299999999999E-2</v>
      </c>
      <c r="BO703">
        <v>-3.6115000000000001E-2</v>
      </c>
      <c r="BP703">
        <v>-3.0310299999999998E-2</v>
      </c>
      <c r="BQ703" s="76">
        <v>5.8063999999999998E-3</v>
      </c>
      <c r="BR703">
        <v>8.3129999999999999E-4</v>
      </c>
      <c r="BS703">
        <v>1.0602200000000001E-2</v>
      </c>
      <c r="BT703">
        <v>2.0649000000000001E-2</v>
      </c>
      <c r="BU703">
        <v>7.85357E-2</v>
      </c>
      <c r="BV703">
        <v>4.8959999999999997E-2</v>
      </c>
      <c r="BW703">
        <v>-3.9454900000000001E-2</v>
      </c>
      <c r="BX703">
        <v>5.424E-3</v>
      </c>
      <c r="BY703">
        <v>7.1339999999999997E-3</v>
      </c>
      <c r="BZ703">
        <v>-1.3091800000000001E-2</v>
      </c>
      <c r="CA703">
        <v>-3.0299E-2</v>
      </c>
      <c r="CB703">
        <v>0.14465549999999999</v>
      </c>
      <c r="CC703">
        <v>0.1635046</v>
      </c>
      <c r="CD703">
        <v>0.15139320000000001</v>
      </c>
      <c r="CE703">
        <v>0.18397369999999999</v>
      </c>
      <c r="CF703">
        <v>0.1004299</v>
      </c>
      <c r="CG703">
        <v>-3.53493E-2</v>
      </c>
      <c r="CH703">
        <v>-1.5344200000000001E-2</v>
      </c>
      <c r="CI703">
        <v>7.4200000000000001E-5</v>
      </c>
      <c r="CJ703">
        <v>4.5383000000000003E-3</v>
      </c>
      <c r="CK703">
        <v>-4.72384E-2</v>
      </c>
      <c r="CL703" s="76">
        <v>1.2283999999999999E-3</v>
      </c>
      <c r="CM703" s="76">
        <v>1.1937E-3</v>
      </c>
      <c r="CN703" s="76">
        <v>1.0198E-3</v>
      </c>
      <c r="CO703" s="76">
        <v>8.9409999999999999E-4</v>
      </c>
      <c r="CP703" s="76">
        <v>7.5880000000000001E-4</v>
      </c>
      <c r="CQ703" s="76">
        <v>4.7830000000000003E-4</v>
      </c>
      <c r="CR703" s="76">
        <v>5.4169999999999999E-4</v>
      </c>
      <c r="CS703" s="76">
        <v>6.0550000000000003E-4</v>
      </c>
      <c r="CT703" s="76">
        <v>5.6269999999999996E-4</v>
      </c>
      <c r="CU703" s="76">
        <v>3.7369999999999998E-4</v>
      </c>
      <c r="CV703" s="76">
        <v>2.5670000000000001E-4</v>
      </c>
      <c r="CW703" s="76">
        <v>1.6699999999999999E-4</v>
      </c>
      <c r="CX703" s="76">
        <v>5.1360000000000002E-4</v>
      </c>
      <c r="CY703" s="76">
        <v>8.8469999999999998E-4</v>
      </c>
      <c r="CZ703" s="76">
        <v>1.3171999999999999E-3</v>
      </c>
      <c r="DA703" s="76">
        <v>1.3251999999999999E-3</v>
      </c>
      <c r="DB703" s="76">
        <v>1.1206E-3</v>
      </c>
      <c r="DC703" s="76">
        <v>1.0077E-3</v>
      </c>
      <c r="DD703" s="76">
        <v>1.0942E-3</v>
      </c>
      <c r="DE703" s="76">
        <v>1.4449E-3</v>
      </c>
      <c r="DF703" s="76">
        <v>1.5682000000000001E-3</v>
      </c>
      <c r="DG703" s="76">
        <v>1.4013000000000001E-3</v>
      </c>
      <c r="DH703" s="76">
        <v>1.1655000000000001E-3</v>
      </c>
      <c r="DI703" s="76">
        <v>1.5801999999999999E-3</v>
      </c>
    </row>
    <row r="704" spans="1:113" x14ac:dyDescent="0.25">
      <c r="A704" t="str">
        <f t="shared" si="11"/>
        <v>All_3. Wholesale, Transport, other utilities_All_All_All_All_43670</v>
      </c>
      <c r="B704" t="s">
        <v>177</v>
      </c>
      <c r="C704" t="s">
        <v>277</v>
      </c>
      <c r="D704" t="s">
        <v>19</v>
      </c>
      <c r="E704" t="s">
        <v>60</v>
      </c>
      <c r="F704" t="s">
        <v>19</v>
      </c>
      <c r="G704" t="s">
        <v>19</v>
      </c>
      <c r="H704" t="s">
        <v>19</v>
      </c>
      <c r="I704" t="s">
        <v>19</v>
      </c>
      <c r="J704" s="11">
        <v>43670</v>
      </c>
      <c r="K704">
        <v>15</v>
      </c>
      <c r="L704">
        <v>18</v>
      </c>
      <c r="M704">
        <v>17653</v>
      </c>
      <c r="N704">
        <v>0</v>
      </c>
      <c r="O704">
        <v>0</v>
      </c>
      <c r="P704">
        <v>0</v>
      </c>
      <c r="Q704">
        <v>0</v>
      </c>
      <c r="R704">
        <v>5.8107528999999998</v>
      </c>
      <c r="S704">
        <v>5.6390148</v>
      </c>
      <c r="T704">
        <v>5.5764516999999998</v>
      </c>
      <c r="U704">
        <v>5.5963580999999998</v>
      </c>
      <c r="V704">
        <v>5.9207916999999997</v>
      </c>
      <c r="W704">
        <v>6.3489085000000003</v>
      </c>
      <c r="X704">
        <v>6.5707722000000004</v>
      </c>
      <c r="Y704">
        <v>6.9455425999999996</v>
      </c>
      <c r="Z704">
        <v>7.0173712999999998</v>
      </c>
      <c r="AA704">
        <v>6.9409860999999999</v>
      </c>
      <c r="AB704">
        <v>6.9777801999999998</v>
      </c>
      <c r="AC704">
        <v>7.0448656999999999</v>
      </c>
      <c r="AD704">
        <v>6.7203679000000003</v>
      </c>
      <c r="AE704">
        <v>6.7233409000000002</v>
      </c>
      <c r="AF704">
        <v>6.5301200000000001</v>
      </c>
      <c r="AG704">
        <v>6.4067020000000001</v>
      </c>
      <c r="AH704">
        <v>6.1682940000000004</v>
      </c>
      <c r="AI704">
        <v>5.7171859999999999</v>
      </c>
      <c r="AJ704">
        <v>5.9760999999999997</v>
      </c>
      <c r="AK704">
        <v>6.3028409999999999</v>
      </c>
      <c r="AL704">
        <v>6.5149590000000002</v>
      </c>
      <c r="AM704">
        <v>6.6046529999999999</v>
      </c>
      <c r="AN704">
        <v>6.4073849999999997</v>
      </c>
      <c r="AO704">
        <v>6.1015430000000004</v>
      </c>
      <c r="AP704">
        <v>77.624570000000006</v>
      </c>
      <c r="AQ704">
        <v>74.783289999999994</v>
      </c>
      <c r="AR704">
        <v>72.844409999999996</v>
      </c>
      <c r="AS704">
        <v>71.655820000000006</v>
      </c>
      <c r="AT704">
        <v>70.917659999999998</v>
      </c>
      <c r="AU704">
        <v>70.096710000000002</v>
      </c>
      <c r="AV704">
        <v>69.013919999999999</v>
      </c>
      <c r="AW704">
        <v>70.176649999999995</v>
      </c>
      <c r="AX704">
        <v>73.755970000000005</v>
      </c>
      <c r="AY704">
        <v>78.290000000000006</v>
      </c>
      <c r="AZ704">
        <v>82.795209999999997</v>
      </c>
      <c r="BA704">
        <v>86.284649999999999</v>
      </c>
      <c r="BB704">
        <v>89.049989999999994</v>
      </c>
      <c r="BC704">
        <v>92.576070000000001</v>
      </c>
      <c r="BD704">
        <v>95.274699999999996</v>
      </c>
      <c r="BE704">
        <v>96.781720000000007</v>
      </c>
      <c r="BF704">
        <v>97.299030000000002</v>
      </c>
      <c r="BG704">
        <v>97.388940000000005</v>
      </c>
      <c r="BH704">
        <v>96.816090000000003</v>
      </c>
      <c r="BI704">
        <v>94.917529999999999</v>
      </c>
      <c r="BJ704">
        <v>90.998199999999997</v>
      </c>
      <c r="BK704">
        <v>86.548990000000003</v>
      </c>
      <c r="BL704">
        <v>83.577579999999998</v>
      </c>
      <c r="BM704">
        <v>81.174539999999993</v>
      </c>
      <c r="BN704">
        <v>-0.15267169999999999</v>
      </c>
      <c r="BO704">
        <v>-0.105222</v>
      </c>
      <c r="BP704">
        <v>-0.12451230000000001</v>
      </c>
      <c r="BQ704">
        <v>-0.125556</v>
      </c>
      <c r="BR704">
        <v>-0.12279569999999999</v>
      </c>
      <c r="BS704">
        <v>-0.1131272</v>
      </c>
      <c r="BT704">
        <v>-2.7730899999999999E-2</v>
      </c>
      <c r="BU704">
        <v>-2.0108000000000001E-3</v>
      </c>
      <c r="BV704">
        <v>-3.7607000000000002E-2</v>
      </c>
      <c r="BW704">
        <v>-1.92277E-2</v>
      </c>
      <c r="BX704">
        <v>-1.74454E-2</v>
      </c>
      <c r="BY704">
        <v>-2.4561699999999999E-2</v>
      </c>
      <c r="BZ704">
        <v>2.4567700000000001E-2</v>
      </c>
      <c r="CA704">
        <v>0.11045000000000001</v>
      </c>
      <c r="CB704">
        <v>0.25765969999999999</v>
      </c>
      <c r="CC704">
        <v>0.26003690000000002</v>
      </c>
      <c r="CD704">
        <v>0.2068643</v>
      </c>
      <c r="CE704">
        <v>0.16667219999999999</v>
      </c>
      <c r="CF704">
        <v>2.8218900000000002E-2</v>
      </c>
      <c r="CG704">
        <v>-0.1197112</v>
      </c>
      <c r="CH704">
        <v>-7.0245699999999994E-2</v>
      </c>
      <c r="CI704">
        <v>-0.1212638</v>
      </c>
      <c r="CJ704">
        <v>-9.6316499999999999E-2</v>
      </c>
      <c r="CK704">
        <v>-8.0506900000000006E-2</v>
      </c>
      <c r="CL704" s="76">
        <v>1.5288000000000001E-3</v>
      </c>
      <c r="CM704" s="76">
        <v>1.6007E-3</v>
      </c>
      <c r="CN704" s="76">
        <v>1.2641E-3</v>
      </c>
      <c r="CO704" s="76">
        <v>1.088E-3</v>
      </c>
      <c r="CP704" s="76">
        <v>8.4599999999999996E-4</v>
      </c>
      <c r="CQ704" s="76">
        <v>5.1060000000000005E-4</v>
      </c>
      <c r="CR704" s="76">
        <v>6.1680000000000003E-4</v>
      </c>
      <c r="CS704" s="76">
        <v>5.733E-4</v>
      </c>
      <c r="CT704" s="76">
        <v>5.9029999999999998E-4</v>
      </c>
      <c r="CU704" s="76">
        <v>4.0709999999999997E-4</v>
      </c>
      <c r="CV704" s="76">
        <v>2.7490000000000001E-4</v>
      </c>
      <c r="CW704" s="76">
        <v>1.827E-4</v>
      </c>
      <c r="CX704" s="76">
        <v>5.3989999999999995E-4</v>
      </c>
      <c r="CY704" s="76">
        <v>9.5209999999999999E-4</v>
      </c>
      <c r="CZ704" s="76">
        <v>1.6486999999999999E-3</v>
      </c>
      <c r="DA704" s="76">
        <v>1.6256E-3</v>
      </c>
      <c r="DB704" s="76">
        <v>1.3774E-3</v>
      </c>
      <c r="DC704" s="76">
        <v>1.3098999999999999E-3</v>
      </c>
      <c r="DD704" s="76">
        <v>1.3694E-3</v>
      </c>
      <c r="DE704" s="76">
        <v>1.4472E-3</v>
      </c>
      <c r="DF704" s="76">
        <v>1.5237E-3</v>
      </c>
      <c r="DG704" s="76">
        <v>1.4492999999999999E-3</v>
      </c>
      <c r="DH704" s="76">
        <v>1.3259000000000001E-3</v>
      </c>
      <c r="DI704" s="76">
        <v>1.7236E-3</v>
      </c>
    </row>
    <row r="705" spans="1:113" x14ac:dyDescent="0.25">
      <c r="A705" t="str">
        <f t="shared" si="11"/>
        <v>All_3. Wholesale, Transport, other utilities_All_All_All_All_43672</v>
      </c>
      <c r="B705" t="s">
        <v>177</v>
      </c>
      <c r="C705" t="s">
        <v>277</v>
      </c>
      <c r="D705" t="s">
        <v>19</v>
      </c>
      <c r="E705" t="s">
        <v>60</v>
      </c>
      <c r="F705" t="s">
        <v>19</v>
      </c>
      <c r="G705" t="s">
        <v>19</v>
      </c>
      <c r="H705" t="s">
        <v>19</v>
      </c>
      <c r="I705" t="s">
        <v>19</v>
      </c>
      <c r="J705" s="11">
        <v>43672</v>
      </c>
      <c r="K705">
        <v>15</v>
      </c>
      <c r="L705">
        <v>18</v>
      </c>
      <c r="M705">
        <v>17647</v>
      </c>
      <c r="N705">
        <v>0</v>
      </c>
      <c r="O705">
        <v>0</v>
      </c>
      <c r="P705">
        <v>0</v>
      </c>
      <c r="Q705">
        <v>0</v>
      </c>
      <c r="R705">
        <v>6.0306496000000003</v>
      </c>
      <c r="S705">
        <v>5.813078</v>
      </c>
      <c r="T705">
        <v>5.7383449000000004</v>
      </c>
      <c r="U705">
        <v>5.7466888000000003</v>
      </c>
      <c r="V705">
        <v>6.0345259999999996</v>
      </c>
      <c r="W705">
        <v>6.4169353999999998</v>
      </c>
      <c r="X705">
        <v>6.6883599</v>
      </c>
      <c r="Y705">
        <v>7.0064406000000004</v>
      </c>
      <c r="Z705">
        <v>7.2764156</v>
      </c>
      <c r="AA705">
        <v>7.2754551000000003</v>
      </c>
      <c r="AB705">
        <v>7.2237755999999997</v>
      </c>
      <c r="AC705">
        <v>7.0874476</v>
      </c>
      <c r="AD705">
        <v>6.8160274000000003</v>
      </c>
      <c r="AE705">
        <v>6.7638316999999999</v>
      </c>
      <c r="AF705">
        <v>6.5264423999999996</v>
      </c>
      <c r="AG705">
        <v>6.3594160000000004</v>
      </c>
      <c r="AH705">
        <v>6.1172750000000002</v>
      </c>
      <c r="AI705">
        <v>5.7120449999999998</v>
      </c>
      <c r="AJ705">
        <v>5.9102160000000001</v>
      </c>
      <c r="AK705">
        <v>6.2494209999999999</v>
      </c>
      <c r="AL705">
        <v>6.4088979999999998</v>
      </c>
      <c r="AM705">
        <v>6.4035650000000004</v>
      </c>
      <c r="AN705">
        <v>6.2116429999999996</v>
      </c>
      <c r="AO705">
        <v>5.9136050000000004</v>
      </c>
      <c r="AP705">
        <v>76.245890000000003</v>
      </c>
      <c r="AQ705">
        <v>76.432109999999994</v>
      </c>
      <c r="AR705">
        <v>75.103200000000001</v>
      </c>
      <c r="AS705">
        <v>73.274559999999994</v>
      </c>
      <c r="AT705">
        <v>71.536349999999999</v>
      </c>
      <c r="AU705">
        <v>70.092240000000004</v>
      </c>
      <c r="AV705">
        <v>68.961659999999995</v>
      </c>
      <c r="AW705">
        <v>70.014719999999997</v>
      </c>
      <c r="AX705">
        <v>72.700990000000004</v>
      </c>
      <c r="AY705">
        <v>76.560630000000003</v>
      </c>
      <c r="AZ705">
        <v>80.990780000000001</v>
      </c>
      <c r="BA705">
        <v>84.758200000000002</v>
      </c>
      <c r="BB705">
        <v>87.961029999999994</v>
      </c>
      <c r="BC705">
        <v>90.455529999999996</v>
      </c>
      <c r="BD705">
        <v>92.667400000000001</v>
      </c>
      <c r="BE705">
        <v>94.158259999999999</v>
      </c>
      <c r="BF705">
        <v>94.902919999999995</v>
      </c>
      <c r="BG705">
        <v>94.526600000000002</v>
      </c>
      <c r="BH705">
        <v>93.050110000000004</v>
      </c>
      <c r="BI705">
        <v>90.349170000000001</v>
      </c>
      <c r="BJ705">
        <v>86.339839999999995</v>
      </c>
      <c r="BK705">
        <v>82.154669999999996</v>
      </c>
      <c r="BL705">
        <v>79.268839999999997</v>
      </c>
      <c r="BM705">
        <v>76.87</v>
      </c>
      <c r="BN705">
        <v>-0.15399669999999999</v>
      </c>
      <c r="BO705">
        <v>-0.105715</v>
      </c>
      <c r="BP705">
        <v>-0.1246107</v>
      </c>
      <c r="BQ705">
        <v>-0.1256118</v>
      </c>
      <c r="BR705">
        <v>-0.1230961</v>
      </c>
      <c r="BS705">
        <v>-0.1140304</v>
      </c>
      <c r="BT705">
        <v>-2.89698E-2</v>
      </c>
      <c r="BU705">
        <v>-3.3306E-3</v>
      </c>
      <c r="BV705">
        <v>-3.8812699999999999E-2</v>
      </c>
      <c r="BW705">
        <v>-1.9651399999999999E-2</v>
      </c>
      <c r="BX705">
        <v>-1.7546599999999999E-2</v>
      </c>
      <c r="BY705">
        <v>-2.4606599999999999E-2</v>
      </c>
      <c r="BZ705">
        <v>2.4650999999999999E-2</v>
      </c>
      <c r="CA705">
        <v>0.112377</v>
      </c>
      <c r="CB705">
        <v>0.26038359999999999</v>
      </c>
      <c r="CC705">
        <v>0.2622294</v>
      </c>
      <c r="CD705">
        <v>0.20943490000000001</v>
      </c>
      <c r="CE705">
        <v>0.16852909999999999</v>
      </c>
      <c r="CF705">
        <v>2.92053E-2</v>
      </c>
      <c r="CG705">
        <v>-0.11934930000000001</v>
      </c>
      <c r="CH705">
        <v>-6.9310700000000003E-2</v>
      </c>
      <c r="CI705">
        <v>-0.1202675</v>
      </c>
      <c r="CJ705">
        <v>-9.6045500000000006E-2</v>
      </c>
      <c r="CK705">
        <v>-8.0374399999999999E-2</v>
      </c>
      <c r="CL705" s="76">
        <v>1.5181000000000001E-3</v>
      </c>
      <c r="CM705" s="76">
        <v>1.5344E-3</v>
      </c>
      <c r="CN705" s="76">
        <v>1.3186000000000001E-3</v>
      </c>
      <c r="CO705" s="76">
        <v>1.1731000000000001E-3</v>
      </c>
      <c r="CP705" s="76">
        <v>9.188E-4</v>
      </c>
      <c r="CQ705" s="76">
        <v>6.2580000000000003E-4</v>
      </c>
      <c r="CR705" s="76">
        <v>6.2810000000000003E-4</v>
      </c>
      <c r="CS705" s="76">
        <v>7.0569999999999997E-4</v>
      </c>
      <c r="CT705" s="76">
        <v>6.1580000000000001E-4</v>
      </c>
      <c r="CU705" s="76">
        <v>4.7619999999999997E-4</v>
      </c>
      <c r="CV705" s="76">
        <v>2.987E-4</v>
      </c>
      <c r="CW705" s="76">
        <v>1.9010000000000001E-4</v>
      </c>
      <c r="CX705" s="76">
        <v>5.7419999999999997E-4</v>
      </c>
      <c r="CY705" s="76">
        <v>1.0179E-3</v>
      </c>
      <c r="CZ705" s="76">
        <v>1.8489999999999999E-3</v>
      </c>
      <c r="DA705" s="76">
        <v>1.8416000000000001E-3</v>
      </c>
      <c r="DB705" s="76">
        <v>1.5510999999999999E-3</v>
      </c>
      <c r="DC705" s="76">
        <v>1.3967000000000001E-3</v>
      </c>
      <c r="DD705" s="76">
        <v>1.5919E-3</v>
      </c>
      <c r="DE705" s="76">
        <v>1.7463999999999999E-3</v>
      </c>
      <c r="DF705" s="76">
        <v>1.8066E-3</v>
      </c>
      <c r="DG705" s="76">
        <v>1.671E-3</v>
      </c>
      <c r="DH705" s="76">
        <v>1.4756999999999999E-3</v>
      </c>
      <c r="DI705" s="76">
        <v>2.1621000000000001E-3</v>
      </c>
    </row>
    <row r="706" spans="1:113" x14ac:dyDescent="0.25">
      <c r="A706" t="str">
        <f t="shared" si="11"/>
        <v>All_3. Wholesale, Transport, other utilities_All_All_All_All_43690</v>
      </c>
      <c r="B706" t="s">
        <v>177</v>
      </c>
      <c r="C706" t="s">
        <v>277</v>
      </c>
      <c r="D706" t="s">
        <v>19</v>
      </c>
      <c r="E706" t="s">
        <v>60</v>
      </c>
      <c r="F706" t="s">
        <v>19</v>
      </c>
      <c r="G706" t="s">
        <v>19</v>
      </c>
      <c r="H706" t="s">
        <v>19</v>
      </c>
      <c r="I706" t="s">
        <v>19</v>
      </c>
      <c r="J706" s="11">
        <v>43690</v>
      </c>
      <c r="K706">
        <v>15</v>
      </c>
      <c r="L706">
        <v>18</v>
      </c>
      <c r="M706">
        <v>17602</v>
      </c>
      <c r="N706">
        <v>0</v>
      </c>
      <c r="O706">
        <v>0</v>
      </c>
      <c r="P706">
        <v>0</v>
      </c>
      <c r="Q706">
        <v>0</v>
      </c>
      <c r="R706">
        <v>5.7464263999999998</v>
      </c>
      <c r="S706">
        <v>5.6674885000000002</v>
      </c>
      <c r="T706">
        <v>5.6804902000000004</v>
      </c>
      <c r="U706">
        <v>5.6297785999999999</v>
      </c>
      <c r="V706">
        <v>5.9534602000000003</v>
      </c>
      <c r="W706">
        <v>6.3164714999999996</v>
      </c>
      <c r="X706">
        <v>6.5712935000000003</v>
      </c>
      <c r="Y706">
        <v>6.8522591999999998</v>
      </c>
      <c r="Z706">
        <v>6.9012890999999996</v>
      </c>
      <c r="AA706">
        <v>6.8852631999999998</v>
      </c>
      <c r="AB706">
        <v>6.9457459000000004</v>
      </c>
      <c r="AC706">
        <v>6.9312873000000002</v>
      </c>
      <c r="AD706">
        <v>6.6453654000000002</v>
      </c>
      <c r="AE706">
        <v>6.7148282999999998</v>
      </c>
      <c r="AF706">
        <v>6.5561762000000003</v>
      </c>
      <c r="AG706">
        <v>6.4142979999999996</v>
      </c>
      <c r="AH706">
        <v>6.1640940000000004</v>
      </c>
      <c r="AI706">
        <v>5.7208940000000004</v>
      </c>
      <c r="AJ706">
        <v>5.955851</v>
      </c>
      <c r="AK706">
        <v>6.3725709999999998</v>
      </c>
      <c r="AL706">
        <v>6.6582530000000002</v>
      </c>
      <c r="AM706">
        <v>6.5356800000000002</v>
      </c>
      <c r="AN706">
        <v>6.4581410000000004</v>
      </c>
      <c r="AO706">
        <v>6.1763729999999999</v>
      </c>
      <c r="AP706">
        <v>75.112139999999997</v>
      </c>
      <c r="AQ706">
        <v>72.680300000000003</v>
      </c>
      <c r="AR706">
        <v>71.215450000000004</v>
      </c>
      <c r="AS706">
        <v>69.897149999999996</v>
      </c>
      <c r="AT706">
        <v>69.044110000000003</v>
      </c>
      <c r="AU706">
        <v>67.816500000000005</v>
      </c>
      <c r="AV706">
        <v>66.886219999999994</v>
      </c>
      <c r="AW706">
        <v>67.416139999999999</v>
      </c>
      <c r="AX706">
        <v>71.345330000000004</v>
      </c>
      <c r="AY706">
        <v>76.0792</v>
      </c>
      <c r="AZ706">
        <v>80.475880000000004</v>
      </c>
      <c r="BA706">
        <v>84.700360000000003</v>
      </c>
      <c r="BB706">
        <v>88.359949999999998</v>
      </c>
      <c r="BC706">
        <v>91.211039999999997</v>
      </c>
      <c r="BD706">
        <v>93.143870000000007</v>
      </c>
      <c r="BE706">
        <v>94.695689999999999</v>
      </c>
      <c r="BF706">
        <v>95.487070000000003</v>
      </c>
      <c r="BG706">
        <v>95.445139999999995</v>
      </c>
      <c r="BH706">
        <v>94.682969999999997</v>
      </c>
      <c r="BI706">
        <v>92.248660000000001</v>
      </c>
      <c r="BJ706">
        <v>88.499499999999998</v>
      </c>
      <c r="BK706">
        <v>84.769829999999999</v>
      </c>
      <c r="BL706">
        <v>81.227869999999996</v>
      </c>
      <c r="BM706">
        <v>78.490129999999994</v>
      </c>
      <c r="BN706">
        <v>-0.1172245</v>
      </c>
      <c r="BO706">
        <v>-0.1336966</v>
      </c>
      <c r="BP706">
        <v>-0.14066480000000001</v>
      </c>
      <c r="BQ706">
        <v>-0.1148491</v>
      </c>
      <c r="BR706">
        <v>-0.14857909999999999</v>
      </c>
      <c r="BS706">
        <v>-0.1468999</v>
      </c>
      <c r="BT706">
        <v>-0.1107447</v>
      </c>
      <c r="BU706">
        <v>-6.2596499999999999E-2</v>
      </c>
      <c r="BV706">
        <v>-2.1956300000000002E-2</v>
      </c>
      <c r="BW706">
        <v>-2.5817099999999999E-2</v>
      </c>
      <c r="BX706">
        <v>-2.8385000000000001E-2</v>
      </c>
      <c r="BY706">
        <v>-2.3531799999999999E-2</v>
      </c>
      <c r="BZ706">
        <v>2.1281700000000001E-2</v>
      </c>
      <c r="CA706">
        <v>8.7448999999999999E-3</v>
      </c>
      <c r="CB706">
        <v>0.1332014</v>
      </c>
      <c r="CC706">
        <v>0.13161719999999999</v>
      </c>
      <c r="CD706">
        <v>0.1120876</v>
      </c>
      <c r="CE706">
        <v>8.0930500000000002E-2</v>
      </c>
      <c r="CF706">
        <v>-3.8670799999999998E-2</v>
      </c>
      <c r="CG706">
        <v>-0.1468411</v>
      </c>
      <c r="CH706">
        <v>-0.18263850000000001</v>
      </c>
      <c r="CI706">
        <v>-0.1200532</v>
      </c>
      <c r="CJ706">
        <v>-0.1002508</v>
      </c>
      <c r="CK706">
        <v>-0.12207220000000001</v>
      </c>
      <c r="CL706" s="76">
        <v>1.5544999999999999E-3</v>
      </c>
      <c r="CM706" s="76">
        <v>1.5665E-3</v>
      </c>
      <c r="CN706" s="76">
        <v>1.2217E-3</v>
      </c>
      <c r="CO706" s="76">
        <v>1.0122E-3</v>
      </c>
      <c r="CP706" s="76">
        <v>6.711E-4</v>
      </c>
      <c r="CQ706" s="76">
        <v>4.3909999999999999E-4</v>
      </c>
      <c r="CR706" s="76">
        <v>4.5350000000000002E-4</v>
      </c>
      <c r="CS706" s="76">
        <v>4.4999999999999999E-4</v>
      </c>
      <c r="CT706" s="76">
        <v>4.1990000000000001E-4</v>
      </c>
      <c r="CU706" s="76">
        <v>2.965E-4</v>
      </c>
      <c r="CV706" s="76">
        <v>2.4580000000000001E-4</v>
      </c>
      <c r="CW706" s="76">
        <v>1.4630000000000001E-4</v>
      </c>
      <c r="CX706" s="76">
        <v>5.5360000000000001E-4</v>
      </c>
      <c r="CY706" s="76">
        <v>9.7510000000000001E-4</v>
      </c>
      <c r="CZ706" s="76">
        <v>1.6654E-3</v>
      </c>
      <c r="DA706" s="76">
        <v>1.6743000000000001E-3</v>
      </c>
      <c r="DB706" s="76">
        <v>1.3512000000000001E-3</v>
      </c>
      <c r="DC706" s="76">
        <v>1.2065000000000001E-3</v>
      </c>
      <c r="DD706" s="76">
        <v>1.3646000000000001E-3</v>
      </c>
      <c r="DE706" s="76">
        <v>1.7669999999999999E-3</v>
      </c>
      <c r="DF706" s="76">
        <v>1.8305000000000001E-3</v>
      </c>
      <c r="DG706" s="76">
        <v>1.6364999999999999E-3</v>
      </c>
      <c r="DH706" s="76">
        <v>1.2777999999999999E-3</v>
      </c>
      <c r="DI706" s="76">
        <v>1.7803000000000001E-3</v>
      </c>
    </row>
    <row r="707" spans="1:113" x14ac:dyDescent="0.25">
      <c r="A707" t="str">
        <f t="shared" si="11"/>
        <v>All_3. Wholesale, Transport, other utilities_All_All_All_All_43691</v>
      </c>
      <c r="B707" t="s">
        <v>177</v>
      </c>
      <c r="C707" t="s">
        <v>277</v>
      </c>
      <c r="D707" t="s">
        <v>19</v>
      </c>
      <c r="E707" t="s">
        <v>60</v>
      </c>
      <c r="F707" t="s">
        <v>19</v>
      </c>
      <c r="G707" t="s">
        <v>19</v>
      </c>
      <c r="H707" t="s">
        <v>19</v>
      </c>
      <c r="I707" t="s">
        <v>19</v>
      </c>
      <c r="J707" s="11">
        <v>43691</v>
      </c>
      <c r="K707">
        <v>15</v>
      </c>
      <c r="L707">
        <v>18</v>
      </c>
      <c r="M707">
        <v>17594</v>
      </c>
      <c r="N707">
        <v>0</v>
      </c>
      <c r="O707">
        <v>0</v>
      </c>
      <c r="P707">
        <v>0</v>
      </c>
      <c r="Q707">
        <v>0</v>
      </c>
      <c r="R707">
        <v>6.0321588999999998</v>
      </c>
      <c r="S707">
        <v>5.9538139000000001</v>
      </c>
      <c r="T707">
        <v>5.7619543999999996</v>
      </c>
      <c r="U707">
        <v>5.7167808999999998</v>
      </c>
      <c r="V707">
        <v>6.0942664999999998</v>
      </c>
      <c r="W707">
        <v>6.5534534999999998</v>
      </c>
      <c r="X707">
        <v>6.8233689000000002</v>
      </c>
      <c r="Y707">
        <v>7.0282738</v>
      </c>
      <c r="Z707">
        <v>7.1252158999999997</v>
      </c>
      <c r="AA707">
        <v>7.1056020999999996</v>
      </c>
      <c r="AB707">
        <v>7.1473991999999997</v>
      </c>
      <c r="AC707">
        <v>7.0672946000000003</v>
      </c>
      <c r="AD707">
        <v>6.7692496999999996</v>
      </c>
      <c r="AE707">
        <v>6.8194616999999997</v>
      </c>
      <c r="AF707">
        <v>6.6899617999999998</v>
      </c>
      <c r="AG707">
        <v>6.5874699999999997</v>
      </c>
      <c r="AH707">
        <v>6.3221100000000003</v>
      </c>
      <c r="AI707">
        <v>5.9115019999999996</v>
      </c>
      <c r="AJ707">
        <v>6.1962789999999996</v>
      </c>
      <c r="AK707">
        <v>6.4600229999999996</v>
      </c>
      <c r="AL707">
        <v>6.7388859999999999</v>
      </c>
      <c r="AM707">
        <v>6.5919980000000002</v>
      </c>
      <c r="AN707">
        <v>6.400817</v>
      </c>
      <c r="AO707">
        <v>6.1053009999999999</v>
      </c>
      <c r="AP707">
        <v>78.043599999999998</v>
      </c>
      <c r="AQ707">
        <v>74.828029999999998</v>
      </c>
      <c r="AR707">
        <v>73.669390000000007</v>
      </c>
      <c r="AS707">
        <v>71.587500000000006</v>
      </c>
      <c r="AT707">
        <v>70.299120000000002</v>
      </c>
      <c r="AU707">
        <v>69.593710000000002</v>
      </c>
      <c r="AV707">
        <v>68.722809999999996</v>
      </c>
      <c r="AW707">
        <v>69.0822</v>
      </c>
      <c r="AX707">
        <v>73.19735</v>
      </c>
      <c r="AY707">
        <v>78.117999999999995</v>
      </c>
      <c r="AZ707">
        <v>83.081270000000004</v>
      </c>
      <c r="BA707">
        <v>87.594080000000005</v>
      </c>
      <c r="BB707">
        <v>91.439059999999998</v>
      </c>
      <c r="BC707">
        <v>94.703800000000001</v>
      </c>
      <c r="BD707">
        <v>96.951089999999994</v>
      </c>
      <c r="BE707">
        <v>98.402869999999993</v>
      </c>
      <c r="BF707">
        <v>99.035390000000007</v>
      </c>
      <c r="BG707">
        <v>99.228870000000001</v>
      </c>
      <c r="BH707">
        <v>98.413269999999997</v>
      </c>
      <c r="BI707">
        <v>96.10069</v>
      </c>
      <c r="BJ707">
        <v>91.42944</v>
      </c>
      <c r="BK707">
        <v>87.179659999999998</v>
      </c>
      <c r="BL707">
        <v>83.910960000000003</v>
      </c>
      <c r="BM707">
        <v>81.338350000000005</v>
      </c>
      <c r="BN707">
        <v>-0.1174709</v>
      </c>
      <c r="BO707">
        <v>-0.1338819</v>
      </c>
      <c r="BP707">
        <v>-0.14081550000000001</v>
      </c>
      <c r="BQ707">
        <v>-0.1147451</v>
      </c>
      <c r="BR707">
        <v>-0.14819289999999999</v>
      </c>
      <c r="BS707">
        <v>-0.1469946</v>
      </c>
      <c r="BT707">
        <v>-0.1108619</v>
      </c>
      <c r="BU707">
        <v>-6.24457E-2</v>
      </c>
      <c r="BV707">
        <v>-2.1664599999999999E-2</v>
      </c>
      <c r="BW707">
        <v>-2.5475899999999999E-2</v>
      </c>
      <c r="BX707">
        <v>-2.8076799999999999E-2</v>
      </c>
      <c r="BY707">
        <v>-2.3734700000000001E-2</v>
      </c>
      <c r="BZ707">
        <v>2.1183799999999999E-2</v>
      </c>
      <c r="CA707">
        <v>9.7753000000000007E-3</v>
      </c>
      <c r="CB707">
        <v>0.13461909999999999</v>
      </c>
      <c r="CC707">
        <v>0.13291040000000001</v>
      </c>
      <c r="CD707">
        <v>0.1134158</v>
      </c>
      <c r="CE707">
        <v>8.1924399999999994E-2</v>
      </c>
      <c r="CF707">
        <v>-3.8086299999999997E-2</v>
      </c>
      <c r="CG707">
        <v>-0.14663760000000001</v>
      </c>
      <c r="CH707">
        <v>-0.18235009999999999</v>
      </c>
      <c r="CI707">
        <v>-0.1195108</v>
      </c>
      <c r="CJ707">
        <v>-9.9905099999999997E-2</v>
      </c>
      <c r="CK707">
        <v>-0.1217091</v>
      </c>
      <c r="CL707" s="76">
        <v>2.0996999999999999E-3</v>
      </c>
      <c r="CM707" s="76">
        <v>2.1242000000000001E-3</v>
      </c>
      <c r="CN707" s="76">
        <v>1.5785E-3</v>
      </c>
      <c r="CO707" s="76">
        <v>1.3347999999999999E-3</v>
      </c>
      <c r="CP707" s="76">
        <v>8.5610000000000005E-4</v>
      </c>
      <c r="CQ707" s="76">
        <v>4.215E-4</v>
      </c>
      <c r="CR707" s="76">
        <v>4.4480000000000002E-4</v>
      </c>
      <c r="CS707" s="76">
        <v>5.4839999999999999E-4</v>
      </c>
      <c r="CT707" s="76">
        <v>4.7160000000000002E-4</v>
      </c>
      <c r="CU707" s="76">
        <v>3.0650000000000002E-4</v>
      </c>
      <c r="CV707" s="76">
        <v>2.7900000000000001E-4</v>
      </c>
      <c r="CW707" s="76">
        <v>1.583E-4</v>
      </c>
      <c r="CX707" s="76">
        <v>6.0019999999999995E-4</v>
      </c>
      <c r="CY707" s="76">
        <v>1.1095E-3</v>
      </c>
      <c r="CZ707" s="76">
        <v>1.8992E-3</v>
      </c>
      <c r="DA707" s="76">
        <v>1.9578E-3</v>
      </c>
      <c r="DB707" s="76">
        <v>1.5624E-3</v>
      </c>
      <c r="DC707" s="76">
        <v>1.3553E-3</v>
      </c>
      <c r="DD707" s="76">
        <v>1.6155E-3</v>
      </c>
      <c r="DE707" s="76">
        <v>2.1293000000000002E-3</v>
      </c>
      <c r="DF707" s="76">
        <v>2.2231999999999998E-3</v>
      </c>
      <c r="DG707" s="76">
        <v>1.9859999999999999E-3</v>
      </c>
      <c r="DH707" s="76">
        <v>1.5049E-3</v>
      </c>
      <c r="DI707" s="76">
        <v>2.1175999999999999E-3</v>
      </c>
    </row>
    <row r="708" spans="1:113" x14ac:dyDescent="0.25">
      <c r="A708" t="str">
        <f t="shared" si="11"/>
        <v>All_3. Wholesale, Transport, other utilities_All_All_All_All_43693</v>
      </c>
      <c r="B708" t="s">
        <v>177</v>
      </c>
      <c r="C708" t="s">
        <v>277</v>
      </c>
      <c r="D708" t="s">
        <v>19</v>
      </c>
      <c r="E708" t="s">
        <v>60</v>
      </c>
      <c r="F708" t="s">
        <v>19</v>
      </c>
      <c r="G708" t="s">
        <v>19</v>
      </c>
      <c r="H708" t="s">
        <v>19</v>
      </c>
      <c r="I708" t="s">
        <v>19</v>
      </c>
      <c r="J708" s="11">
        <v>43693</v>
      </c>
      <c r="K708">
        <v>15</v>
      </c>
      <c r="L708">
        <v>18</v>
      </c>
      <c r="M708">
        <v>17589</v>
      </c>
      <c r="N708">
        <v>0</v>
      </c>
      <c r="O708">
        <v>0</v>
      </c>
      <c r="P708">
        <v>0</v>
      </c>
      <c r="Q708">
        <v>0</v>
      </c>
      <c r="R708">
        <v>6.1428270999999999</v>
      </c>
      <c r="S708">
        <v>6.0148200999999997</v>
      </c>
      <c r="T708">
        <v>5.8460570000000001</v>
      </c>
      <c r="U708">
        <v>5.8436026999999999</v>
      </c>
      <c r="V708">
        <v>6.1233307999999997</v>
      </c>
      <c r="W708">
        <v>6.5617710000000002</v>
      </c>
      <c r="X708">
        <v>6.8474653999999999</v>
      </c>
      <c r="Y708">
        <v>7.1241655000000002</v>
      </c>
      <c r="Z708">
        <v>7.2927892999999999</v>
      </c>
      <c r="AA708">
        <v>7.3004986000000001</v>
      </c>
      <c r="AB708">
        <v>7.2432736999999996</v>
      </c>
      <c r="AC708">
        <v>7.1885241000000004</v>
      </c>
      <c r="AD708">
        <v>6.9029708000000003</v>
      </c>
      <c r="AE708">
        <v>6.9469219999999998</v>
      </c>
      <c r="AF708">
        <v>6.7060393999999999</v>
      </c>
      <c r="AG708">
        <v>6.5496400000000001</v>
      </c>
      <c r="AH708">
        <v>6.2637799999999997</v>
      </c>
      <c r="AI708">
        <v>5.8632629999999999</v>
      </c>
      <c r="AJ708">
        <v>6.0569249999999997</v>
      </c>
      <c r="AK708">
        <v>6.2301840000000004</v>
      </c>
      <c r="AL708">
        <v>6.5440610000000001</v>
      </c>
      <c r="AM708">
        <v>6.493811</v>
      </c>
      <c r="AN708">
        <v>6.2736150000000004</v>
      </c>
      <c r="AO708">
        <v>5.9837179999999996</v>
      </c>
      <c r="AP708">
        <v>78.838809999999995</v>
      </c>
      <c r="AQ708">
        <v>78.829800000000006</v>
      </c>
      <c r="AR708">
        <v>76.812700000000007</v>
      </c>
      <c r="AS708">
        <v>75.172169999999994</v>
      </c>
      <c r="AT708">
        <v>74.019620000000003</v>
      </c>
      <c r="AU708">
        <v>72.796509999999998</v>
      </c>
      <c r="AV708">
        <v>71.589889999999997</v>
      </c>
      <c r="AW708">
        <v>71.705439999999996</v>
      </c>
      <c r="AX708">
        <v>75.206440000000001</v>
      </c>
      <c r="AY708">
        <v>80.675319999999999</v>
      </c>
      <c r="AZ708">
        <v>85.441469999999995</v>
      </c>
      <c r="BA708">
        <v>89.656130000000005</v>
      </c>
      <c r="BB708">
        <v>92.593100000000007</v>
      </c>
      <c r="BC708">
        <v>94.878339999999994</v>
      </c>
      <c r="BD708">
        <v>97.425420000000003</v>
      </c>
      <c r="BE708">
        <v>98.490780000000001</v>
      </c>
      <c r="BF708">
        <v>99.068550000000002</v>
      </c>
      <c r="BG708">
        <v>98.476900000000001</v>
      </c>
      <c r="BH708">
        <v>96.86206</v>
      </c>
      <c r="BI708">
        <v>93.355530000000002</v>
      </c>
      <c r="BJ708">
        <v>88.22748</v>
      </c>
      <c r="BK708">
        <v>84.335080000000005</v>
      </c>
      <c r="BL708">
        <v>81.259010000000004</v>
      </c>
      <c r="BM708">
        <v>79.040149999999997</v>
      </c>
      <c r="BN708">
        <v>-0.119462</v>
      </c>
      <c r="BO708">
        <v>-0.13449949999999999</v>
      </c>
      <c r="BP708">
        <v>-0.14054739999999999</v>
      </c>
      <c r="BQ708">
        <v>-0.1148628</v>
      </c>
      <c r="BR708">
        <v>-0.149591</v>
      </c>
      <c r="BS708">
        <v>-0.14882709999999999</v>
      </c>
      <c r="BT708">
        <v>-0.1131321</v>
      </c>
      <c r="BU708">
        <v>-6.5817000000000001E-2</v>
      </c>
      <c r="BV708">
        <v>-2.4984699999999999E-2</v>
      </c>
      <c r="BW708">
        <v>-2.7469199999999999E-2</v>
      </c>
      <c r="BX708">
        <v>-2.9692699999999999E-2</v>
      </c>
      <c r="BY708">
        <v>-2.41362E-2</v>
      </c>
      <c r="BZ708">
        <v>2.0630900000000001E-2</v>
      </c>
      <c r="CA708">
        <v>1.0986599999999999E-2</v>
      </c>
      <c r="CB708">
        <v>0.1369408</v>
      </c>
      <c r="CC708">
        <v>0.13427459999999999</v>
      </c>
      <c r="CD708">
        <v>0.11584560000000001</v>
      </c>
      <c r="CE708">
        <v>8.3924299999999993E-2</v>
      </c>
      <c r="CF708">
        <v>-3.7039099999999998E-2</v>
      </c>
      <c r="CG708">
        <v>-0.1460941</v>
      </c>
      <c r="CH708">
        <v>-0.18070749999999999</v>
      </c>
      <c r="CI708">
        <v>-0.1185749</v>
      </c>
      <c r="CJ708">
        <v>-0.1001005</v>
      </c>
      <c r="CK708">
        <v>-0.1222737</v>
      </c>
      <c r="CL708" s="76">
        <v>1.9903E-3</v>
      </c>
      <c r="CM708" s="76">
        <v>1.9731000000000002E-3</v>
      </c>
      <c r="CN708" s="76">
        <v>1.5563E-3</v>
      </c>
      <c r="CO708" s="76">
        <v>1.2133999999999999E-3</v>
      </c>
      <c r="CP708" s="76">
        <v>8.9530000000000002E-4</v>
      </c>
      <c r="CQ708" s="76">
        <v>5.2039999999999996E-4</v>
      </c>
      <c r="CR708" s="76">
        <v>6.1689999999999998E-4</v>
      </c>
      <c r="CS708" s="76">
        <v>6.0880000000000005E-4</v>
      </c>
      <c r="CT708" s="76">
        <v>4.6589999999999999E-4</v>
      </c>
      <c r="CU708" s="76">
        <v>3.4519999999999999E-4</v>
      </c>
      <c r="CV708" s="76">
        <v>2.8009999999999998E-4</v>
      </c>
      <c r="CW708" s="76">
        <v>1.651E-4</v>
      </c>
      <c r="CX708" s="76">
        <v>5.9969999999999999E-4</v>
      </c>
      <c r="CY708" s="76">
        <v>1.0864E-3</v>
      </c>
      <c r="CZ708" s="76">
        <v>1.8745000000000001E-3</v>
      </c>
      <c r="DA708" s="76">
        <v>1.9097999999999999E-3</v>
      </c>
      <c r="DB708" s="76">
        <v>1.5493E-3</v>
      </c>
      <c r="DC708" s="76">
        <v>1.3596999999999999E-3</v>
      </c>
      <c r="DD708" s="76">
        <v>1.5797999999999999E-3</v>
      </c>
      <c r="DE708" s="76">
        <v>2.0309999999999998E-3</v>
      </c>
      <c r="DF708" s="76">
        <v>2.0958000000000001E-3</v>
      </c>
      <c r="DG708" s="76">
        <v>1.8766E-3</v>
      </c>
      <c r="DH708" s="76">
        <v>1.4557000000000001E-3</v>
      </c>
      <c r="DI708" s="76">
        <v>2.0787000000000002E-3</v>
      </c>
    </row>
    <row r="709" spans="1:113" x14ac:dyDescent="0.25">
      <c r="A709" t="str">
        <f t="shared" si="11"/>
        <v>All_3. Wholesale, Transport, other utilities_All_All_All_All_43703</v>
      </c>
      <c r="B709" t="s">
        <v>177</v>
      </c>
      <c r="C709" t="s">
        <v>277</v>
      </c>
      <c r="D709" t="s">
        <v>19</v>
      </c>
      <c r="E709" t="s">
        <v>60</v>
      </c>
      <c r="F709" t="s">
        <v>19</v>
      </c>
      <c r="G709" t="s">
        <v>19</v>
      </c>
      <c r="H709" t="s">
        <v>19</v>
      </c>
      <c r="I709" t="s">
        <v>19</v>
      </c>
      <c r="J709" s="11">
        <v>43703</v>
      </c>
      <c r="K709">
        <v>15</v>
      </c>
      <c r="L709">
        <v>18</v>
      </c>
      <c r="M709">
        <v>17553</v>
      </c>
      <c r="N709">
        <v>0</v>
      </c>
      <c r="O709">
        <v>0</v>
      </c>
      <c r="P709">
        <v>0</v>
      </c>
      <c r="Q709">
        <v>0</v>
      </c>
      <c r="R709">
        <v>5.2993274000000001</v>
      </c>
      <c r="S709">
        <v>5.0888546000000003</v>
      </c>
      <c r="T709">
        <v>5.1068968000000003</v>
      </c>
      <c r="U709">
        <v>5.2330568</v>
      </c>
      <c r="V709">
        <v>5.5347771999999997</v>
      </c>
      <c r="W709">
        <v>6.0123188000000001</v>
      </c>
      <c r="X709">
        <v>6.4373053000000002</v>
      </c>
      <c r="Y709">
        <v>6.8626296</v>
      </c>
      <c r="Z709">
        <v>7.0186197999999997</v>
      </c>
      <c r="AA709">
        <v>7.0700265</v>
      </c>
      <c r="AB709">
        <v>7.0642246999999996</v>
      </c>
      <c r="AC709">
        <v>6.9964148000000002</v>
      </c>
      <c r="AD709">
        <v>6.7119336000000001</v>
      </c>
      <c r="AE709">
        <v>6.8322981</v>
      </c>
      <c r="AF709">
        <v>6.6167134000000001</v>
      </c>
      <c r="AG709">
        <v>6.4418899999999999</v>
      </c>
      <c r="AH709">
        <v>6.1447729999999998</v>
      </c>
      <c r="AI709">
        <v>5.7155899999999997</v>
      </c>
      <c r="AJ709">
        <v>5.9096929999999999</v>
      </c>
      <c r="AK709">
        <v>6.2203949999999999</v>
      </c>
      <c r="AL709">
        <v>6.3586790000000004</v>
      </c>
      <c r="AM709">
        <v>6.2055400000000001</v>
      </c>
      <c r="AN709">
        <v>6.0563339999999997</v>
      </c>
      <c r="AO709">
        <v>5.823016</v>
      </c>
      <c r="AP709">
        <v>76.959940000000003</v>
      </c>
      <c r="AQ709">
        <v>75.398970000000006</v>
      </c>
      <c r="AR709">
        <v>74.223269999999999</v>
      </c>
      <c r="AS709">
        <v>72.762330000000006</v>
      </c>
      <c r="AT709">
        <v>71.51943</v>
      </c>
      <c r="AU709">
        <v>70.463300000000004</v>
      </c>
      <c r="AV709">
        <v>69.720579999999998</v>
      </c>
      <c r="AW709">
        <v>69.993350000000007</v>
      </c>
      <c r="AX709">
        <v>73.65307</v>
      </c>
      <c r="AY709">
        <v>77.678309999999996</v>
      </c>
      <c r="AZ709">
        <v>82.08878</v>
      </c>
      <c r="BA709">
        <v>85.80659</v>
      </c>
      <c r="BB709">
        <v>89.500569999999996</v>
      </c>
      <c r="BC709">
        <v>92.788529999999994</v>
      </c>
      <c r="BD709">
        <v>95.145039999999995</v>
      </c>
      <c r="BE709">
        <v>96.732219999999998</v>
      </c>
      <c r="BF709">
        <v>97.175610000000006</v>
      </c>
      <c r="BG709">
        <v>97.173730000000006</v>
      </c>
      <c r="BH709">
        <v>95.679079999999999</v>
      </c>
      <c r="BI709">
        <v>92.305210000000002</v>
      </c>
      <c r="BJ709">
        <v>87.82544</v>
      </c>
      <c r="BK709">
        <v>84.279089999999997</v>
      </c>
      <c r="BL709">
        <v>81.703770000000006</v>
      </c>
      <c r="BM709">
        <v>79.263800000000003</v>
      </c>
      <c r="BN709">
        <v>-0.118658</v>
      </c>
      <c r="BO709">
        <v>-0.13378860000000001</v>
      </c>
      <c r="BP709">
        <v>-0.1394794</v>
      </c>
      <c r="BQ709">
        <v>-0.1141364</v>
      </c>
      <c r="BR709">
        <v>-0.1493843</v>
      </c>
      <c r="BS709">
        <v>-0.148067</v>
      </c>
      <c r="BT709">
        <v>-0.1120246</v>
      </c>
      <c r="BU709">
        <v>-6.5500500000000003E-2</v>
      </c>
      <c r="BV709">
        <v>-2.5265599999999999E-2</v>
      </c>
      <c r="BW709">
        <v>-2.8281500000000001E-2</v>
      </c>
      <c r="BX709">
        <v>-3.1000300000000001E-2</v>
      </c>
      <c r="BY709">
        <v>-2.4865700000000001E-2</v>
      </c>
      <c r="BZ709">
        <v>1.9495200000000001E-2</v>
      </c>
      <c r="CA709">
        <v>8.8527999999999992E-3</v>
      </c>
      <c r="CB709">
        <v>0.13483000000000001</v>
      </c>
      <c r="CC709">
        <v>0.13224230000000001</v>
      </c>
      <c r="CD709">
        <v>0.1141091</v>
      </c>
      <c r="CE709">
        <v>8.2919000000000007E-2</v>
      </c>
      <c r="CF709">
        <v>-3.74414E-2</v>
      </c>
      <c r="CG709">
        <v>-0.14584810000000001</v>
      </c>
      <c r="CH709">
        <v>-0.18027750000000001</v>
      </c>
      <c r="CI709">
        <v>-0.119282</v>
      </c>
      <c r="CJ709">
        <v>-0.1005983</v>
      </c>
      <c r="CK709">
        <v>-0.12284539999999999</v>
      </c>
      <c r="CL709" s="76">
        <v>1.2423E-3</v>
      </c>
      <c r="CM709" s="76">
        <v>1.2574000000000001E-3</v>
      </c>
      <c r="CN709" s="76">
        <v>1.0129E-3</v>
      </c>
      <c r="CO709" s="76">
        <v>8.5170000000000005E-4</v>
      </c>
      <c r="CP709" s="76">
        <v>6.5519999999999999E-4</v>
      </c>
      <c r="CQ709" s="76">
        <v>4.6640000000000001E-4</v>
      </c>
      <c r="CR709" s="76">
        <v>4.4329999999999999E-4</v>
      </c>
      <c r="CS709" s="76">
        <v>4.7080000000000001E-4</v>
      </c>
      <c r="CT709" s="76">
        <v>4.3790000000000002E-4</v>
      </c>
      <c r="CU709" s="76">
        <v>2.8850000000000002E-4</v>
      </c>
      <c r="CV709" s="76">
        <v>2.187E-4</v>
      </c>
      <c r="CW709" s="76">
        <v>1.4870000000000001E-4</v>
      </c>
      <c r="CX709" s="76">
        <v>5.153E-4</v>
      </c>
      <c r="CY709" s="76">
        <v>8.7109999999999998E-4</v>
      </c>
      <c r="CZ709" s="76">
        <v>1.4476000000000001E-3</v>
      </c>
      <c r="DA709" s="76">
        <v>1.3904E-3</v>
      </c>
      <c r="DB709" s="76">
        <v>1.1475999999999999E-3</v>
      </c>
      <c r="DC709" s="76">
        <v>1.1015E-3</v>
      </c>
      <c r="DD709" s="76">
        <v>1.0964E-3</v>
      </c>
      <c r="DE709" s="76">
        <v>1.3332999999999999E-3</v>
      </c>
      <c r="DF709" s="76">
        <v>1.3737000000000001E-3</v>
      </c>
      <c r="DG709" s="76">
        <v>1.2726E-3</v>
      </c>
      <c r="DH709" s="76">
        <v>1.0682000000000001E-3</v>
      </c>
      <c r="DI709" s="76">
        <v>1.3359999999999999E-3</v>
      </c>
    </row>
    <row r="710" spans="1:113" x14ac:dyDescent="0.25">
      <c r="A710" t="str">
        <f t="shared" si="11"/>
        <v>All_3. Wholesale, Transport, other utilities_All_All_All_All_43704</v>
      </c>
      <c r="B710" t="s">
        <v>177</v>
      </c>
      <c r="C710" t="s">
        <v>277</v>
      </c>
      <c r="D710" t="s">
        <v>19</v>
      </c>
      <c r="E710" t="s">
        <v>60</v>
      </c>
      <c r="F710" t="s">
        <v>19</v>
      </c>
      <c r="G710" t="s">
        <v>19</v>
      </c>
      <c r="H710" t="s">
        <v>19</v>
      </c>
      <c r="I710" t="s">
        <v>19</v>
      </c>
      <c r="J710" s="11">
        <v>43704</v>
      </c>
      <c r="K710">
        <v>15</v>
      </c>
      <c r="L710">
        <v>18</v>
      </c>
      <c r="M710">
        <v>17554</v>
      </c>
      <c r="N710">
        <v>0</v>
      </c>
      <c r="O710">
        <v>0</v>
      </c>
      <c r="P710">
        <v>0</v>
      </c>
      <c r="Q710">
        <v>0</v>
      </c>
      <c r="R710">
        <v>5.7639081000000001</v>
      </c>
      <c r="S710">
        <v>5.6594791999999998</v>
      </c>
      <c r="T710">
        <v>5.6429622999999998</v>
      </c>
      <c r="U710">
        <v>5.6544166000000002</v>
      </c>
      <c r="V710">
        <v>6.0426944000000002</v>
      </c>
      <c r="W710">
        <v>6.4623435000000002</v>
      </c>
      <c r="X710">
        <v>6.7652305000000004</v>
      </c>
      <c r="Y710">
        <v>7.0501475999999998</v>
      </c>
      <c r="Z710">
        <v>7.1571123999999999</v>
      </c>
      <c r="AA710">
        <v>7.0801290000000003</v>
      </c>
      <c r="AB710">
        <v>7.0955339999999998</v>
      </c>
      <c r="AC710">
        <v>7.0503555999999996</v>
      </c>
      <c r="AD710">
        <v>6.7577356999999996</v>
      </c>
      <c r="AE710">
        <v>6.9592181999999996</v>
      </c>
      <c r="AF710">
        <v>6.7513841000000001</v>
      </c>
      <c r="AG710">
        <v>6.6577089999999997</v>
      </c>
      <c r="AH710">
        <v>6.4141430000000001</v>
      </c>
      <c r="AI710">
        <v>5.9575110000000002</v>
      </c>
      <c r="AJ710">
        <v>6.1731699999999998</v>
      </c>
      <c r="AK710">
        <v>6.4274940000000003</v>
      </c>
      <c r="AL710">
        <v>6.6059260000000002</v>
      </c>
      <c r="AM710">
        <v>6.4328409999999998</v>
      </c>
      <c r="AN710">
        <v>6.3599220000000001</v>
      </c>
      <c r="AO710">
        <v>6.1259249999999996</v>
      </c>
      <c r="AP710">
        <v>77.447100000000006</v>
      </c>
      <c r="AQ710">
        <v>76.115840000000006</v>
      </c>
      <c r="AR710">
        <v>75.179469999999995</v>
      </c>
      <c r="AS710">
        <v>73.811369999999997</v>
      </c>
      <c r="AT710">
        <v>72.37</v>
      </c>
      <c r="AU710">
        <v>71.570310000000006</v>
      </c>
      <c r="AV710">
        <v>70.202129999999997</v>
      </c>
      <c r="AW710">
        <v>70.690539999999999</v>
      </c>
      <c r="AX710">
        <v>73.880120000000005</v>
      </c>
      <c r="AY710">
        <v>77.862170000000006</v>
      </c>
      <c r="AZ710">
        <v>82.51343</v>
      </c>
      <c r="BA710">
        <v>86.376009999999994</v>
      </c>
      <c r="BB710">
        <v>90.036209999999997</v>
      </c>
      <c r="BC710">
        <v>92.708309999999997</v>
      </c>
      <c r="BD710">
        <v>94.845500000000001</v>
      </c>
      <c r="BE710">
        <v>96.343590000000006</v>
      </c>
      <c r="BF710">
        <v>96.617909999999995</v>
      </c>
      <c r="BG710">
        <v>96.011989999999997</v>
      </c>
      <c r="BH710">
        <v>94.184619999999995</v>
      </c>
      <c r="BI710">
        <v>91.009379999999993</v>
      </c>
      <c r="BJ710">
        <v>86.787670000000006</v>
      </c>
      <c r="BK710">
        <v>83.594380000000001</v>
      </c>
      <c r="BL710">
        <v>81.199669999999998</v>
      </c>
      <c r="BM710">
        <v>79.304140000000004</v>
      </c>
      <c r="BN710">
        <v>-7.8990500000000005E-2</v>
      </c>
      <c r="BO710">
        <v>-0.11970699999999999</v>
      </c>
      <c r="BP710">
        <v>-0.1423722</v>
      </c>
      <c r="BQ710">
        <v>-0.1194508</v>
      </c>
      <c r="BR710">
        <v>-0.1440526</v>
      </c>
      <c r="BS710">
        <v>-0.1165675</v>
      </c>
      <c r="BT710">
        <v>-7.2108699999999998E-2</v>
      </c>
      <c r="BU710">
        <v>-1.5123299999999999E-2</v>
      </c>
      <c r="BV710">
        <v>2.00784E-2</v>
      </c>
      <c r="BW710">
        <v>-6.5770999999999998E-3</v>
      </c>
      <c r="BX710">
        <v>-1.3439100000000001E-2</v>
      </c>
      <c r="BY710">
        <v>-8.685E-3</v>
      </c>
      <c r="BZ710">
        <v>3.6013900000000001E-2</v>
      </c>
      <c r="CA710">
        <v>-4.81942E-2</v>
      </c>
      <c r="CB710">
        <v>4.6460700000000001E-2</v>
      </c>
      <c r="CC710">
        <v>6.48928E-2</v>
      </c>
      <c r="CD710">
        <v>2.60553E-2</v>
      </c>
      <c r="CE710">
        <v>1.2938399999999999E-2</v>
      </c>
      <c r="CF710">
        <v>-7.85661E-2</v>
      </c>
      <c r="CG710">
        <v>-0.16674140000000001</v>
      </c>
      <c r="CH710">
        <v>-0.2236833</v>
      </c>
      <c r="CI710">
        <v>-0.1583299</v>
      </c>
      <c r="CJ710">
        <v>-0.1124203</v>
      </c>
      <c r="CK710">
        <v>-0.12947810000000001</v>
      </c>
      <c r="CL710" s="76">
        <v>1.5325E-3</v>
      </c>
      <c r="CM710" s="76">
        <v>1.5651E-3</v>
      </c>
      <c r="CN710" s="76">
        <v>1.2585999999999999E-3</v>
      </c>
      <c r="CO710" s="76">
        <v>1.0667000000000001E-3</v>
      </c>
      <c r="CP710" s="76">
        <v>8.61E-4</v>
      </c>
      <c r="CQ710" s="76">
        <v>5.1259999999999999E-4</v>
      </c>
      <c r="CR710" s="76">
        <v>5.532E-4</v>
      </c>
      <c r="CS710" s="76">
        <v>4.9249999999999999E-4</v>
      </c>
      <c r="CT710" s="76">
        <v>4.4499999999999997E-4</v>
      </c>
      <c r="CU710" s="76">
        <v>3.0420000000000002E-4</v>
      </c>
      <c r="CV710" s="76">
        <v>2.6350000000000001E-4</v>
      </c>
      <c r="CW710" s="76">
        <v>1.5449999999999999E-4</v>
      </c>
      <c r="CX710" s="76">
        <v>5.576E-4</v>
      </c>
      <c r="CY710" s="76">
        <v>1.2306999999999999E-3</v>
      </c>
      <c r="CZ710" s="76">
        <v>1.6433999999999999E-3</v>
      </c>
      <c r="DA710" s="76">
        <v>1.5973000000000001E-3</v>
      </c>
      <c r="DB710" s="76">
        <v>1.4339000000000001E-3</v>
      </c>
      <c r="DC710" s="76">
        <v>1.3332999999999999E-3</v>
      </c>
      <c r="DD710" s="76">
        <v>1.4599000000000001E-3</v>
      </c>
      <c r="DE710" s="76">
        <v>1.7683E-3</v>
      </c>
      <c r="DF710" s="76">
        <v>1.7723999999999999E-3</v>
      </c>
      <c r="DG710" s="76">
        <v>1.6125E-3</v>
      </c>
      <c r="DH710" s="76">
        <v>1.3596000000000001E-3</v>
      </c>
      <c r="DI710" s="76">
        <v>1.6693000000000001E-3</v>
      </c>
    </row>
    <row r="711" spans="1:113" x14ac:dyDescent="0.25">
      <c r="A711" t="str">
        <f t="shared" si="11"/>
        <v>All_3. Wholesale, Transport, other utilities_All_All_All_All_43721</v>
      </c>
      <c r="B711" t="s">
        <v>177</v>
      </c>
      <c r="C711" t="s">
        <v>277</v>
      </c>
      <c r="D711" t="s">
        <v>19</v>
      </c>
      <c r="E711" t="s">
        <v>60</v>
      </c>
      <c r="F711" t="s">
        <v>19</v>
      </c>
      <c r="G711" t="s">
        <v>19</v>
      </c>
      <c r="H711" t="s">
        <v>19</v>
      </c>
      <c r="I711" t="s">
        <v>19</v>
      </c>
      <c r="J711" s="11">
        <v>43721</v>
      </c>
      <c r="K711">
        <v>15</v>
      </c>
      <c r="L711">
        <v>18</v>
      </c>
      <c r="M711">
        <v>17498</v>
      </c>
      <c r="N711">
        <v>0</v>
      </c>
      <c r="O711">
        <v>0</v>
      </c>
      <c r="P711">
        <v>0</v>
      </c>
      <c r="Q711">
        <v>0</v>
      </c>
      <c r="R711">
        <v>5.3913878999999998</v>
      </c>
      <c r="S711">
        <v>5.3722494000000003</v>
      </c>
      <c r="T711">
        <v>5.2647588000000001</v>
      </c>
      <c r="U711">
        <v>5.2250608999999999</v>
      </c>
      <c r="V711">
        <v>5.4939900000000002</v>
      </c>
      <c r="W711">
        <v>5.8887425000000002</v>
      </c>
      <c r="X711">
        <v>6.2828884</v>
      </c>
      <c r="Y711">
        <v>6.4144617999999998</v>
      </c>
      <c r="Z711">
        <v>6.5099888000000004</v>
      </c>
      <c r="AA711">
        <v>6.6241402999999996</v>
      </c>
      <c r="AB711">
        <v>6.5723414</v>
      </c>
      <c r="AC711">
        <v>6.5168546999999997</v>
      </c>
      <c r="AD711">
        <v>6.3646861000000001</v>
      </c>
      <c r="AE711">
        <v>6.4677128000000002</v>
      </c>
      <c r="AF711">
        <v>6.2422098999999998</v>
      </c>
      <c r="AG711">
        <v>6.0705999999999998</v>
      </c>
      <c r="AH711">
        <v>5.8257479999999999</v>
      </c>
      <c r="AI711">
        <v>5.390066</v>
      </c>
      <c r="AJ711">
        <v>5.5765000000000002</v>
      </c>
      <c r="AK711">
        <v>5.9272710000000002</v>
      </c>
      <c r="AL711">
        <v>5.9205839999999998</v>
      </c>
      <c r="AM711">
        <v>5.8784580000000002</v>
      </c>
      <c r="AN711">
        <v>5.7606479999999998</v>
      </c>
      <c r="AO711">
        <v>5.6076819999999996</v>
      </c>
      <c r="AP711">
        <v>72.996480000000005</v>
      </c>
      <c r="AQ711">
        <v>70.657390000000007</v>
      </c>
      <c r="AR711">
        <v>69.090010000000007</v>
      </c>
      <c r="AS711">
        <v>67.247659999999996</v>
      </c>
      <c r="AT711">
        <v>66.222700000000003</v>
      </c>
      <c r="AU711">
        <v>65.082610000000003</v>
      </c>
      <c r="AV711">
        <v>64.451250000000002</v>
      </c>
      <c r="AW711">
        <v>64.348529999999997</v>
      </c>
      <c r="AX711">
        <v>67.822580000000002</v>
      </c>
      <c r="AY711">
        <v>73.7029</v>
      </c>
      <c r="AZ711">
        <v>78.958500000000001</v>
      </c>
      <c r="BA711">
        <v>83.976560000000006</v>
      </c>
      <c r="BB711">
        <v>87.958600000000004</v>
      </c>
      <c r="BC711">
        <v>90.956249999999997</v>
      </c>
      <c r="BD711">
        <v>93.228449999999995</v>
      </c>
      <c r="BE711">
        <v>95.057770000000005</v>
      </c>
      <c r="BF711">
        <v>95.740679999999998</v>
      </c>
      <c r="BG711">
        <v>95.331450000000004</v>
      </c>
      <c r="BH711">
        <v>93.699259999999995</v>
      </c>
      <c r="BI711">
        <v>90.149209999999997</v>
      </c>
      <c r="BJ711">
        <v>85.429289999999995</v>
      </c>
      <c r="BK711">
        <v>81.780180000000001</v>
      </c>
      <c r="BL711">
        <v>78.855639999999994</v>
      </c>
      <c r="BM711">
        <v>76.463890000000006</v>
      </c>
      <c r="BN711">
        <v>-1.8631600000000002E-2</v>
      </c>
      <c r="BO711">
        <v>-3.78333E-2</v>
      </c>
      <c r="BP711">
        <v>-3.1004899999999998E-2</v>
      </c>
      <c r="BQ711">
        <v>5.4913999999999996E-3</v>
      </c>
      <c r="BR711">
        <v>-1.4650000000000001E-4</v>
      </c>
      <c r="BS711">
        <v>9.9226000000000002E-3</v>
      </c>
      <c r="BT711">
        <v>2.01549E-2</v>
      </c>
      <c r="BU711">
        <v>7.7907100000000007E-2</v>
      </c>
      <c r="BV711">
        <v>4.8020500000000001E-2</v>
      </c>
      <c r="BW711">
        <v>-4.0583500000000002E-2</v>
      </c>
      <c r="BX711">
        <v>4.9868999999999998E-3</v>
      </c>
      <c r="BY711">
        <v>7.2309999999999996E-3</v>
      </c>
      <c r="BZ711">
        <v>-1.31778E-2</v>
      </c>
      <c r="CA711">
        <v>-2.9649499999999999E-2</v>
      </c>
      <c r="CB711">
        <v>0.14757919999999999</v>
      </c>
      <c r="CC711">
        <v>0.16595289999999999</v>
      </c>
      <c r="CD711">
        <v>0.15333769999999999</v>
      </c>
      <c r="CE711">
        <v>0.18588080000000001</v>
      </c>
      <c r="CF711">
        <v>0.1011367</v>
      </c>
      <c r="CG711">
        <v>-3.6516600000000003E-2</v>
      </c>
      <c r="CH711">
        <v>-1.6778000000000001E-2</v>
      </c>
      <c r="CI711">
        <v>-1.5908999999999999E-3</v>
      </c>
      <c r="CJ711">
        <v>3.3619000000000001E-3</v>
      </c>
      <c r="CK711">
        <v>-4.8874399999999998E-2</v>
      </c>
      <c r="CL711" s="76">
        <v>1.4630000000000001E-3</v>
      </c>
      <c r="CM711" s="76">
        <v>1.5181999999999999E-3</v>
      </c>
      <c r="CN711" s="76">
        <v>1.2006E-3</v>
      </c>
      <c r="CO711" s="76">
        <v>1.0112000000000001E-3</v>
      </c>
      <c r="CP711" s="76">
        <v>7.7789999999999999E-4</v>
      </c>
      <c r="CQ711" s="76">
        <v>4.2400000000000001E-4</v>
      </c>
      <c r="CR711" s="76">
        <v>4.9560000000000001E-4</v>
      </c>
      <c r="CS711" s="76">
        <v>5.7350000000000001E-4</v>
      </c>
      <c r="CT711" s="76">
        <v>5.9500000000000004E-4</v>
      </c>
      <c r="CU711" s="76">
        <v>4.0470000000000002E-4</v>
      </c>
      <c r="CV711" s="76">
        <v>2.4949999999999999E-4</v>
      </c>
      <c r="CW711" s="76">
        <v>1.6090000000000001E-4</v>
      </c>
      <c r="CX711" s="76">
        <v>4.793E-4</v>
      </c>
      <c r="CY711" s="76">
        <v>9.2179999999999996E-4</v>
      </c>
      <c r="CZ711" s="76">
        <v>1.4731E-3</v>
      </c>
      <c r="DA711" s="76">
        <v>1.4855999999999999E-3</v>
      </c>
      <c r="DB711" s="76">
        <v>1.3129000000000001E-3</v>
      </c>
      <c r="DC711" s="76">
        <v>1.2236E-3</v>
      </c>
      <c r="DD711" s="76">
        <v>1.3437E-3</v>
      </c>
      <c r="DE711" s="76">
        <v>1.7707000000000001E-3</v>
      </c>
      <c r="DF711" s="76">
        <v>1.7236E-3</v>
      </c>
      <c r="DG711" s="76">
        <v>1.4487E-3</v>
      </c>
      <c r="DH711" s="76">
        <v>1.1800000000000001E-3</v>
      </c>
      <c r="DI711" s="76">
        <v>1.6739000000000001E-3</v>
      </c>
    </row>
    <row r="712" spans="1:113" x14ac:dyDescent="0.25">
      <c r="A712" t="str">
        <f t="shared" si="11"/>
        <v>All_3. Wholesale, Transport, other utilities_All_All_All_All_2958465</v>
      </c>
      <c r="B712" t="s">
        <v>204</v>
      </c>
      <c r="C712" t="s">
        <v>277</v>
      </c>
      <c r="D712" t="s">
        <v>19</v>
      </c>
      <c r="E712" t="s">
        <v>60</v>
      </c>
      <c r="F712" t="s">
        <v>19</v>
      </c>
      <c r="G712" t="s">
        <v>19</v>
      </c>
      <c r="H712" t="s">
        <v>19</v>
      </c>
      <c r="I712" t="s">
        <v>19</v>
      </c>
      <c r="J712" s="11">
        <v>2958465</v>
      </c>
      <c r="K712">
        <v>15</v>
      </c>
      <c r="L712">
        <v>18</v>
      </c>
      <c r="M712">
        <v>17646.22</v>
      </c>
      <c r="N712">
        <v>0</v>
      </c>
      <c r="O712">
        <v>0</v>
      </c>
      <c r="P712">
        <v>0</v>
      </c>
      <c r="Q712">
        <v>0</v>
      </c>
      <c r="R712">
        <v>5.7618907999999998</v>
      </c>
      <c r="S712">
        <v>5.6307969</v>
      </c>
      <c r="T712">
        <v>5.5591720999999996</v>
      </c>
      <c r="U712">
        <v>5.5663274999999999</v>
      </c>
      <c r="V712">
        <v>5.8812904000000001</v>
      </c>
      <c r="W712">
        <v>6.2948073999999998</v>
      </c>
      <c r="X712">
        <v>6.5918916000000003</v>
      </c>
      <c r="Y712">
        <v>6.8901447999999998</v>
      </c>
      <c r="Z712">
        <v>7.0299586999999999</v>
      </c>
      <c r="AA712">
        <v>7.0319048000000004</v>
      </c>
      <c r="AB712">
        <v>7.0305432999999997</v>
      </c>
      <c r="AC712">
        <v>6.9880659999999999</v>
      </c>
      <c r="AD712">
        <v>6.7198112999999999</v>
      </c>
      <c r="AE712">
        <v>6.7868551000000004</v>
      </c>
      <c r="AF712">
        <v>6.5829921999999996</v>
      </c>
      <c r="AG712">
        <v>6.4405089999999996</v>
      </c>
      <c r="AH712">
        <v>6.181114</v>
      </c>
      <c r="AI712">
        <v>5.7437189999999996</v>
      </c>
      <c r="AJ712">
        <v>5.9564649999999997</v>
      </c>
      <c r="AK712">
        <v>6.2590209999999997</v>
      </c>
      <c r="AL712">
        <v>6.4652659999999997</v>
      </c>
      <c r="AM712">
        <v>6.3910499999999999</v>
      </c>
      <c r="AN712">
        <v>6.243506</v>
      </c>
      <c r="AO712">
        <v>5.9794999999999998</v>
      </c>
      <c r="AP712">
        <v>76.985370000000003</v>
      </c>
      <c r="AQ712">
        <v>75.161259999999999</v>
      </c>
      <c r="AR712">
        <v>73.676130000000001</v>
      </c>
      <c r="AS712">
        <v>72.141149999999996</v>
      </c>
      <c r="AT712">
        <v>70.901340000000005</v>
      </c>
      <c r="AU712">
        <v>69.897069999999999</v>
      </c>
      <c r="AV712">
        <v>68.967590000000001</v>
      </c>
      <c r="AW712">
        <v>69.655169999999998</v>
      </c>
      <c r="AX712">
        <v>73.279619999999994</v>
      </c>
      <c r="AY712">
        <v>77.930400000000006</v>
      </c>
      <c r="AZ712">
        <v>82.494299999999996</v>
      </c>
      <c r="BA712">
        <v>86.598179999999999</v>
      </c>
      <c r="BB712">
        <v>90.068539999999999</v>
      </c>
      <c r="BC712">
        <v>92.926220000000001</v>
      </c>
      <c r="BD712">
        <v>95.198099999999997</v>
      </c>
      <c r="BE712">
        <v>96.658460000000005</v>
      </c>
      <c r="BF712">
        <v>97.28407</v>
      </c>
      <c r="BG712">
        <v>97.033550000000005</v>
      </c>
      <c r="BH712">
        <v>95.755579999999995</v>
      </c>
      <c r="BI712">
        <v>92.980670000000003</v>
      </c>
      <c r="BJ712">
        <v>88.756919999999994</v>
      </c>
      <c r="BK712">
        <v>84.791730000000001</v>
      </c>
      <c r="BL712">
        <v>81.80498</v>
      </c>
      <c r="BM712">
        <v>79.438220000000001</v>
      </c>
      <c r="BN712">
        <v>-9.9202799999999994E-2</v>
      </c>
      <c r="BO712">
        <v>-0.1042965</v>
      </c>
      <c r="BP712">
        <v>-0.11246979999999999</v>
      </c>
      <c r="BQ712">
        <v>-9.0625399999999995E-2</v>
      </c>
      <c r="BR712">
        <v>-0.1091331</v>
      </c>
      <c r="BS712">
        <v>-0.1012395</v>
      </c>
      <c r="BT712">
        <v>-5.9160799999999999E-2</v>
      </c>
      <c r="BU712">
        <v>-1.31024E-2</v>
      </c>
      <c r="BV712">
        <v>-5.7879999999999997E-3</v>
      </c>
      <c r="BW712">
        <v>-2.5873899999999998E-2</v>
      </c>
      <c r="BX712">
        <v>-1.7176899999999998E-2</v>
      </c>
      <c r="BY712">
        <v>-1.54722E-2</v>
      </c>
      <c r="BZ712">
        <v>1.56495E-2</v>
      </c>
      <c r="CA712">
        <v>1.6959399999999999E-2</v>
      </c>
      <c r="CB712">
        <v>0.15522250000000001</v>
      </c>
      <c r="CC712">
        <v>0.16095860000000001</v>
      </c>
      <c r="CD712">
        <v>0.1337477</v>
      </c>
      <c r="CE712">
        <v>0.11666459999999999</v>
      </c>
      <c r="CF712">
        <v>3.5576000000000002E-3</v>
      </c>
      <c r="CG712">
        <v>-0.1178752</v>
      </c>
      <c r="CH712">
        <v>-0.1242152</v>
      </c>
      <c r="CI712">
        <v>-9.7370999999999999E-2</v>
      </c>
      <c r="CJ712">
        <v>-7.7299199999999998E-2</v>
      </c>
      <c r="CK712">
        <v>-9.7099199999999997E-2</v>
      </c>
      <c r="CL712" s="76">
        <v>1.7459999999999999E-4</v>
      </c>
      <c r="CM712" s="76">
        <v>1.7670000000000001E-4</v>
      </c>
      <c r="CN712" s="76">
        <v>1.4100000000000001E-4</v>
      </c>
      <c r="CO712" s="76">
        <v>1.1900000000000001E-4</v>
      </c>
      <c r="CP712" s="76">
        <v>8.9400000000000005E-5</v>
      </c>
      <c r="CQ712" s="76">
        <v>5.4299999999999998E-5</v>
      </c>
      <c r="CR712" s="76">
        <v>5.9200000000000002E-5</v>
      </c>
      <c r="CS712" s="76">
        <v>6.2100000000000005E-5</v>
      </c>
      <c r="CT712" s="76">
        <v>5.6900000000000001E-5</v>
      </c>
      <c r="CU712" s="76">
        <v>3.96E-5</v>
      </c>
      <c r="CV712" s="76">
        <v>2.9200000000000002E-5</v>
      </c>
      <c r="CW712" s="76">
        <v>1.8199999999999999E-5</v>
      </c>
      <c r="CX712" s="76">
        <v>6.0900000000000003E-5</v>
      </c>
      <c r="CY712" s="76">
        <v>1.116E-4</v>
      </c>
      <c r="CZ712" s="76">
        <v>1.828E-4</v>
      </c>
      <c r="DA712" s="76">
        <v>1.8259999999999999E-4</v>
      </c>
      <c r="DB712" s="76">
        <v>1.5300000000000001E-4</v>
      </c>
      <c r="DC712" s="76">
        <v>1.393E-4</v>
      </c>
      <c r="DD712" s="76">
        <v>1.5430000000000001E-4</v>
      </c>
      <c r="DE712" s="76">
        <v>1.9039999999999999E-4</v>
      </c>
      <c r="DF712" s="76">
        <v>1.964E-4</v>
      </c>
      <c r="DG712" s="76">
        <v>1.771E-4</v>
      </c>
      <c r="DH712" s="76">
        <v>1.4579999999999999E-4</v>
      </c>
      <c r="DI712" s="76">
        <v>1.9900000000000001E-4</v>
      </c>
    </row>
    <row r="713" spans="1:113" x14ac:dyDescent="0.25">
      <c r="A713" t="str">
        <f t="shared" si="11"/>
        <v>All_4. Retail stores_All_All_All_All_43627</v>
      </c>
      <c r="B713" t="s">
        <v>177</v>
      </c>
      <c r="C713" t="s">
        <v>278</v>
      </c>
      <c r="D713" t="s">
        <v>19</v>
      </c>
      <c r="E713" t="s">
        <v>62</v>
      </c>
      <c r="F713" t="s">
        <v>19</v>
      </c>
      <c r="G713" t="s">
        <v>19</v>
      </c>
      <c r="H713" t="s">
        <v>19</v>
      </c>
      <c r="I713" t="s">
        <v>19</v>
      </c>
      <c r="J713" s="11">
        <v>43627</v>
      </c>
      <c r="K713">
        <v>15</v>
      </c>
      <c r="L713">
        <v>18</v>
      </c>
      <c r="M713">
        <v>11271</v>
      </c>
      <c r="N713">
        <v>0</v>
      </c>
      <c r="O713">
        <v>0</v>
      </c>
      <c r="P713">
        <v>0</v>
      </c>
      <c r="Q713">
        <v>0</v>
      </c>
      <c r="R713">
        <v>5.9295932000000002</v>
      </c>
      <c r="S713">
        <v>5.8282052000000002</v>
      </c>
      <c r="T713">
        <v>5.6523165999999998</v>
      </c>
      <c r="U713">
        <v>5.6171926000000001</v>
      </c>
      <c r="V713">
        <v>5.7865042000000004</v>
      </c>
      <c r="W713">
        <v>6.0930650000000002</v>
      </c>
      <c r="X713">
        <v>6.5356291999999998</v>
      </c>
      <c r="Y713">
        <v>7.5085667999999997</v>
      </c>
      <c r="Z713">
        <v>8.6920131000000005</v>
      </c>
      <c r="AA713">
        <v>10.073356</v>
      </c>
      <c r="AB713">
        <v>11.138558</v>
      </c>
      <c r="AC713">
        <v>11.704701</v>
      </c>
      <c r="AD713">
        <v>12.146250999999999</v>
      </c>
      <c r="AE713">
        <v>12.461619000000001</v>
      </c>
      <c r="AF713">
        <v>12.643988999999999</v>
      </c>
      <c r="AG713">
        <v>12.72068</v>
      </c>
      <c r="AH713">
        <v>12.57047</v>
      </c>
      <c r="AI713">
        <v>11.848879999999999</v>
      </c>
      <c r="AJ713">
        <v>10.95739</v>
      </c>
      <c r="AK713">
        <v>10.28431</v>
      </c>
      <c r="AL713">
        <v>9.7675230000000006</v>
      </c>
      <c r="AM713">
        <v>8.6296049999999997</v>
      </c>
      <c r="AN713">
        <v>7.3468520000000002</v>
      </c>
      <c r="AO713">
        <v>6.5684240000000003</v>
      </c>
      <c r="AP713">
        <v>78.246840000000006</v>
      </c>
      <c r="AQ713">
        <v>75.337530000000001</v>
      </c>
      <c r="AR713">
        <v>73.584729999999993</v>
      </c>
      <c r="AS713">
        <v>72.501109999999997</v>
      </c>
      <c r="AT713">
        <v>70.837239999999994</v>
      </c>
      <c r="AU713">
        <v>70.221109999999996</v>
      </c>
      <c r="AV713">
        <v>69.853219999999993</v>
      </c>
      <c r="AW713">
        <v>72.364909999999995</v>
      </c>
      <c r="AX713">
        <v>77.081389999999999</v>
      </c>
      <c r="AY713">
        <v>81.876109999999997</v>
      </c>
      <c r="AZ713">
        <v>85.862719999999996</v>
      </c>
      <c r="BA713">
        <v>90.110749999999996</v>
      </c>
      <c r="BB713">
        <v>93.438040000000001</v>
      </c>
      <c r="BC713">
        <v>95.731480000000005</v>
      </c>
      <c r="BD713">
        <v>97.804490000000001</v>
      </c>
      <c r="BE713">
        <v>98.942089999999993</v>
      </c>
      <c r="BF713">
        <v>99.990070000000003</v>
      </c>
      <c r="BG713">
        <v>99.342770000000002</v>
      </c>
      <c r="BH713">
        <v>97.961039999999997</v>
      </c>
      <c r="BI713">
        <v>95.686549999999997</v>
      </c>
      <c r="BJ713">
        <v>92.189719999999994</v>
      </c>
      <c r="BK713">
        <v>87.125720000000001</v>
      </c>
      <c r="BL713">
        <v>83.918099999999995</v>
      </c>
      <c r="BM713">
        <v>81.574389999999994</v>
      </c>
      <c r="BN713">
        <v>4.61284E-2</v>
      </c>
      <c r="BO713">
        <v>1.7475000000000001E-2</v>
      </c>
      <c r="BP713">
        <v>3.4842199999999997E-2</v>
      </c>
      <c r="BQ713">
        <v>2.39451E-2</v>
      </c>
      <c r="BR713">
        <v>4.3460100000000002E-2</v>
      </c>
      <c r="BS713">
        <v>0.1032879</v>
      </c>
      <c r="BT713">
        <v>7.8951400000000005E-2</v>
      </c>
      <c r="BU713">
        <v>0.17282829999999999</v>
      </c>
      <c r="BV713">
        <v>0.19180820000000001</v>
      </c>
      <c r="BW713">
        <v>9.75216E-2</v>
      </c>
      <c r="BX713">
        <v>7.4922600000000006E-2</v>
      </c>
      <c r="BY713">
        <v>2.5494099999999999E-2</v>
      </c>
      <c r="BZ713">
        <v>-2.8877400000000001E-2</v>
      </c>
      <c r="CA713">
        <v>1.8218700000000001E-2</v>
      </c>
      <c r="CB713">
        <v>0.1100381</v>
      </c>
      <c r="CC713">
        <v>0.14013320000000001</v>
      </c>
      <c r="CD713">
        <v>0.19406989999999999</v>
      </c>
      <c r="CE713">
        <v>0.20989179999999999</v>
      </c>
      <c r="CF713">
        <v>0.1228163</v>
      </c>
      <c r="CG713">
        <v>4.6997499999999998E-2</v>
      </c>
      <c r="CH713">
        <v>-6.0321999999999997E-3</v>
      </c>
      <c r="CI713">
        <v>-3.0628000000000001E-3</v>
      </c>
      <c r="CJ713">
        <v>-4.8526000000000003E-3</v>
      </c>
      <c r="CK713">
        <v>2.8371999999999998E-3</v>
      </c>
      <c r="CL713" s="76">
        <v>2.3369999999999999E-4</v>
      </c>
      <c r="CM713" s="76">
        <v>8.1700000000000002E-4</v>
      </c>
      <c r="CN713" s="76">
        <v>4.9030000000000005E-4</v>
      </c>
      <c r="CO713" s="76">
        <v>4.3300000000000001E-4</v>
      </c>
      <c r="CP713" s="76">
        <v>1.4233E-3</v>
      </c>
      <c r="CQ713" s="76">
        <v>2.9943000000000001E-3</v>
      </c>
      <c r="CR713" s="76">
        <v>9.2630000000000002E-4</v>
      </c>
      <c r="CS713" s="76">
        <v>5.4540000000000003E-4</v>
      </c>
      <c r="CT713" s="76">
        <v>1.5805999999999999E-3</v>
      </c>
      <c r="CU713" s="76">
        <v>7.5523999999999999E-3</v>
      </c>
      <c r="CV713" s="76">
        <v>7.7660000000000001E-4</v>
      </c>
      <c r="CW713" s="76">
        <v>2.2912000000000002E-3</v>
      </c>
      <c r="CX713" s="76">
        <v>8.629E-4</v>
      </c>
      <c r="CY713" s="76">
        <v>6.3449999999999997E-4</v>
      </c>
      <c r="CZ713" s="76">
        <v>1.2293E-3</v>
      </c>
      <c r="DA713" s="76">
        <v>1.5248E-3</v>
      </c>
      <c r="DB713" s="76">
        <v>2.1177000000000001E-3</v>
      </c>
      <c r="DC713" s="76">
        <v>3.1939E-3</v>
      </c>
      <c r="DD713" s="76">
        <v>6.0461000000000004E-3</v>
      </c>
      <c r="DE713" s="76">
        <v>2.4305400000000001E-2</v>
      </c>
      <c r="DF713" s="76">
        <v>1.0866199999999999E-2</v>
      </c>
      <c r="DG713" s="76">
        <v>1.7233000000000001E-3</v>
      </c>
      <c r="DH713" s="76">
        <v>6.5799999999999995E-4</v>
      </c>
      <c r="DI713" s="76">
        <v>6.6509999999999996E-4</v>
      </c>
    </row>
    <row r="714" spans="1:113" x14ac:dyDescent="0.25">
      <c r="A714" t="str">
        <f t="shared" si="11"/>
        <v>All_4. Retail stores_All_All_All_All_43670</v>
      </c>
      <c r="B714" t="s">
        <v>177</v>
      </c>
      <c r="C714" t="s">
        <v>278</v>
      </c>
      <c r="D714" t="s">
        <v>19</v>
      </c>
      <c r="E714" t="s">
        <v>62</v>
      </c>
      <c r="F714" t="s">
        <v>19</v>
      </c>
      <c r="G714" t="s">
        <v>19</v>
      </c>
      <c r="H714" t="s">
        <v>19</v>
      </c>
      <c r="I714" t="s">
        <v>19</v>
      </c>
      <c r="J714" s="11">
        <v>43670</v>
      </c>
      <c r="K714">
        <v>15</v>
      </c>
      <c r="L714">
        <v>18</v>
      </c>
      <c r="M714">
        <v>10819</v>
      </c>
      <c r="N714">
        <v>0</v>
      </c>
      <c r="O714">
        <v>0</v>
      </c>
      <c r="P714">
        <v>0</v>
      </c>
      <c r="Q714">
        <v>0</v>
      </c>
      <c r="R714">
        <v>5.9832001000000004</v>
      </c>
      <c r="S714">
        <v>5.7936065000000001</v>
      </c>
      <c r="T714">
        <v>5.6876413000000001</v>
      </c>
      <c r="U714">
        <v>5.6368898999999999</v>
      </c>
      <c r="V714">
        <v>5.7825246000000003</v>
      </c>
      <c r="W714">
        <v>6.1230897999999998</v>
      </c>
      <c r="X714">
        <v>6.4008984</v>
      </c>
      <c r="Y714">
        <v>7.3435926</v>
      </c>
      <c r="Z714">
        <v>8.4411406000000007</v>
      </c>
      <c r="AA714">
        <v>9.7787726999999993</v>
      </c>
      <c r="AB714">
        <v>11.094837</v>
      </c>
      <c r="AC714">
        <v>11.699268</v>
      </c>
      <c r="AD714">
        <v>12.145356</v>
      </c>
      <c r="AE714">
        <v>12.574434999999999</v>
      </c>
      <c r="AF714">
        <v>12.79241</v>
      </c>
      <c r="AG714">
        <v>12.81911</v>
      </c>
      <c r="AH714">
        <v>12.69064</v>
      </c>
      <c r="AI714">
        <v>12.020670000000001</v>
      </c>
      <c r="AJ714">
        <v>11.128640000000001</v>
      </c>
      <c r="AK714">
        <v>10.43906</v>
      </c>
      <c r="AL714">
        <v>9.7817290000000003</v>
      </c>
      <c r="AM714">
        <v>8.5414069999999995</v>
      </c>
      <c r="AN714">
        <v>7.3671059999999997</v>
      </c>
      <c r="AO714">
        <v>6.6127190000000002</v>
      </c>
      <c r="AP714">
        <v>76.028139999999993</v>
      </c>
      <c r="AQ714">
        <v>73.203779999999995</v>
      </c>
      <c r="AR714">
        <v>71.307299999999998</v>
      </c>
      <c r="AS714">
        <v>70.018199999999993</v>
      </c>
      <c r="AT714">
        <v>69.20617</v>
      </c>
      <c r="AU714">
        <v>68.314359999999994</v>
      </c>
      <c r="AV714">
        <v>67.331670000000003</v>
      </c>
      <c r="AW714">
        <v>68.737849999999995</v>
      </c>
      <c r="AX714">
        <v>72.620570000000001</v>
      </c>
      <c r="AY714">
        <v>77.426829999999995</v>
      </c>
      <c r="AZ714">
        <v>82.048220000000001</v>
      </c>
      <c r="BA714">
        <v>85.716189999999997</v>
      </c>
      <c r="BB714">
        <v>88.694860000000006</v>
      </c>
      <c r="BC714">
        <v>92.298439999999999</v>
      </c>
      <c r="BD714">
        <v>95.034589999999994</v>
      </c>
      <c r="BE714">
        <v>96.390150000000006</v>
      </c>
      <c r="BF714">
        <v>96.689139999999995</v>
      </c>
      <c r="BG714">
        <v>96.720290000000006</v>
      </c>
      <c r="BH714">
        <v>96.014219999999995</v>
      </c>
      <c r="BI714">
        <v>93.766159999999999</v>
      </c>
      <c r="BJ714">
        <v>89.668109999999999</v>
      </c>
      <c r="BK714">
        <v>85.110339999999994</v>
      </c>
      <c r="BL714">
        <v>81.991979999999998</v>
      </c>
      <c r="BM714">
        <v>79.544920000000005</v>
      </c>
      <c r="BN714">
        <v>-1.5956700000000001E-2</v>
      </c>
      <c r="BO714">
        <v>-5.7907999999999996E-3</v>
      </c>
      <c r="BP714">
        <v>-3.9716700000000001E-2</v>
      </c>
      <c r="BQ714">
        <v>-3.3420699999999998E-2</v>
      </c>
      <c r="BR714">
        <v>-1.21117E-2</v>
      </c>
      <c r="BS714">
        <v>-2.04411E-2</v>
      </c>
      <c r="BT714">
        <v>-5.2066300000000003E-2</v>
      </c>
      <c r="BU714">
        <v>1.08687E-2</v>
      </c>
      <c r="BV714">
        <v>7.8445399999999998E-2</v>
      </c>
      <c r="BW714">
        <v>3.8193100000000001E-2</v>
      </c>
      <c r="BX714">
        <v>-4.2259900000000003E-2</v>
      </c>
      <c r="BY714">
        <v>-3.2938599999999998E-2</v>
      </c>
      <c r="BZ714">
        <v>-2.8862700000000002E-2</v>
      </c>
      <c r="CA714">
        <v>-4.9280000000000001E-3</v>
      </c>
      <c r="CB714">
        <v>0.13326250000000001</v>
      </c>
      <c r="CC714">
        <v>0.1973106</v>
      </c>
      <c r="CD714">
        <v>0.18299699999999999</v>
      </c>
      <c r="CE714">
        <v>0.15869649999999999</v>
      </c>
      <c r="CF714">
        <v>5.32655E-2</v>
      </c>
      <c r="CG714">
        <v>-5.4994300000000003E-2</v>
      </c>
      <c r="CH714">
        <v>-8.8697799999999993E-2</v>
      </c>
      <c r="CI714">
        <v>-4.2957500000000003E-2</v>
      </c>
      <c r="CJ714">
        <v>-0.1154409</v>
      </c>
      <c r="CK714">
        <v>-9.6234600000000003E-2</v>
      </c>
      <c r="CL714" s="76">
        <v>3.2620000000000001E-4</v>
      </c>
      <c r="CM714" s="76">
        <v>5.3280000000000005E-4</v>
      </c>
      <c r="CN714" s="76">
        <v>3.7080000000000001E-4</v>
      </c>
      <c r="CO714" s="76">
        <v>4.6680000000000002E-4</v>
      </c>
      <c r="CP714" s="76">
        <v>5.2610000000000005E-4</v>
      </c>
      <c r="CQ714" s="76">
        <v>5.0830000000000005E-4</v>
      </c>
      <c r="CR714" s="76">
        <v>3.4089999999999999E-4</v>
      </c>
      <c r="CS714" s="76">
        <v>5.0690000000000002E-4</v>
      </c>
      <c r="CT714" s="76">
        <v>7.0399999999999998E-4</v>
      </c>
      <c r="CU714" s="76">
        <v>1.1938999999999999E-3</v>
      </c>
      <c r="CV714" s="76">
        <v>3.7120000000000002E-4</v>
      </c>
      <c r="CW714" s="76">
        <v>5.0089999999999998E-4</v>
      </c>
      <c r="CX714" s="76">
        <v>3.1E-4</v>
      </c>
      <c r="CY714" s="76">
        <v>2.8219999999999997E-4</v>
      </c>
      <c r="CZ714" s="76">
        <v>4.6450000000000001E-4</v>
      </c>
      <c r="DA714" s="76">
        <v>5.1630000000000003E-4</v>
      </c>
      <c r="DB714" s="76">
        <v>6.5760000000000005E-4</v>
      </c>
      <c r="DC714" s="76">
        <v>9.1859999999999999E-4</v>
      </c>
      <c r="DD714" s="76">
        <v>1.7053999999999999E-3</v>
      </c>
      <c r="DE714" s="76">
        <v>6.6537999999999996E-3</v>
      </c>
      <c r="DF714" s="76">
        <v>2.2956000000000001E-3</v>
      </c>
      <c r="DG714" s="76">
        <v>3.501E-4</v>
      </c>
      <c r="DH714" s="76">
        <v>1.0434999999999999E-3</v>
      </c>
      <c r="DI714" s="76">
        <v>5.8909999999999995E-4</v>
      </c>
    </row>
    <row r="715" spans="1:113" x14ac:dyDescent="0.25">
      <c r="A715" t="str">
        <f t="shared" si="11"/>
        <v>All_4. Retail stores_All_All_All_All_43672</v>
      </c>
      <c r="B715" t="s">
        <v>177</v>
      </c>
      <c r="C715" t="s">
        <v>278</v>
      </c>
      <c r="D715" t="s">
        <v>19</v>
      </c>
      <c r="E715" t="s">
        <v>62</v>
      </c>
      <c r="F715" t="s">
        <v>19</v>
      </c>
      <c r="G715" t="s">
        <v>19</v>
      </c>
      <c r="H715" t="s">
        <v>19</v>
      </c>
      <c r="I715" t="s">
        <v>19</v>
      </c>
      <c r="J715" s="11">
        <v>43672</v>
      </c>
      <c r="K715">
        <v>15</v>
      </c>
      <c r="L715">
        <v>18</v>
      </c>
      <c r="M715">
        <v>10815</v>
      </c>
      <c r="N715">
        <v>0</v>
      </c>
      <c r="O715">
        <v>0</v>
      </c>
      <c r="P715">
        <v>0</v>
      </c>
      <c r="Q715">
        <v>0</v>
      </c>
      <c r="R715">
        <v>6.0636691999999996</v>
      </c>
      <c r="S715">
        <v>5.8993555000000004</v>
      </c>
      <c r="T715">
        <v>5.8079568999999998</v>
      </c>
      <c r="U715">
        <v>5.7687714999999997</v>
      </c>
      <c r="V715">
        <v>5.926234</v>
      </c>
      <c r="W715">
        <v>6.2913591999999996</v>
      </c>
      <c r="X715">
        <v>6.6389842000000003</v>
      </c>
      <c r="Y715">
        <v>7.4414781000000003</v>
      </c>
      <c r="Z715">
        <v>8.5418588</v>
      </c>
      <c r="AA715">
        <v>9.8326416999999999</v>
      </c>
      <c r="AB715">
        <v>11.044147000000001</v>
      </c>
      <c r="AC715">
        <v>11.623858999999999</v>
      </c>
      <c r="AD715">
        <v>11.976502999999999</v>
      </c>
      <c r="AE715">
        <v>12.357934999999999</v>
      </c>
      <c r="AF715">
        <v>12.539253</v>
      </c>
      <c r="AG715">
        <v>12.649050000000001</v>
      </c>
      <c r="AH715">
        <v>12.530329999999999</v>
      </c>
      <c r="AI715">
        <v>11.850099999999999</v>
      </c>
      <c r="AJ715">
        <v>10.96799</v>
      </c>
      <c r="AK715">
        <v>10.240399999999999</v>
      </c>
      <c r="AL715">
        <v>9.6137139999999999</v>
      </c>
      <c r="AM715">
        <v>8.4203569999999992</v>
      </c>
      <c r="AN715">
        <v>7.2893210000000002</v>
      </c>
      <c r="AO715">
        <v>6.5222699999999998</v>
      </c>
      <c r="AP715">
        <v>74.68853</v>
      </c>
      <c r="AQ715">
        <v>74.622900000000001</v>
      </c>
      <c r="AR715">
        <v>73.367940000000004</v>
      </c>
      <c r="AS715">
        <v>71.675030000000007</v>
      </c>
      <c r="AT715">
        <v>70.115229999999997</v>
      </c>
      <c r="AU715">
        <v>68.843429999999998</v>
      </c>
      <c r="AV715">
        <v>67.935820000000007</v>
      </c>
      <c r="AW715">
        <v>69.051500000000004</v>
      </c>
      <c r="AX715">
        <v>71.706590000000006</v>
      </c>
      <c r="AY715">
        <v>75.543220000000005</v>
      </c>
      <c r="AZ715">
        <v>79.999809999999997</v>
      </c>
      <c r="BA715">
        <v>83.883150000000001</v>
      </c>
      <c r="BB715">
        <v>87.22251</v>
      </c>
      <c r="BC715">
        <v>89.567819999999998</v>
      </c>
      <c r="BD715">
        <v>91.748260000000002</v>
      </c>
      <c r="BE715">
        <v>93.250110000000006</v>
      </c>
      <c r="BF715">
        <v>93.620819999999995</v>
      </c>
      <c r="BG715">
        <v>93.081040000000002</v>
      </c>
      <c r="BH715">
        <v>91.817679999999996</v>
      </c>
      <c r="BI715">
        <v>89.260890000000003</v>
      </c>
      <c r="BJ715">
        <v>85.253609999999995</v>
      </c>
      <c r="BK715">
        <v>80.986739999999998</v>
      </c>
      <c r="BL715">
        <v>77.995159999999998</v>
      </c>
      <c r="BM715">
        <v>75.582530000000006</v>
      </c>
      <c r="BN715">
        <v>-1.69014E-2</v>
      </c>
      <c r="BO715">
        <v>-1.0859000000000001E-3</v>
      </c>
      <c r="BP715">
        <v>-3.7995000000000001E-2</v>
      </c>
      <c r="BQ715">
        <v>-3.0539299999999998E-2</v>
      </c>
      <c r="BR715">
        <v>-8.9320000000000007E-3</v>
      </c>
      <c r="BS715">
        <v>-1.7509799999999999E-2</v>
      </c>
      <c r="BT715">
        <v>-4.98561E-2</v>
      </c>
      <c r="BU715">
        <v>4.7780000000000001E-3</v>
      </c>
      <c r="BV715">
        <v>7.3288000000000006E-2</v>
      </c>
      <c r="BW715">
        <v>3.5278999999999998E-2</v>
      </c>
      <c r="BX715">
        <v>-2.8810599999999999E-2</v>
      </c>
      <c r="BY715">
        <v>-3.993E-2</v>
      </c>
      <c r="BZ715">
        <v>-2.1919399999999999E-2</v>
      </c>
      <c r="CA715">
        <v>5.0895999999999997E-3</v>
      </c>
      <c r="CB715">
        <v>0.13293060000000001</v>
      </c>
      <c r="CC715">
        <v>0.18667590000000001</v>
      </c>
      <c r="CD715">
        <v>0.17173150000000001</v>
      </c>
      <c r="CE715">
        <v>0.14952760000000001</v>
      </c>
      <c r="CF715">
        <v>5.1904100000000002E-2</v>
      </c>
      <c r="CG715">
        <v>-5.1269799999999997E-2</v>
      </c>
      <c r="CH715">
        <v>-9.1135400000000005E-2</v>
      </c>
      <c r="CI715">
        <v>-6.0869699999999999E-2</v>
      </c>
      <c r="CJ715">
        <v>-0.14305760000000001</v>
      </c>
      <c r="CK715">
        <v>-6.3479800000000003E-2</v>
      </c>
      <c r="CL715" s="76">
        <v>2.6919999999999998E-4</v>
      </c>
      <c r="CM715" s="76">
        <v>3.7629999999999999E-4</v>
      </c>
      <c r="CN715" s="76">
        <v>3.1199999999999999E-4</v>
      </c>
      <c r="CO715" s="76">
        <v>3.9100000000000002E-4</v>
      </c>
      <c r="CP715" s="76">
        <v>5.4770000000000003E-4</v>
      </c>
      <c r="CQ715" s="76">
        <v>6.9760000000000004E-4</v>
      </c>
      <c r="CR715" s="76">
        <v>4.1550000000000002E-4</v>
      </c>
      <c r="CS715" s="76">
        <v>4.795E-4</v>
      </c>
      <c r="CT715" s="76">
        <v>7.674E-4</v>
      </c>
      <c r="CU715" s="76">
        <v>1.6312E-3</v>
      </c>
      <c r="CV715" s="76">
        <v>4.5179999999999998E-4</v>
      </c>
      <c r="CW715" s="76">
        <v>6.1939999999999999E-4</v>
      </c>
      <c r="CX715" s="76">
        <v>3.1550000000000003E-4</v>
      </c>
      <c r="CY715" s="76">
        <v>3.258E-4</v>
      </c>
      <c r="CZ715" s="76">
        <v>5.0460000000000001E-4</v>
      </c>
      <c r="DA715" s="76">
        <v>5.555E-4</v>
      </c>
      <c r="DB715" s="76">
        <v>6.6399999999999999E-4</v>
      </c>
      <c r="DC715" s="76">
        <v>8.608E-4</v>
      </c>
      <c r="DD715" s="76">
        <v>1.5384999999999999E-3</v>
      </c>
      <c r="DE715" s="76">
        <v>6.4203000000000003E-3</v>
      </c>
      <c r="DF715" s="76">
        <v>2.5696999999999998E-3</v>
      </c>
      <c r="DG715" s="76">
        <v>4.4890000000000002E-4</v>
      </c>
      <c r="DH715" s="76">
        <v>8.1329999999999998E-4</v>
      </c>
      <c r="DI715" s="76">
        <v>4.3310000000000001E-4</v>
      </c>
    </row>
    <row r="716" spans="1:113" x14ac:dyDescent="0.25">
      <c r="A716" t="str">
        <f t="shared" si="11"/>
        <v>All_4. Retail stores_All_All_All_All_43690</v>
      </c>
      <c r="B716" t="s">
        <v>177</v>
      </c>
      <c r="C716" t="s">
        <v>278</v>
      </c>
      <c r="D716" t="s">
        <v>19</v>
      </c>
      <c r="E716" t="s">
        <v>62</v>
      </c>
      <c r="F716" t="s">
        <v>19</v>
      </c>
      <c r="G716" t="s">
        <v>19</v>
      </c>
      <c r="H716" t="s">
        <v>19</v>
      </c>
      <c r="I716" t="s">
        <v>19</v>
      </c>
      <c r="J716" s="11">
        <v>43690</v>
      </c>
      <c r="K716">
        <v>15</v>
      </c>
      <c r="L716">
        <v>18</v>
      </c>
      <c r="M716">
        <v>10752</v>
      </c>
      <c r="N716">
        <v>0</v>
      </c>
      <c r="O716">
        <v>0</v>
      </c>
      <c r="P716">
        <v>0</v>
      </c>
      <c r="Q716">
        <v>0</v>
      </c>
      <c r="R716">
        <v>5.7281253999999997</v>
      </c>
      <c r="S716">
        <v>5.5776304999999997</v>
      </c>
      <c r="T716">
        <v>5.4496276000000003</v>
      </c>
      <c r="U716">
        <v>5.4123479999999997</v>
      </c>
      <c r="V716">
        <v>5.5820021999999998</v>
      </c>
      <c r="W716">
        <v>5.9872750999999997</v>
      </c>
      <c r="X716">
        <v>6.2782948999999997</v>
      </c>
      <c r="Y716">
        <v>6.9387952000000004</v>
      </c>
      <c r="Z716">
        <v>8.0977847999999994</v>
      </c>
      <c r="AA716">
        <v>9.3015348000000007</v>
      </c>
      <c r="AB716">
        <v>10.530402</v>
      </c>
      <c r="AC716">
        <v>11.15558</v>
      </c>
      <c r="AD716">
        <v>11.595857000000001</v>
      </c>
      <c r="AE716">
        <v>12.026168999999999</v>
      </c>
      <c r="AF716">
        <v>12.236405</v>
      </c>
      <c r="AG716">
        <v>12.374639999999999</v>
      </c>
      <c r="AH716">
        <v>12.292809999999999</v>
      </c>
      <c r="AI716">
        <v>11.64589</v>
      </c>
      <c r="AJ716">
        <v>10.74681</v>
      </c>
      <c r="AK716">
        <v>10.04701</v>
      </c>
      <c r="AL716">
        <v>9.4452320000000007</v>
      </c>
      <c r="AM716">
        <v>8.1779879999999991</v>
      </c>
      <c r="AN716">
        <v>6.9916900000000002</v>
      </c>
      <c r="AO716">
        <v>6.2625669999999998</v>
      </c>
      <c r="AP716">
        <v>73.746070000000003</v>
      </c>
      <c r="AQ716">
        <v>71.383160000000004</v>
      </c>
      <c r="AR716">
        <v>69.912199999999999</v>
      </c>
      <c r="AS716">
        <v>68.618780000000001</v>
      </c>
      <c r="AT716">
        <v>67.757279999999994</v>
      </c>
      <c r="AU716">
        <v>66.567419999999998</v>
      </c>
      <c r="AV716">
        <v>65.700800000000001</v>
      </c>
      <c r="AW716">
        <v>66.317920000000001</v>
      </c>
      <c r="AX716">
        <v>70.466740000000001</v>
      </c>
      <c r="AY716">
        <v>75.428309999999996</v>
      </c>
      <c r="AZ716">
        <v>79.881140000000002</v>
      </c>
      <c r="BA716">
        <v>84.353899999999996</v>
      </c>
      <c r="BB716">
        <v>88.167389999999997</v>
      </c>
      <c r="BC716">
        <v>91.068420000000003</v>
      </c>
      <c r="BD716">
        <v>92.921610000000001</v>
      </c>
      <c r="BE716">
        <v>94.277439999999999</v>
      </c>
      <c r="BF716">
        <v>95.017560000000003</v>
      </c>
      <c r="BG716">
        <v>94.882419999999996</v>
      </c>
      <c r="BH716">
        <v>93.996619999999993</v>
      </c>
      <c r="BI716">
        <v>91.295010000000005</v>
      </c>
      <c r="BJ716">
        <v>87.206410000000005</v>
      </c>
      <c r="BK716">
        <v>83.469170000000005</v>
      </c>
      <c r="BL716">
        <v>79.949209999999994</v>
      </c>
      <c r="BM716">
        <v>77.092200000000005</v>
      </c>
      <c r="BN716">
        <v>1.93026E-2</v>
      </c>
      <c r="BO716">
        <v>3.1392799999999998E-2</v>
      </c>
      <c r="BP716">
        <v>3.7688199999999998E-2</v>
      </c>
      <c r="BQ716">
        <v>3.9586900000000001E-2</v>
      </c>
      <c r="BR716">
        <v>3.4384699999999997E-2</v>
      </c>
      <c r="BS716">
        <v>4.0799299999999997E-2</v>
      </c>
      <c r="BT716">
        <v>1.20638E-2</v>
      </c>
      <c r="BU716">
        <v>0.1156507</v>
      </c>
      <c r="BV716">
        <v>7.3436299999999996E-2</v>
      </c>
      <c r="BW716">
        <v>2.1997800000000001E-2</v>
      </c>
      <c r="BX716">
        <v>1.1423E-3</v>
      </c>
      <c r="BY716">
        <v>-3.6379000000000002E-2</v>
      </c>
      <c r="BZ716">
        <v>-2.0872499999999999E-2</v>
      </c>
      <c r="CA716">
        <v>-2.2101300000000001E-2</v>
      </c>
      <c r="CB716">
        <v>6.9411500000000001E-2</v>
      </c>
      <c r="CC716">
        <v>0.1424918</v>
      </c>
      <c r="CD716">
        <v>0.158383</v>
      </c>
      <c r="CE716">
        <v>0.1611641</v>
      </c>
      <c r="CF716">
        <v>0.11614149999999999</v>
      </c>
      <c r="CG716">
        <v>8.4797899999999996E-2</v>
      </c>
      <c r="CH716">
        <v>7.3663800000000001E-2</v>
      </c>
      <c r="CI716">
        <v>8.1554799999999997E-2</v>
      </c>
      <c r="CJ716">
        <v>7.93769E-2</v>
      </c>
      <c r="CK716">
        <v>3.9888100000000003E-2</v>
      </c>
      <c r="CL716" s="76">
        <v>2.1550000000000001E-4</v>
      </c>
      <c r="CM716" s="76">
        <v>3.5589999999999998E-4</v>
      </c>
      <c r="CN716" s="76">
        <v>2.7510000000000002E-4</v>
      </c>
      <c r="CO716" s="76">
        <v>3.5649999999999999E-4</v>
      </c>
      <c r="CP716" s="76">
        <v>4.6579999999999999E-4</v>
      </c>
      <c r="CQ716" s="76">
        <v>4.6969999999999998E-4</v>
      </c>
      <c r="CR716" s="76">
        <v>2.8229999999999998E-4</v>
      </c>
      <c r="CS716" s="76">
        <v>4.4779999999999999E-4</v>
      </c>
      <c r="CT716" s="76">
        <v>7.0779999999999997E-4</v>
      </c>
      <c r="CU716" s="76">
        <v>1.3836E-3</v>
      </c>
      <c r="CV716" s="76">
        <v>3.2170000000000001E-4</v>
      </c>
      <c r="CW716" s="76">
        <v>4.6920000000000002E-4</v>
      </c>
      <c r="CX716" s="76">
        <v>2.1269999999999999E-4</v>
      </c>
      <c r="CY716" s="76">
        <v>2.128E-4</v>
      </c>
      <c r="CZ716" s="76">
        <v>3.5619999999999998E-4</v>
      </c>
      <c r="DA716" s="76">
        <v>4.283E-4</v>
      </c>
      <c r="DB716" s="76">
        <v>5.2079999999999997E-4</v>
      </c>
      <c r="DC716" s="76">
        <v>7.5049999999999997E-4</v>
      </c>
      <c r="DD716" s="76">
        <v>1.4105999999999999E-3</v>
      </c>
      <c r="DE716" s="76">
        <v>5.7571000000000002E-3</v>
      </c>
      <c r="DF716" s="76">
        <v>2.032E-3</v>
      </c>
      <c r="DG716" s="76">
        <v>3.4650000000000002E-4</v>
      </c>
      <c r="DH716" s="76">
        <v>6.0669999999999995E-4</v>
      </c>
      <c r="DI716" s="76">
        <v>4.191E-4</v>
      </c>
    </row>
    <row r="717" spans="1:113" x14ac:dyDescent="0.25">
      <c r="A717" t="str">
        <f t="shared" si="11"/>
        <v>All_4. Retail stores_All_All_All_All_43691</v>
      </c>
      <c r="B717" t="s">
        <v>177</v>
      </c>
      <c r="C717" t="s">
        <v>278</v>
      </c>
      <c r="D717" t="s">
        <v>19</v>
      </c>
      <c r="E717" t="s">
        <v>62</v>
      </c>
      <c r="F717" t="s">
        <v>19</v>
      </c>
      <c r="G717" t="s">
        <v>19</v>
      </c>
      <c r="H717" t="s">
        <v>19</v>
      </c>
      <c r="I717" t="s">
        <v>19</v>
      </c>
      <c r="J717" s="11">
        <v>43691</v>
      </c>
      <c r="K717">
        <v>15</v>
      </c>
      <c r="L717">
        <v>18</v>
      </c>
      <c r="M717">
        <v>10747</v>
      </c>
      <c r="N717">
        <v>0</v>
      </c>
      <c r="O717">
        <v>0</v>
      </c>
      <c r="P717">
        <v>0</v>
      </c>
      <c r="Q717">
        <v>0</v>
      </c>
      <c r="R717">
        <v>5.8753437000000002</v>
      </c>
      <c r="S717">
        <v>5.7005821000000001</v>
      </c>
      <c r="T717">
        <v>5.5798642999999997</v>
      </c>
      <c r="U717">
        <v>5.5467822</v>
      </c>
      <c r="V717">
        <v>5.7026458</v>
      </c>
      <c r="W717">
        <v>6.0391377000000004</v>
      </c>
      <c r="X717">
        <v>6.4509825999999997</v>
      </c>
      <c r="Y717">
        <v>7.1981123</v>
      </c>
      <c r="Z717">
        <v>8.4680920000000004</v>
      </c>
      <c r="AA717">
        <v>9.8566012999999995</v>
      </c>
      <c r="AB717">
        <v>10.968871</v>
      </c>
      <c r="AC717">
        <v>11.626442000000001</v>
      </c>
      <c r="AD717">
        <v>12.170133</v>
      </c>
      <c r="AE717">
        <v>12.64893</v>
      </c>
      <c r="AF717">
        <v>12.852684</v>
      </c>
      <c r="AG717">
        <v>12.99911</v>
      </c>
      <c r="AH717">
        <v>12.85561</v>
      </c>
      <c r="AI717">
        <v>12.15</v>
      </c>
      <c r="AJ717">
        <v>11.21918</v>
      </c>
      <c r="AK717">
        <v>10.456060000000001</v>
      </c>
      <c r="AL717">
        <v>9.8390039999999992</v>
      </c>
      <c r="AM717">
        <v>8.4687839999999994</v>
      </c>
      <c r="AN717">
        <v>7.2317650000000002</v>
      </c>
      <c r="AO717">
        <v>6.5324530000000003</v>
      </c>
      <c r="AP717">
        <v>76.578119999999998</v>
      </c>
      <c r="AQ717">
        <v>73.31035</v>
      </c>
      <c r="AR717">
        <v>72.086659999999995</v>
      </c>
      <c r="AS717">
        <v>70.264129999999994</v>
      </c>
      <c r="AT717">
        <v>69.025980000000004</v>
      </c>
      <c r="AU717">
        <v>68.209850000000003</v>
      </c>
      <c r="AV717">
        <v>67.269490000000005</v>
      </c>
      <c r="AW717">
        <v>67.800219999999996</v>
      </c>
      <c r="AX717">
        <v>72.240830000000003</v>
      </c>
      <c r="AY717">
        <v>77.255030000000005</v>
      </c>
      <c r="AZ717">
        <v>82.425730000000001</v>
      </c>
      <c r="BA717">
        <v>87.190250000000006</v>
      </c>
      <c r="BB717">
        <v>91.065430000000006</v>
      </c>
      <c r="BC717">
        <v>94.444829999999996</v>
      </c>
      <c r="BD717">
        <v>96.650760000000005</v>
      </c>
      <c r="BE717">
        <v>98.07347</v>
      </c>
      <c r="BF717">
        <v>98.605119999999999</v>
      </c>
      <c r="BG717">
        <v>98.47663</v>
      </c>
      <c r="BH717">
        <v>97.441050000000004</v>
      </c>
      <c r="BI717">
        <v>95.006270000000001</v>
      </c>
      <c r="BJ717">
        <v>90.382670000000005</v>
      </c>
      <c r="BK717">
        <v>86.053629999999998</v>
      </c>
      <c r="BL717">
        <v>82.650599999999997</v>
      </c>
      <c r="BM717">
        <v>79.983930000000001</v>
      </c>
      <c r="BN717">
        <v>2.41047E-2</v>
      </c>
      <c r="BO717">
        <v>3.60457E-2</v>
      </c>
      <c r="BP717">
        <v>3.8840899999999998E-2</v>
      </c>
      <c r="BQ717">
        <v>4.1482600000000001E-2</v>
      </c>
      <c r="BR717">
        <v>3.6605499999999999E-2</v>
      </c>
      <c r="BS717">
        <v>4.5239000000000001E-2</v>
      </c>
      <c r="BT717">
        <v>1.26701E-2</v>
      </c>
      <c r="BU717">
        <v>0.1065465</v>
      </c>
      <c r="BV717">
        <v>5.57654E-2</v>
      </c>
      <c r="BW717">
        <v>1.1767100000000001E-2</v>
      </c>
      <c r="BX717">
        <v>-6.9477000000000002E-3</v>
      </c>
      <c r="BY717">
        <v>-3.3488999999999998E-2</v>
      </c>
      <c r="BZ717">
        <v>-1.0858400000000001E-2</v>
      </c>
      <c r="CA717">
        <v>1.6408300000000001E-2</v>
      </c>
      <c r="CB717">
        <v>0.1351185</v>
      </c>
      <c r="CC717">
        <v>0.1851691</v>
      </c>
      <c r="CD717">
        <v>0.20755609999999999</v>
      </c>
      <c r="CE717">
        <v>0.2022862</v>
      </c>
      <c r="CF717">
        <v>0.114063</v>
      </c>
      <c r="CG717">
        <v>6.6655900000000004E-2</v>
      </c>
      <c r="CH717">
        <v>6.3727900000000004E-2</v>
      </c>
      <c r="CI717">
        <v>7.6226100000000005E-2</v>
      </c>
      <c r="CJ717">
        <v>7.2359000000000007E-2</v>
      </c>
      <c r="CK717">
        <v>4.4542199999999997E-2</v>
      </c>
      <c r="CL717" s="76">
        <v>2.8719999999999999E-4</v>
      </c>
      <c r="CM717" s="76">
        <v>4.8270000000000002E-4</v>
      </c>
      <c r="CN717" s="76">
        <v>3.1119999999999997E-4</v>
      </c>
      <c r="CO717" s="76">
        <v>3.8049999999999998E-4</v>
      </c>
      <c r="CP717" s="76">
        <v>3.8880000000000002E-4</v>
      </c>
      <c r="CQ717" s="76">
        <v>7.2679999999999999E-4</v>
      </c>
      <c r="CR717" s="76">
        <v>4.2180000000000001E-4</v>
      </c>
      <c r="CS717" s="76">
        <v>4.6010000000000002E-4</v>
      </c>
      <c r="CT717" s="76">
        <v>5.7939999999999999E-4</v>
      </c>
      <c r="CU717" s="76">
        <v>2.6071000000000002E-3</v>
      </c>
      <c r="CV717" s="76">
        <v>3.8489999999999998E-4</v>
      </c>
      <c r="CW717" s="76">
        <v>7.8109999999999996E-4</v>
      </c>
      <c r="CX717" s="76">
        <v>3.2150000000000001E-4</v>
      </c>
      <c r="CY717" s="76">
        <v>3.0640000000000002E-4</v>
      </c>
      <c r="CZ717" s="76">
        <v>5.0560000000000004E-4</v>
      </c>
      <c r="DA717" s="76">
        <v>5.7640000000000002E-4</v>
      </c>
      <c r="DB717" s="76">
        <v>7.0520000000000001E-4</v>
      </c>
      <c r="DC717" s="76">
        <v>1.1071E-3</v>
      </c>
      <c r="DD717" s="76">
        <v>2.1959000000000002E-3</v>
      </c>
      <c r="DE717" s="76">
        <v>8.8912999999999996E-3</v>
      </c>
      <c r="DF717" s="76">
        <v>3.4055000000000001E-3</v>
      </c>
      <c r="DG717" s="76">
        <v>4.2450000000000002E-4</v>
      </c>
      <c r="DH717" s="76">
        <v>5.7390000000000002E-4</v>
      </c>
      <c r="DI717" s="76">
        <v>4.8509999999999997E-4</v>
      </c>
    </row>
    <row r="718" spans="1:113" x14ac:dyDescent="0.25">
      <c r="A718" t="str">
        <f t="shared" si="11"/>
        <v>All_4. Retail stores_All_All_All_All_43693</v>
      </c>
      <c r="B718" t="s">
        <v>177</v>
      </c>
      <c r="C718" t="s">
        <v>278</v>
      </c>
      <c r="D718" t="s">
        <v>19</v>
      </c>
      <c r="E718" t="s">
        <v>62</v>
      </c>
      <c r="F718" t="s">
        <v>19</v>
      </c>
      <c r="G718" t="s">
        <v>19</v>
      </c>
      <c r="H718" t="s">
        <v>19</v>
      </c>
      <c r="I718" t="s">
        <v>19</v>
      </c>
      <c r="J718" s="11">
        <v>43693</v>
      </c>
      <c r="K718">
        <v>15</v>
      </c>
      <c r="L718">
        <v>18</v>
      </c>
      <c r="M718">
        <v>10735</v>
      </c>
      <c r="N718">
        <v>0</v>
      </c>
      <c r="O718">
        <v>0</v>
      </c>
      <c r="P718">
        <v>0</v>
      </c>
      <c r="Q718">
        <v>0</v>
      </c>
      <c r="R718">
        <v>6.2115574000000002</v>
      </c>
      <c r="S718">
        <v>6.0341855999999998</v>
      </c>
      <c r="T718">
        <v>5.8862144000000001</v>
      </c>
      <c r="U718">
        <v>5.8521044</v>
      </c>
      <c r="V718">
        <v>5.9973295000000002</v>
      </c>
      <c r="W718">
        <v>6.3937742999999996</v>
      </c>
      <c r="X718">
        <v>6.8356282999999998</v>
      </c>
      <c r="Y718">
        <v>7.5938097999999998</v>
      </c>
      <c r="Z718">
        <v>8.9352772999999992</v>
      </c>
      <c r="AA718">
        <v>10.368054000000001</v>
      </c>
      <c r="AB718">
        <v>11.585869000000001</v>
      </c>
      <c r="AC718">
        <v>12.144411</v>
      </c>
      <c r="AD718">
        <v>12.526448</v>
      </c>
      <c r="AE718">
        <v>12.90335</v>
      </c>
      <c r="AF718">
        <v>13.079166000000001</v>
      </c>
      <c r="AG718">
        <v>13.170360000000001</v>
      </c>
      <c r="AH718">
        <v>13.00619</v>
      </c>
      <c r="AI718">
        <v>12.2621</v>
      </c>
      <c r="AJ718">
        <v>11.329879999999999</v>
      </c>
      <c r="AK718">
        <v>10.547639999999999</v>
      </c>
      <c r="AL718">
        <v>9.9068959999999997</v>
      </c>
      <c r="AM718">
        <v>8.5636849999999995</v>
      </c>
      <c r="AN718">
        <v>7.3229559999999996</v>
      </c>
      <c r="AO718">
        <v>6.5850270000000002</v>
      </c>
      <c r="AP718">
        <v>77.115859999999998</v>
      </c>
      <c r="AQ718">
        <v>77.124600000000001</v>
      </c>
      <c r="AR718">
        <v>75.243740000000003</v>
      </c>
      <c r="AS718">
        <v>73.540170000000003</v>
      </c>
      <c r="AT718">
        <v>72.280779999999993</v>
      </c>
      <c r="AU718">
        <v>71.133629999999997</v>
      </c>
      <c r="AV718">
        <v>70.014740000000003</v>
      </c>
      <c r="AW718">
        <v>70.366039999999998</v>
      </c>
      <c r="AX718">
        <v>74.283199999999994</v>
      </c>
      <c r="AY718">
        <v>79.709879999999998</v>
      </c>
      <c r="AZ718">
        <v>84.790199999999999</v>
      </c>
      <c r="BA718">
        <v>89.018150000000006</v>
      </c>
      <c r="BB718">
        <v>91.931240000000003</v>
      </c>
      <c r="BC718">
        <v>94.230400000000003</v>
      </c>
      <c r="BD718">
        <v>96.722920000000002</v>
      </c>
      <c r="BE718">
        <v>97.780649999999994</v>
      </c>
      <c r="BF718">
        <v>98.042100000000005</v>
      </c>
      <c r="BG718">
        <v>97.199870000000004</v>
      </c>
      <c r="BH718">
        <v>95.357259999999997</v>
      </c>
      <c r="BI718">
        <v>91.937299999999993</v>
      </c>
      <c r="BJ718">
        <v>86.626050000000006</v>
      </c>
      <c r="BK718">
        <v>82.710229999999996</v>
      </c>
      <c r="BL718">
        <v>79.690150000000003</v>
      </c>
      <c r="BM718">
        <v>77.361949999999993</v>
      </c>
      <c r="BN718">
        <v>2.4718199999999999E-2</v>
      </c>
      <c r="BO718">
        <v>4.3746699999999999E-2</v>
      </c>
      <c r="BP718">
        <v>4.03202E-2</v>
      </c>
      <c r="BQ718">
        <v>4.4913399999999999E-2</v>
      </c>
      <c r="BR718">
        <v>4.6961099999999999E-2</v>
      </c>
      <c r="BS718">
        <v>5.57029E-2</v>
      </c>
      <c r="BT718">
        <v>1.5068700000000001E-2</v>
      </c>
      <c r="BU718">
        <v>9.5327599999999998E-2</v>
      </c>
      <c r="BV718">
        <v>3.5324500000000002E-2</v>
      </c>
      <c r="BW718">
        <v>-3.4323000000000001E-3</v>
      </c>
      <c r="BX718">
        <v>-9.1947000000000001E-3</v>
      </c>
      <c r="BY718">
        <v>-3.6470200000000001E-2</v>
      </c>
      <c r="BZ718">
        <v>-5.5700000000000003E-3</v>
      </c>
      <c r="CA718">
        <v>2.82998E-2</v>
      </c>
      <c r="CB718">
        <v>0.16098319999999999</v>
      </c>
      <c r="CC718">
        <v>0.1981831</v>
      </c>
      <c r="CD718">
        <v>0.22394339999999999</v>
      </c>
      <c r="CE718">
        <v>0.20735890000000001</v>
      </c>
      <c r="CF718">
        <v>0.111637</v>
      </c>
      <c r="CG718">
        <v>7.0319400000000004E-2</v>
      </c>
      <c r="CH718">
        <v>6.1724099999999997E-2</v>
      </c>
      <c r="CI718">
        <v>5.81594E-2</v>
      </c>
      <c r="CJ718">
        <v>4.8391900000000002E-2</v>
      </c>
      <c r="CK718">
        <v>4.0628600000000001E-2</v>
      </c>
      <c r="CL718" s="76">
        <v>2.7920000000000001E-4</v>
      </c>
      <c r="CM718" s="76">
        <v>4.2709999999999997E-4</v>
      </c>
      <c r="CN718" s="76">
        <v>3.235E-4</v>
      </c>
      <c r="CO718" s="76">
        <v>3.747E-4</v>
      </c>
      <c r="CP718" s="76">
        <v>4.3750000000000001E-4</v>
      </c>
      <c r="CQ718" s="76">
        <v>8.3560000000000004E-4</v>
      </c>
      <c r="CR718" s="76">
        <v>5.6879999999999995E-4</v>
      </c>
      <c r="CS718" s="76">
        <v>5.5889999999999998E-4</v>
      </c>
      <c r="CT718" s="76">
        <v>6.3599999999999996E-4</v>
      </c>
      <c r="CU718" s="76">
        <v>2.9296999999999999E-3</v>
      </c>
      <c r="CV718" s="76">
        <v>4.5760000000000001E-4</v>
      </c>
      <c r="CW718" s="76">
        <v>8.7120000000000003E-4</v>
      </c>
      <c r="CX718" s="76">
        <v>3.7980000000000002E-4</v>
      </c>
      <c r="CY718" s="76">
        <v>3.5280000000000001E-4</v>
      </c>
      <c r="CZ718" s="76">
        <v>5.9909999999999998E-4</v>
      </c>
      <c r="DA718" s="76">
        <v>6.8869999999999999E-4</v>
      </c>
      <c r="DB718" s="76">
        <v>8.5289999999999997E-4</v>
      </c>
      <c r="DC718" s="76">
        <v>1.2490999999999999E-3</v>
      </c>
      <c r="DD718" s="76">
        <v>2.4344000000000002E-3</v>
      </c>
      <c r="DE718" s="76">
        <v>1.0016199999999999E-2</v>
      </c>
      <c r="DF718" s="76">
        <v>3.9744000000000003E-3</v>
      </c>
      <c r="DG718" s="76">
        <v>5.3680000000000004E-4</v>
      </c>
      <c r="DH718" s="76">
        <v>5.9960000000000005E-4</v>
      </c>
      <c r="DI718" s="76">
        <v>5.3249999999999999E-4</v>
      </c>
    </row>
    <row r="719" spans="1:113" x14ac:dyDescent="0.25">
      <c r="A719" t="str">
        <f t="shared" si="11"/>
        <v>All_4. Retail stores_All_All_All_All_43703</v>
      </c>
      <c r="B719" t="s">
        <v>177</v>
      </c>
      <c r="C719" t="s">
        <v>278</v>
      </c>
      <c r="D719" t="s">
        <v>19</v>
      </c>
      <c r="E719" t="s">
        <v>62</v>
      </c>
      <c r="F719" t="s">
        <v>19</v>
      </c>
      <c r="G719" t="s">
        <v>19</v>
      </c>
      <c r="H719" t="s">
        <v>19</v>
      </c>
      <c r="I719" t="s">
        <v>19</v>
      </c>
      <c r="J719" s="11">
        <v>43703</v>
      </c>
      <c r="K719">
        <v>15</v>
      </c>
      <c r="L719">
        <v>18</v>
      </c>
      <c r="M719">
        <v>10708</v>
      </c>
      <c r="N719">
        <v>0</v>
      </c>
      <c r="O719">
        <v>0</v>
      </c>
      <c r="P719">
        <v>0</v>
      </c>
      <c r="Q719">
        <v>0</v>
      </c>
      <c r="R719">
        <v>5.9207970000000003</v>
      </c>
      <c r="S719">
        <v>5.7894144000000001</v>
      </c>
      <c r="T719">
        <v>5.6852264000000003</v>
      </c>
      <c r="U719">
        <v>5.6776831000000003</v>
      </c>
      <c r="V719">
        <v>5.9257220000000004</v>
      </c>
      <c r="W719">
        <v>6.2911942999999999</v>
      </c>
      <c r="X719">
        <v>6.6833631999999996</v>
      </c>
      <c r="Y719">
        <v>7.3345329000000001</v>
      </c>
      <c r="Z719">
        <v>8.4912019000000001</v>
      </c>
      <c r="AA719">
        <v>9.7001843000000001</v>
      </c>
      <c r="AB719">
        <v>10.905773</v>
      </c>
      <c r="AC719">
        <v>11.45546</v>
      </c>
      <c r="AD719">
        <v>11.796455999999999</v>
      </c>
      <c r="AE719">
        <v>12.251859</v>
      </c>
      <c r="AF719">
        <v>12.499787</v>
      </c>
      <c r="AG719">
        <v>12.586880000000001</v>
      </c>
      <c r="AH719">
        <v>12.51304</v>
      </c>
      <c r="AI719">
        <v>11.82652</v>
      </c>
      <c r="AJ719">
        <v>10.890650000000001</v>
      </c>
      <c r="AK719">
        <v>10.258979999999999</v>
      </c>
      <c r="AL719">
        <v>9.6165149999999997</v>
      </c>
      <c r="AM719">
        <v>8.2976989999999997</v>
      </c>
      <c r="AN719">
        <v>7.1606430000000003</v>
      </c>
      <c r="AO719">
        <v>6.4556019999999998</v>
      </c>
      <c r="AP719">
        <v>75.220420000000004</v>
      </c>
      <c r="AQ719">
        <v>73.645390000000006</v>
      </c>
      <c r="AR719">
        <v>72.44408</v>
      </c>
      <c r="AS719">
        <v>71.090209999999999</v>
      </c>
      <c r="AT719">
        <v>69.890879999999996</v>
      </c>
      <c r="AU719">
        <v>68.779309999999995</v>
      </c>
      <c r="AV719">
        <v>68.054670000000002</v>
      </c>
      <c r="AW719">
        <v>68.273769999999999</v>
      </c>
      <c r="AX719">
        <v>72.3613</v>
      </c>
      <c r="AY719">
        <v>76.584509999999995</v>
      </c>
      <c r="AZ719">
        <v>81.128270000000001</v>
      </c>
      <c r="BA719">
        <v>85.020480000000006</v>
      </c>
      <c r="BB719">
        <v>88.977620000000002</v>
      </c>
      <c r="BC719">
        <v>92.328869999999995</v>
      </c>
      <c r="BD719">
        <v>94.508899999999997</v>
      </c>
      <c r="BE719">
        <v>96.029240000000001</v>
      </c>
      <c r="BF719">
        <v>96.345209999999994</v>
      </c>
      <c r="BG719">
        <v>96.238979999999998</v>
      </c>
      <c r="BH719">
        <v>94.576710000000006</v>
      </c>
      <c r="BI719">
        <v>91.083920000000006</v>
      </c>
      <c r="BJ719">
        <v>86.555049999999994</v>
      </c>
      <c r="BK719">
        <v>82.980789999999999</v>
      </c>
      <c r="BL719">
        <v>80.144970000000001</v>
      </c>
      <c r="BM719">
        <v>77.688980000000001</v>
      </c>
      <c r="BN719">
        <v>2.20828E-2</v>
      </c>
      <c r="BO719">
        <v>3.61731E-2</v>
      </c>
      <c r="BP719">
        <v>3.9500899999999999E-2</v>
      </c>
      <c r="BQ719">
        <v>4.23498E-2</v>
      </c>
      <c r="BR719">
        <v>4.2785400000000001E-2</v>
      </c>
      <c r="BS719">
        <v>5.1126100000000001E-2</v>
      </c>
      <c r="BT719">
        <v>1.6437799999999999E-2</v>
      </c>
      <c r="BU719">
        <v>0.1000581</v>
      </c>
      <c r="BV719">
        <v>4.1608600000000003E-2</v>
      </c>
      <c r="BW719">
        <v>8.4300999999999994E-3</v>
      </c>
      <c r="BX719">
        <v>-5.4422000000000003E-3</v>
      </c>
      <c r="BY719">
        <v>-3.6827199999999997E-2</v>
      </c>
      <c r="BZ719">
        <v>-1.7250999999999999E-2</v>
      </c>
      <c r="CA719">
        <v>-2.9954999999999999E-3</v>
      </c>
      <c r="CB719">
        <v>0.1031749</v>
      </c>
      <c r="CC719">
        <v>0.1617323</v>
      </c>
      <c r="CD719">
        <v>0.17921580000000001</v>
      </c>
      <c r="CE719">
        <v>0.176398</v>
      </c>
      <c r="CF719">
        <v>0.1143175</v>
      </c>
      <c r="CG719">
        <v>8.4503499999999995E-2</v>
      </c>
      <c r="CH719">
        <v>6.8753999999999996E-2</v>
      </c>
      <c r="CI719">
        <v>6.28639E-2</v>
      </c>
      <c r="CJ719">
        <v>4.8564299999999998E-2</v>
      </c>
      <c r="CK719">
        <v>3.03462E-2</v>
      </c>
      <c r="CL719" s="76">
        <v>3.3550000000000002E-4</v>
      </c>
      <c r="CM719" s="76">
        <v>3.8870000000000002E-4</v>
      </c>
      <c r="CN719" s="76">
        <v>3.3199999999999999E-4</v>
      </c>
      <c r="CO719" s="76">
        <v>3.6289999999999998E-4</v>
      </c>
      <c r="CP719" s="76">
        <v>6.6010000000000005E-4</v>
      </c>
      <c r="CQ719" s="76">
        <v>9.2710000000000004E-4</v>
      </c>
      <c r="CR719" s="76">
        <v>4.1290000000000001E-4</v>
      </c>
      <c r="CS719" s="76">
        <v>4.6989999999999998E-4</v>
      </c>
      <c r="CT719" s="76">
        <v>1.0509E-3</v>
      </c>
      <c r="CU719" s="76">
        <v>2.4808999999999999E-3</v>
      </c>
      <c r="CV719" s="76">
        <v>3.8840000000000001E-4</v>
      </c>
      <c r="CW719" s="76">
        <v>6.914E-4</v>
      </c>
      <c r="CX719" s="76">
        <v>2.7680000000000001E-4</v>
      </c>
      <c r="CY719" s="76">
        <v>2.5480000000000001E-4</v>
      </c>
      <c r="CZ719" s="76">
        <v>4.2680000000000002E-4</v>
      </c>
      <c r="DA719" s="76">
        <v>4.883E-4</v>
      </c>
      <c r="DB719" s="76">
        <v>5.8589999999999998E-4</v>
      </c>
      <c r="DC719" s="76">
        <v>8.8800000000000001E-4</v>
      </c>
      <c r="DD719" s="76">
        <v>1.7262E-3</v>
      </c>
      <c r="DE719" s="76">
        <v>7.4983000000000003E-3</v>
      </c>
      <c r="DF719" s="76">
        <v>3.1675000000000002E-3</v>
      </c>
      <c r="DG719" s="76">
        <v>5.3910000000000004E-4</v>
      </c>
      <c r="DH719" s="76">
        <v>5.5040000000000004E-4</v>
      </c>
      <c r="DI719" s="76">
        <v>4.0650000000000001E-4</v>
      </c>
    </row>
    <row r="720" spans="1:113" x14ac:dyDescent="0.25">
      <c r="A720" t="str">
        <f t="shared" si="11"/>
        <v>All_4. Retail stores_All_All_All_All_43704</v>
      </c>
      <c r="B720" t="s">
        <v>177</v>
      </c>
      <c r="C720" t="s">
        <v>278</v>
      </c>
      <c r="D720" t="s">
        <v>19</v>
      </c>
      <c r="E720" t="s">
        <v>62</v>
      </c>
      <c r="F720" t="s">
        <v>19</v>
      </c>
      <c r="G720" t="s">
        <v>19</v>
      </c>
      <c r="H720" t="s">
        <v>19</v>
      </c>
      <c r="I720" t="s">
        <v>19</v>
      </c>
      <c r="J720" s="11">
        <v>43704</v>
      </c>
      <c r="K720">
        <v>15</v>
      </c>
      <c r="L720">
        <v>18</v>
      </c>
      <c r="M720">
        <v>10705</v>
      </c>
      <c r="N720">
        <v>0</v>
      </c>
      <c r="O720">
        <v>0</v>
      </c>
      <c r="P720">
        <v>0</v>
      </c>
      <c r="Q720">
        <v>0</v>
      </c>
      <c r="R720">
        <v>6.0313261000000002</v>
      </c>
      <c r="S720">
        <v>5.8805696999999997</v>
      </c>
      <c r="T720">
        <v>5.7555598999999997</v>
      </c>
      <c r="U720">
        <v>5.7094982999999999</v>
      </c>
      <c r="V720">
        <v>5.8905561999999998</v>
      </c>
      <c r="W720">
        <v>6.2665613999999996</v>
      </c>
      <c r="X720">
        <v>6.7892748000000003</v>
      </c>
      <c r="Y720">
        <v>7.3929198999999999</v>
      </c>
      <c r="Z720">
        <v>8.5169630000000005</v>
      </c>
      <c r="AA720">
        <v>9.7832115999999996</v>
      </c>
      <c r="AB720">
        <v>11.018129999999999</v>
      </c>
      <c r="AC720">
        <v>11.629011999999999</v>
      </c>
      <c r="AD720">
        <v>11.982851999999999</v>
      </c>
      <c r="AE720">
        <v>12.417166</v>
      </c>
      <c r="AF720">
        <v>12.593908000000001</v>
      </c>
      <c r="AG720">
        <v>12.68698</v>
      </c>
      <c r="AH720">
        <v>12.550979999999999</v>
      </c>
      <c r="AI720">
        <v>11.81077</v>
      </c>
      <c r="AJ720">
        <v>10.824780000000001</v>
      </c>
      <c r="AK720">
        <v>10.166779999999999</v>
      </c>
      <c r="AL720">
        <v>9.4989810000000006</v>
      </c>
      <c r="AM720">
        <v>8.2181630000000006</v>
      </c>
      <c r="AN720">
        <v>7.0638329999999998</v>
      </c>
      <c r="AO720">
        <v>6.3907910000000001</v>
      </c>
      <c r="AP720">
        <v>75.734430000000003</v>
      </c>
      <c r="AQ720">
        <v>74.324539999999999</v>
      </c>
      <c r="AR720">
        <v>73.33663</v>
      </c>
      <c r="AS720">
        <v>72.003489999999999</v>
      </c>
      <c r="AT720">
        <v>70.64179</v>
      </c>
      <c r="AU720">
        <v>69.911510000000007</v>
      </c>
      <c r="AV720">
        <v>68.623859999999993</v>
      </c>
      <c r="AW720">
        <v>69.041409999999999</v>
      </c>
      <c r="AX720">
        <v>72.421040000000005</v>
      </c>
      <c r="AY720">
        <v>76.40728</v>
      </c>
      <c r="AZ720">
        <v>81.254679999999993</v>
      </c>
      <c r="BA720">
        <v>85.340710000000001</v>
      </c>
      <c r="BB720">
        <v>89.169529999999995</v>
      </c>
      <c r="BC720">
        <v>92.04513</v>
      </c>
      <c r="BD720">
        <v>94.016009999999994</v>
      </c>
      <c r="BE720">
        <v>95.328810000000004</v>
      </c>
      <c r="BF720">
        <v>95.605379999999997</v>
      </c>
      <c r="BG720">
        <v>95.065799999999996</v>
      </c>
      <c r="BH720">
        <v>92.967969999999994</v>
      </c>
      <c r="BI720">
        <v>89.608410000000006</v>
      </c>
      <c r="BJ720">
        <v>85.363709999999998</v>
      </c>
      <c r="BK720">
        <v>82.169619999999995</v>
      </c>
      <c r="BL720">
        <v>79.677509999999998</v>
      </c>
      <c r="BM720">
        <v>77.541700000000006</v>
      </c>
      <c r="BN720">
        <v>3.2164199999999997E-2</v>
      </c>
      <c r="BO720">
        <v>5.08599E-2</v>
      </c>
      <c r="BP720">
        <v>3.9223000000000001E-2</v>
      </c>
      <c r="BQ720">
        <v>5.5426700000000002E-2</v>
      </c>
      <c r="BR720">
        <v>3.0830900000000001E-2</v>
      </c>
      <c r="BS720">
        <v>4.9286099999999999E-2</v>
      </c>
      <c r="BT720">
        <v>-1.4475E-3</v>
      </c>
      <c r="BU720">
        <v>7.8821799999999997E-2</v>
      </c>
      <c r="BV720">
        <v>4.23481E-2</v>
      </c>
      <c r="BW720">
        <v>6.3040000000000004E-4</v>
      </c>
      <c r="BX720">
        <v>-8.6485999999999993E-3</v>
      </c>
      <c r="BY720">
        <v>-3.2919900000000002E-2</v>
      </c>
      <c r="BZ720">
        <v>-1.6025E-3</v>
      </c>
      <c r="CA720">
        <v>8.7717000000000003E-3</v>
      </c>
      <c r="CB720">
        <v>0.1236215</v>
      </c>
      <c r="CC720">
        <v>0.1974474</v>
      </c>
      <c r="CD720">
        <v>0.2164286</v>
      </c>
      <c r="CE720">
        <v>0.22474040000000001</v>
      </c>
      <c r="CF720">
        <v>0.12055589999999999</v>
      </c>
      <c r="CG720">
        <v>5.0641800000000001E-2</v>
      </c>
      <c r="CH720">
        <v>6.9184800000000005E-2</v>
      </c>
      <c r="CI720">
        <v>9.6203999999999998E-2</v>
      </c>
      <c r="CJ720">
        <v>9.3392199999999995E-2</v>
      </c>
      <c r="CK720">
        <v>6.0155699999999999E-2</v>
      </c>
      <c r="CL720" s="76">
        <v>2.5300000000000002E-4</v>
      </c>
      <c r="CM720" s="76">
        <v>3.7659999999999999E-4</v>
      </c>
      <c r="CN720" s="76">
        <v>2.9550000000000003E-4</v>
      </c>
      <c r="CO720" s="76">
        <v>3.4529999999999999E-4</v>
      </c>
      <c r="CP720" s="76">
        <v>4.595E-4</v>
      </c>
      <c r="CQ720" s="76">
        <v>5.5119999999999995E-4</v>
      </c>
      <c r="CR720" s="76">
        <v>3.991E-4</v>
      </c>
      <c r="CS720" s="76">
        <v>5.1699999999999999E-4</v>
      </c>
      <c r="CT720" s="76">
        <v>6.3699999999999998E-4</v>
      </c>
      <c r="CU720" s="76">
        <v>1.7189E-3</v>
      </c>
      <c r="CV720" s="76">
        <v>3.101E-4</v>
      </c>
      <c r="CW720" s="76">
        <v>4.774E-4</v>
      </c>
      <c r="CX720" s="76">
        <v>2.1029999999999999E-4</v>
      </c>
      <c r="CY720" s="76">
        <v>2.04E-4</v>
      </c>
      <c r="CZ720" s="76">
        <v>3.6709999999999998E-4</v>
      </c>
      <c r="DA720" s="76">
        <v>4.7009999999999999E-4</v>
      </c>
      <c r="DB720" s="76">
        <v>5.3319999999999995E-4</v>
      </c>
      <c r="DC720" s="76">
        <v>7.4620000000000003E-4</v>
      </c>
      <c r="DD720" s="76">
        <v>1.3940999999999999E-3</v>
      </c>
      <c r="DE720" s="76">
        <v>5.7006000000000001E-3</v>
      </c>
      <c r="DF720" s="76">
        <v>2.1281999999999998E-3</v>
      </c>
      <c r="DG720" s="76">
        <v>4.6220000000000001E-4</v>
      </c>
      <c r="DH720" s="76">
        <v>6.5300000000000004E-4</v>
      </c>
      <c r="DI720" s="76">
        <v>4.6690000000000002E-4</v>
      </c>
    </row>
    <row r="721" spans="1:113" x14ac:dyDescent="0.25">
      <c r="A721" t="str">
        <f t="shared" si="11"/>
        <v>All_4. Retail stores_All_All_All_All_43721</v>
      </c>
      <c r="B721" t="s">
        <v>177</v>
      </c>
      <c r="C721" t="s">
        <v>278</v>
      </c>
      <c r="D721" t="s">
        <v>19</v>
      </c>
      <c r="E721" t="s">
        <v>62</v>
      </c>
      <c r="F721" t="s">
        <v>19</v>
      </c>
      <c r="G721" t="s">
        <v>19</v>
      </c>
      <c r="H721" t="s">
        <v>19</v>
      </c>
      <c r="I721" t="s">
        <v>19</v>
      </c>
      <c r="J721" s="11">
        <v>43721</v>
      </c>
      <c r="K721">
        <v>15</v>
      </c>
      <c r="L721">
        <v>18</v>
      </c>
      <c r="M721">
        <v>10654</v>
      </c>
      <c r="N721">
        <v>0</v>
      </c>
      <c r="O721">
        <v>0</v>
      </c>
      <c r="P721">
        <v>0</v>
      </c>
      <c r="Q721">
        <v>0</v>
      </c>
      <c r="R721">
        <v>5.5221606000000003</v>
      </c>
      <c r="S721">
        <v>5.3995205999999998</v>
      </c>
      <c r="T721">
        <v>5.3037241999999996</v>
      </c>
      <c r="U721">
        <v>5.2525325</v>
      </c>
      <c r="V721">
        <v>5.4349258999999996</v>
      </c>
      <c r="W721">
        <v>5.7426785999999996</v>
      </c>
      <c r="X721">
        <v>6.1801409999999999</v>
      </c>
      <c r="Y721">
        <v>6.5478455999999996</v>
      </c>
      <c r="Z721">
        <v>7.5573294999999998</v>
      </c>
      <c r="AA721">
        <v>8.8047018000000001</v>
      </c>
      <c r="AB721">
        <v>10.083955</v>
      </c>
      <c r="AC721">
        <v>10.718456</v>
      </c>
      <c r="AD721">
        <v>11.231211</v>
      </c>
      <c r="AE721">
        <v>11.679969</v>
      </c>
      <c r="AF721">
        <v>11.995853</v>
      </c>
      <c r="AG721">
        <v>12.19502</v>
      </c>
      <c r="AH721">
        <v>12.121880000000001</v>
      </c>
      <c r="AI721">
        <v>11.45401</v>
      </c>
      <c r="AJ721">
        <v>10.52224</v>
      </c>
      <c r="AK721">
        <v>10.03078</v>
      </c>
      <c r="AL721">
        <v>9.0749370000000003</v>
      </c>
      <c r="AM721">
        <v>7.7954129999999999</v>
      </c>
      <c r="AN721">
        <v>6.7230780000000001</v>
      </c>
      <c r="AO721">
        <v>6.0870870000000004</v>
      </c>
      <c r="AP721">
        <v>71.735690000000005</v>
      </c>
      <c r="AQ721">
        <v>69.439390000000003</v>
      </c>
      <c r="AR721">
        <v>67.860029999999995</v>
      </c>
      <c r="AS721">
        <v>66.069310000000002</v>
      </c>
      <c r="AT721">
        <v>65.182959999999994</v>
      </c>
      <c r="AU721">
        <v>64.050790000000006</v>
      </c>
      <c r="AV721">
        <v>63.377760000000002</v>
      </c>
      <c r="AW721">
        <v>63.31747</v>
      </c>
      <c r="AX721">
        <v>67.067250000000001</v>
      </c>
      <c r="AY721">
        <v>73.145380000000003</v>
      </c>
      <c r="AZ721">
        <v>78.726060000000004</v>
      </c>
      <c r="BA721">
        <v>84.083460000000002</v>
      </c>
      <c r="BB721">
        <v>88.132440000000003</v>
      </c>
      <c r="BC721">
        <v>90.939499999999995</v>
      </c>
      <c r="BD721">
        <v>93.128510000000006</v>
      </c>
      <c r="BE721">
        <v>94.92313</v>
      </c>
      <c r="BF721">
        <v>95.534649999999999</v>
      </c>
      <c r="BG721">
        <v>94.945859999999996</v>
      </c>
      <c r="BH721">
        <v>93.131159999999994</v>
      </c>
      <c r="BI721">
        <v>89.302180000000007</v>
      </c>
      <c r="BJ721">
        <v>84.554109999999994</v>
      </c>
      <c r="BK721">
        <v>80.55068</v>
      </c>
      <c r="BL721">
        <v>77.599199999999996</v>
      </c>
      <c r="BM721">
        <v>75.022980000000004</v>
      </c>
      <c r="BN721">
        <v>3.56251E-2</v>
      </c>
      <c r="BO721">
        <v>7.3125999999999998E-3</v>
      </c>
      <c r="BP721">
        <v>3.4896400000000001E-2</v>
      </c>
      <c r="BQ721">
        <v>1.891E-2</v>
      </c>
      <c r="BR721">
        <v>3.3822699999999997E-2</v>
      </c>
      <c r="BS721">
        <v>9.0503899999999998E-2</v>
      </c>
      <c r="BT721">
        <v>8.3920800000000004E-2</v>
      </c>
      <c r="BU721">
        <v>0.21043390000000001</v>
      </c>
      <c r="BV721">
        <v>0.28046919999999997</v>
      </c>
      <c r="BW721">
        <v>0.1425749</v>
      </c>
      <c r="BX721">
        <v>9.1801800000000003E-2</v>
      </c>
      <c r="BY721">
        <v>2.00304E-2</v>
      </c>
      <c r="BZ721">
        <v>-4.4070999999999999E-2</v>
      </c>
      <c r="CA721">
        <v>-3.5686700000000002E-2</v>
      </c>
      <c r="CB721">
        <v>2.56002E-2</v>
      </c>
      <c r="CC721">
        <v>9.6568500000000002E-2</v>
      </c>
      <c r="CD721">
        <v>0.13590969999999999</v>
      </c>
      <c r="CE721">
        <v>0.16303190000000001</v>
      </c>
      <c r="CF721">
        <v>0.12828890000000001</v>
      </c>
      <c r="CG721">
        <v>7.5540200000000002E-2</v>
      </c>
      <c r="CH721">
        <v>2.53806E-2</v>
      </c>
      <c r="CI721">
        <v>9.6936999999999995E-3</v>
      </c>
      <c r="CJ721">
        <v>-2.28522E-2</v>
      </c>
      <c r="CK721">
        <v>-3.6184800000000003E-2</v>
      </c>
      <c r="CL721" s="76">
        <v>2.4169999999999999E-4</v>
      </c>
      <c r="CM721" s="76">
        <v>5.9009999999999998E-4</v>
      </c>
      <c r="CN721" s="76">
        <v>3.3789999999999997E-4</v>
      </c>
      <c r="CO721" s="76">
        <v>4.3399999999999998E-4</v>
      </c>
      <c r="CP721" s="76">
        <v>2.5329999999999998E-4</v>
      </c>
      <c r="CQ721" s="76">
        <v>3.6289999999999998E-4</v>
      </c>
      <c r="CR721" s="76">
        <v>4.2959999999999998E-4</v>
      </c>
      <c r="CS721" s="76">
        <v>4.4680000000000002E-4</v>
      </c>
      <c r="CT721" s="76">
        <v>6.2489999999999996E-4</v>
      </c>
      <c r="CU721" s="76">
        <v>1.1513000000000001E-3</v>
      </c>
      <c r="CV721" s="76">
        <v>3.7619999999999998E-4</v>
      </c>
      <c r="CW721" s="76">
        <v>5.754E-4</v>
      </c>
      <c r="CX721" s="76">
        <v>3.8680000000000002E-4</v>
      </c>
      <c r="CY721" s="76">
        <v>2.879E-4</v>
      </c>
      <c r="CZ721" s="76">
        <v>5.44E-4</v>
      </c>
      <c r="DA721" s="76">
        <v>6.7210000000000002E-4</v>
      </c>
      <c r="DB721" s="76">
        <v>9.3199999999999999E-4</v>
      </c>
      <c r="DC721" s="76">
        <v>1.2941999999999999E-3</v>
      </c>
      <c r="DD721" s="76">
        <v>2.0776000000000002E-3</v>
      </c>
      <c r="DE721" s="76">
        <v>7.5506000000000002E-3</v>
      </c>
      <c r="DF721" s="76">
        <v>2.7336000000000001E-3</v>
      </c>
      <c r="DG721" s="76">
        <v>5.1690000000000004E-4</v>
      </c>
      <c r="DH721" s="76">
        <v>6.4070000000000002E-4</v>
      </c>
      <c r="DI721" s="76">
        <v>4.6500000000000003E-4</v>
      </c>
    </row>
    <row r="722" spans="1:113" x14ac:dyDescent="0.25">
      <c r="A722" t="str">
        <f t="shared" si="11"/>
        <v>All_4. Retail stores_All_All_All_All_2958465</v>
      </c>
      <c r="B722" t="s">
        <v>204</v>
      </c>
      <c r="C722" t="s">
        <v>278</v>
      </c>
      <c r="D722" t="s">
        <v>19</v>
      </c>
      <c r="E722" t="s">
        <v>62</v>
      </c>
      <c r="F722" t="s">
        <v>19</v>
      </c>
      <c r="G722" t="s">
        <v>19</v>
      </c>
      <c r="H722" t="s">
        <v>19</v>
      </c>
      <c r="I722" t="s">
        <v>19</v>
      </c>
      <c r="J722" s="11">
        <v>2958465</v>
      </c>
      <c r="K722">
        <v>15</v>
      </c>
      <c r="L722">
        <v>18</v>
      </c>
      <c r="M722">
        <v>10800.67</v>
      </c>
      <c r="N722">
        <v>0</v>
      </c>
      <c r="O722">
        <v>0</v>
      </c>
      <c r="P722">
        <v>0</v>
      </c>
      <c r="Q722">
        <v>0</v>
      </c>
      <c r="R722">
        <v>5.9189124</v>
      </c>
      <c r="S722">
        <v>5.7677008000000001</v>
      </c>
      <c r="T722">
        <v>5.6457540000000002</v>
      </c>
      <c r="U722">
        <v>5.6086108000000001</v>
      </c>
      <c r="V722">
        <v>5.7812596999999997</v>
      </c>
      <c r="W722">
        <v>6.1365429999999996</v>
      </c>
      <c r="X722">
        <v>6.532686</v>
      </c>
      <c r="Y722">
        <v>7.2576044</v>
      </c>
      <c r="Z722">
        <v>8.4180031999999994</v>
      </c>
      <c r="AA722">
        <v>9.7248889999999992</v>
      </c>
      <c r="AB722">
        <v>10.932066000000001</v>
      </c>
      <c r="AC722">
        <v>11.530385000000001</v>
      </c>
      <c r="AD722">
        <v>11.954196</v>
      </c>
      <c r="AE722">
        <v>12.370293</v>
      </c>
      <c r="AF722">
        <v>12.582466999999999</v>
      </c>
      <c r="AG722">
        <v>12.689769999999999</v>
      </c>
      <c r="AH722">
        <v>12.57067</v>
      </c>
      <c r="AI722">
        <v>11.87467</v>
      </c>
      <c r="AJ722">
        <v>10.95477</v>
      </c>
      <c r="AK722">
        <v>10.27495</v>
      </c>
      <c r="AL722">
        <v>9.6175200000000007</v>
      </c>
      <c r="AM722">
        <v>8.3481919999999992</v>
      </c>
      <c r="AN722">
        <v>7.1680099999999998</v>
      </c>
      <c r="AO722">
        <v>6.4474989999999996</v>
      </c>
      <c r="AP722">
        <v>75.454899999999995</v>
      </c>
      <c r="AQ722">
        <v>73.599080000000001</v>
      </c>
      <c r="AR722">
        <v>72.127039999999994</v>
      </c>
      <c r="AS722">
        <v>70.642269999999996</v>
      </c>
      <c r="AT722">
        <v>69.43759</v>
      </c>
      <c r="AU722">
        <v>68.447940000000003</v>
      </c>
      <c r="AV722">
        <v>67.573560000000001</v>
      </c>
      <c r="AW722">
        <v>68.363460000000003</v>
      </c>
      <c r="AX722">
        <v>72.249880000000005</v>
      </c>
      <c r="AY722">
        <v>77.041839999999993</v>
      </c>
      <c r="AZ722">
        <v>81.790760000000006</v>
      </c>
      <c r="BA722">
        <v>86.079669999999993</v>
      </c>
      <c r="BB722">
        <v>89.64434</v>
      </c>
      <c r="BC722">
        <v>92.517210000000006</v>
      </c>
      <c r="BD722">
        <v>94.726230000000001</v>
      </c>
      <c r="BE722">
        <v>96.110569999999996</v>
      </c>
      <c r="BF722">
        <v>96.605559999999997</v>
      </c>
      <c r="BG722">
        <v>96.217070000000007</v>
      </c>
      <c r="BH722">
        <v>94.807079999999999</v>
      </c>
      <c r="BI722">
        <v>91.88297</v>
      </c>
      <c r="BJ722">
        <v>87.533270000000002</v>
      </c>
      <c r="BK722">
        <v>83.461879999999994</v>
      </c>
      <c r="BL722">
        <v>80.401870000000002</v>
      </c>
      <c r="BM722">
        <v>77.93262</v>
      </c>
      <c r="BN722">
        <v>1.9101300000000002E-2</v>
      </c>
      <c r="BO722">
        <v>2.3936900000000001E-2</v>
      </c>
      <c r="BP722">
        <v>2.0803499999999999E-2</v>
      </c>
      <c r="BQ722">
        <v>2.24257E-2</v>
      </c>
      <c r="BR722">
        <v>2.7549500000000001E-2</v>
      </c>
      <c r="BS722">
        <v>4.4398100000000003E-2</v>
      </c>
      <c r="BT722">
        <v>1.3061100000000001E-2</v>
      </c>
      <c r="BU722">
        <v>9.9646700000000005E-2</v>
      </c>
      <c r="BV722">
        <v>9.7301499999999999E-2</v>
      </c>
      <c r="BW722">
        <v>3.94633E-2</v>
      </c>
      <c r="BX722">
        <v>7.6308000000000001E-3</v>
      </c>
      <c r="BY722">
        <v>-2.2393400000000001E-2</v>
      </c>
      <c r="BZ722">
        <v>-2.0030900000000001E-2</v>
      </c>
      <c r="CA722">
        <v>1.3496999999999999E-3</v>
      </c>
      <c r="CB722">
        <v>0.11056050000000001</v>
      </c>
      <c r="CC722">
        <v>0.16724240000000001</v>
      </c>
      <c r="CD722">
        <v>0.18564639999999999</v>
      </c>
      <c r="CE722">
        <v>0.183777</v>
      </c>
      <c r="CF722">
        <v>0.10365969999999999</v>
      </c>
      <c r="CG722">
        <v>4.1304100000000003E-2</v>
      </c>
      <c r="CH722">
        <v>1.9273800000000001E-2</v>
      </c>
      <c r="CI722">
        <v>3.0544700000000001E-2</v>
      </c>
      <c r="CJ722">
        <v>5.9265000000000003E-3</v>
      </c>
      <c r="CK722">
        <v>2.3806000000000001E-3</v>
      </c>
      <c r="CL722" s="76">
        <v>3.01E-5</v>
      </c>
      <c r="CM722" s="76">
        <v>5.41E-5</v>
      </c>
      <c r="CN722" s="76">
        <v>3.7799999999999997E-5</v>
      </c>
      <c r="CO722" s="76">
        <v>4.3800000000000001E-5</v>
      </c>
      <c r="CP722" s="76">
        <v>6.4800000000000003E-5</v>
      </c>
      <c r="CQ722" s="76">
        <v>1.0230000000000001E-4</v>
      </c>
      <c r="CR722" s="76">
        <v>5.24E-5</v>
      </c>
      <c r="CS722" s="76">
        <v>5.4799999999999997E-5</v>
      </c>
      <c r="CT722" s="76">
        <v>9.1000000000000003E-5</v>
      </c>
      <c r="CU722" s="76">
        <v>2.8580000000000001E-4</v>
      </c>
      <c r="CV722" s="76">
        <v>4.7800000000000003E-5</v>
      </c>
      <c r="CW722" s="76">
        <v>9.1700000000000006E-5</v>
      </c>
      <c r="CX722" s="76">
        <v>4.1100000000000003E-5</v>
      </c>
      <c r="CY722" s="76">
        <v>3.57E-5</v>
      </c>
      <c r="CZ722" s="76">
        <v>6.2500000000000001E-5</v>
      </c>
      <c r="DA722" s="76">
        <v>7.4200000000000001E-5</v>
      </c>
      <c r="DB722" s="76">
        <v>9.5000000000000005E-5</v>
      </c>
      <c r="DC722" s="76">
        <v>1.383E-4</v>
      </c>
      <c r="DD722" s="76">
        <v>2.5809999999999999E-4</v>
      </c>
      <c r="DE722" s="76">
        <v>1.0407999999999999E-3</v>
      </c>
      <c r="DF722" s="76">
        <v>4.1839999999999998E-4</v>
      </c>
      <c r="DG722" s="76">
        <v>6.7399999999999998E-5</v>
      </c>
      <c r="DH722" s="76">
        <v>7.5900000000000002E-5</v>
      </c>
      <c r="DI722" s="76">
        <v>5.5300000000000002E-5</v>
      </c>
    </row>
    <row r="723" spans="1:113" x14ac:dyDescent="0.25">
      <c r="A723" t="str">
        <f t="shared" si="11"/>
        <v>All_5. Offices, Hotels, Finance, Services_All_All_All_All_43627</v>
      </c>
      <c r="B723" t="s">
        <v>177</v>
      </c>
      <c r="C723" t="s">
        <v>279</v>
      </c>
      <c r="D723" t="s">
        <v>19</v>
      </c>
      <c r="E723" t="s">
        <v>63</v>
      </c>
      <c r="F723" t="s">
        <v>19</v>
      </c>
      <c r="G723" t="s">
        <v>19</v>
      </c>
      <c r="H723" t="s">
        <v>19</v>
      </c>
      <c r="I723" t="s">
        <v>19</v>
      </c>
      <c r="J723" s="11">
        <v>43627</v>
      </c>
      <c r="K723">
        <v>15</v>
      </c>
      <c r="L723">
        <v>18</v>
      </c>
      <c r="M723">
        <v>43039</v>
      </c>
      <c r="N723">
        <v>1</v>
      </c>
      <c r="O723">
        <v>0</v>
      </c>
      <c r="P723">
        <v>1</v>
      </c>
      <c r="Q723">
        <v>0</v>
      </c>
      <c r="AP723">
        <v>79.140090000000001</v>
      </c>
      <c r="AQ723">
        <v>76.352159999999998</v>
      </c>
      <c r="AR723">
        <v>74.560289999999995</v>
      </c>
      <c r="AS723">
        <v>73.415369999999996</v>
      </c>
      <c r="AT723">
        <v>71.840900000000005</v>
      </c>
      <c r="AU723">
        <v>71.203739999999996</v>
      </c>
      <c r="AV723">
        <v>70.788120000000006</v>
      </c>
      <c r="AW723">
        <v>73.100179999999995</v>
      </c>
      <c r="AX723">
        <v>77.757549999999995</v>
      </c>
      <c r="AY723">
        <v>82.453410000000005</v>
      </c>
      <c r="AZ723">
        <v>86.429000000000002</v>
      </c>
      <c r="BA723">
        <v>90.508420000000001</v>
      </c>
      <c r="BB723">
        <v>93.818870000000004</v>
      </c>
      <c r="BC723">
        <v>96.1524</v>
      </c>
      <c r="BD723">
        <v>98.157979999999995</v>
      </c>
      <c r="BE723">
        <v>99.278199999999998</v>
      </c>
      <c r="BF723">
        <v>100.1874</v>
      </c>
      <c r="BG723">
        <v>99.695400000000006</v>
      </c>
      <c r="BH723">
        <v>98.342070000000007</v>
      </c>
      <c r="BI723">
        <v>96.142110000000002</v>
      </c>
      <c r="BJ723">
        <v>92.918490000000006</v>
      </c>
      <c r="BK723">
        <v>88.034850000000006</v>
      </c>
      <c r="BL723">
        <v>84.703109999999995</v>
      </c>
      <c r="BM723">
        <v>82.435770000000005</v>
      </c>
      <c r="CL723" s="76"/>
      <c r="CM723" s="76"/>
      <c r="CN723" s="76"/>
      <c r="CO723" s="76"/>
      <c r="CP723" s="76"/>
      <c r="CQ723" s="76"/>
      <c r="CR723" s="76"/>
      <c r="CS723" s="76"/>
      <c r="CT723" s="76"/>
      <c r="CU723" s="76"/>
      <c r="CV723" s="76"/>
      <c r="CW723" s="76"/>
      <c r="CX723" s="76"/>
      <c r="CY723" s="76"/>
      <c r="CZ723" s="76"/>
      <c r="DA723" s="76"/>
      <c r="DB723" s="76"/>
      <c r="DC723" s="76"/>
      <c r="DD723" s="76"/>
      <c r="DE723" s="76"/>
      <c r="DF723" s="76"/>
      <c r="DG723" s="76"/>
      <c r="DH723" s="76"/>
      <c r="DI723" s="76"/>
    </row>
    <row r="724" spans="1:113" x14ac:dyDescent="0.25">
      <c r="A724" t="str">
        <f t="shared" si="11"/>
        <v>All_5. Offices, Hotels, Finance, Services_All_All_All_All_43670</v>
      </c>
      <c r="B724" t="s">
        <v>177</v>
      </c>
      <c r="C724" t="s">
        <v>279</v>
      </c>
      <c r="D724" t="s">
        <v>19</v>
      </c>
      <c r="E724" t="s">
        <v>63</v>
      </c>
      <c r="F724" t="s">
        <v>19</v>
      </c>
      <c r="G724" t="s">
        <v>19</v>
      </c>
      <c r="H724" t="s">
        <v>19</v>
      </c>
      <c r="I724" t="s">
        <v>19</v>
      </c>
      <c r="J724" s="11">
        <v>43670</v>
      </c>
      <c r="K724">
        <v>15</v>
      </c>
      <c r="L724">
        <v>18</v>
      </c>
      <c r="M724">
        <v>40566</v>
      </c>
      <c r="N724">
        <v>1</v>
      </c>
      <c r="O724">
        <v>0</v>
      </c>
      <c r="P724">
        <v>1</v>
      </c>
      <c r="Q724">
        <v>0</v>
      </c>
      <c r="AP724">
        <v>76.588840000000005</v>
      </c>
      <c r="AQ724">
        <v>73.635490000000004</v>
      </c>
      <c r="AR724">
        <v>71.769649999999999</v>
      </c>
      <c r="AS724">
        <v>70.513959999999997</v>
      </c>
      <c r="AT724">
        <v>69.827719999999999</v>
      </c>
      <c r="AU724">
        <v>69.005099999999999</v>
      </c>
      <c r="AV724">
        <v>68.107560000000007</v>
      </c>
      <c r="AW724">
        <v>69.315780000000004</v>
      </c>
      <c r="AX724">
        <v>73.048230000000004</v>
      </c>
      <c r="AY724">
        <v>77.774100000000004</v>
      </c>
      <c r="AZ724">
        <v>82.381659999999997</v>
      </c>
      <c r="BA724">
        <v>85.956209999999999</v>
      </c>
      <c r="BB724">
        <v>88.935969999999998</v>
      </c>
      <c r="BC724">
        <v>92.512649999999994</v>
      </c>
      <c r="BD724">
        <v>95.14331</v>
      </c>
      <c r="BE724">
        <v>96.517300000000006</v>
      </c>
      <c r="BF724">
        <v>96.957120000000003</v>
      </c>
      <c r="BG724">
        <v>97.049679999999995</v>
      </c>
      <c r="BH724">
        <v>96.388919999999999</v>
      </c>
      <c r="BI724">
        <v>94.216449999999995</v>
      </c>
      <c r="BJ724">
        <v>90.07002</v>
      </c>
      <c r="BK724">
        <v>85.565569999999994</v>
      </c>
      <c r="BL724">
        <v>82.491439999999997</v>
      </c>
      <c r="BM724">
        <v>80.199200000000005</v>
      </c>
      <c r="CL724" s="76"/>
      <c r="CM724" s="76"/>
      <c r="CN724" s="76"/>
      <c r="CO724" s="76"/>
      <c r="CP724" s="76"/>
      <c r="CQ724" s="76"/>
      <c r="CR724" s="76"/>
      <c r="CS724" s="76"/>
      <c r="CT724" s="76"/>
      <c r="CU724" s="76"/>
      <c r="CV724" s="76"/>
      <c r="CW724" s="76"/>
      <c r="CX724" s="76"/>
      <c r="CY724" s="76"/>
      <c r="CZ724" s="76"/>
      <c r="DA724" s="76"/>
      <c r="DB724" s="76"/>
      <c r="DC724" s="76"/>
      <c r="DD724" s="76"/>
      <c r="DE724" s="76"/>
      <c r="DF724" s="76"/>
      <c r="DG724" s="76"/>
      <c r="DH724" s="76"/>
      <c r="DI724" s="76"/>
    </row>
    <row r="725" spans="1:113" x14ac:dyDescent="0.25">
      <c r="A725" t="str">
        <f t="shared" si="11"/>
        <v>All_5. Offices, Hotels, Finance, Services_All_All_All_All_43672</v>
      </c>
      <c r="B725" t="s">
        <v>177</v>
      </c>
      <c r="C725" t="s">
        <v>279</v>
      </c>
      <c r="D725" t="s">
        <v>19</v>
      </c>
      <c r="E725" t="s">
        <v>63</v>
      </c>
      <c r="F725" t="s">
        <v>19</v>
      </c>
      <c r="G725" t="s">
        <v>19</v>
      </c>
      <c r="H725" t="s">
        <v>19</v>
      </c>
      <c r="I725" t="s">
        <v>19</v>
      </c>
      <c r="J725" s="11">
        <v>43672</v>
      </c>
      <c r="K725">
        <v>15</v>
      </c>
      <c r="L725">
        <v>18</v>
      </c>
      <c r="M725">
        <v>40552</v>
      </c>
      <c r="N725">
        <v>1</v>
      </c>
      <c r="O725">
        <v>0</v>
      </c>
      <c r="P725">
        <v>1</v>
      </c>
      <c r="Q725">
        <v>0</v>
      </c>
      <c r="AP725">
        <v>75.047939999999997</v>
      </c>
      <c r="AQ725">
        <v>75.005399999999995</v>
      </c>
      <c r="AR725">
        <v>73.739429999999999</v>
      </c>
      <c r="AS725">
        <v>72.091260000000005</v>
      </c>
      <c r="AT725">
        <v>70.532120000000006</v>
      </c>
      <c r="AU725">
        <v>69.305279999999996</v>
      </c>
      <c r="AV725">
        <v>68.408159999999995</v>
      </c>
      <c r="AW725">
        <v>69.495069999999998</v>
      </c>
      <c r="AX725">
        <v>72.098429999999993</v>
      </c>
      <c r="AY725">
        <v>75.849419999999995</v>
      </c>
      <c r="AZ725">
        <v>80.254549999999995</v>
      </c>
      <c r="BA725">
        <v>83.944940000000003</v>
      </c>
      <c r="BB725">
        <v>87.228099999999998</v>
      </c>
      <c r="BC725">
        <v>89.7851</v>
      </c>
      <c r="BD725">
        <v>92.036519999999996</v>
      </c>
      <c r="BE725">
        <v>93.509450000000001</v>
      </c>
      <c r="BF725">
        <v>93.967420000000004</v>
      </c>
      <c r="BG725">
        <v>93.551910000000007</v>
      </c>
      <c r="BH725">
        <v>92.205119999999994</v>
      </c>
      <c r="BI725">
        <v>89.540599999999998</v>
      </c>
      <c r="BJ725">
        <v>85.446870000000004</v>
      </c>
      <c r="BK725">
        <v>81.239009999999993</v>
      </c>
      <c r="BL725">
        <v>78.333600000000004</v>
      </c>
      <c r="BM725">
        <v>75.998019999999997</v>
      </c>
      <c r="CL725" s="76"/>
      <c r="CM725" s="76"/>
      <c r="CN725" s="76"/>
      <c r="CO725" s="76"/>
      <c r="CP725" s="76"/>
      <c r="CQ725" s="76"/>
      <c r="CR725" s="76"/>
      <c r="CS725" s="76"/>
      <c r="CT725" s="76"/>
      <c r="CU725" s="76"/>
      <c r="CV725" s="76"/>
      <c r="CW725" s="76"/>
      <c r="CX725" s="76"/>
      <c r="CY725" s="76"/>
      <c r="CZ725" s="76"/>
      <c r="DA725" s="76"/>
      <c r="DB725" s="76"/>
      <c r="DC725" s="76"/>
      <c r="DD725" s="76"/>
      <c r="DE725" s="76"/>
      <c r="DF725" s="76"/>
      <c r="DG725" s="76"/>
      <c r="DH725" s="76"/>
      <c r="DI725" s="76"/>
    </row>
    <row r="726" spans="1:113" x14ac:dyDescent="0.25">
      <c r="A726" t="str">
        <f t="shared" si="11"/>
        <v>All_5. Offices, Hotels, Finance, Services_All_All_All_All_43690</v>
      </c>
      <c r="B726" t="s">
        <v>177</v>
      </c>
      <c r="C726" t="s">
        <v>279</v>
      </c>
      <c r="D726" t="s">
        <v>19</v>
      </c>
      <c r="E726" t="s">
        <v>63</v>
      </c>
      <c r="F726" t="s">
        <v>19</v>
      </c>
      <c r="G726" t="s">
        <v>19</v>
      </c>
      <c r="H726" t="s">
        <v>19</v>
      </c>
      <c r="I726" t="s">
        <v>19</v>
      </c>
      <c r="J726" s="11">
        <v>43690</v>
      </c>
      <c r="K726">
        <v>15</v>
      </c>
      <c r="L726">
        <v>18</v>
      </c>
      <c r="M726">
        <v>39652</v>
      </c>
      <c r="N726">
        <v>0</v>
      </c>
      <c r="O726">
        <v>0</v>
      </c>
      <c r="P726">
        <v>0</v>
      </c>
      <c r="Q726">
        <v>0</v>
      </c>
      <c r="R726">
        <v>5.9632981999999997</v>
      </c>
      <c r="S726">
        <v>5.6434902999999998</v>
      </c>
      <c r="T726">
        <v>5.3958364999999997</v>
      </c>
      <c r="U726">
        <v>5.4701785000000003</v>
      </c>
      <c r="V726">
        <v>5.8398949</v>
      </c>
      <c r="W726">
        <v>6.5031406</v>
      </c>
      <c r="X726">
        <v>7.2604936000000002</v>
      </c>
      <c r="Y726">
        <v>8.3599180999999998</v>
      </c>
      <c r="Z726">
        <v>9.9686111000000004</v>
      </c>
      <c r="AA726">
        <v>10.976177</v>
      </c>
      <c r="AB726">
        <v>11.835003</v>
      </c>
      <c r="AC726">
        <v>12.549567</v>
      </c>
      <c r="AD726">
        <v>12.906072</v>
      </c>
      <c r="AE726">
        <v>13.191053</v>
      </c>
      <c r="AF726">
        <v>13.323734999999999</v>
      </c>
      <c r="AG726">
        <v>13.35821</v>
      </c>
      <c r="AH726">
        <v>13.12055</v>
      </c>
      <c r="AI726">
        <v>12.091939999999999</v>
      </c>
      <c r="AJ726">
        <v>10.39673</v>
      </c>
      <c r="AK726">
        <v>9.5542470000000002</v>
      </c>
      <c r="AL726">
        <v>9.0757379999999994</v>
      </c>
      <c r="AM726">
        <v>8.0439150000000001</v>
      </c>
      <c r="AN726">
        <v>7.2019609999999998</v>
      </c>
      <c r="AO726">
        <v>6.5774010000000001</v>
      </c>
      <c r="AP726">
        <v>74.329260000000005</v>
      </c>
      <c r="AQ726">
        <v>71.967259999999996</v>
      </c>
      <c r="AR726">
        <v>70.571809999999999</v>
      </c>
      <c r="AS726">
        <v>69.219290000000001</v>
      </c>
      <c r="AT726">
        <v>68.321650000000005</v>
      </c>
      <c r="AU726">
        <v>67.108230000000006</v>
      </c>
      <c r="AV726">
        <v>66.224919999999997</v>
      </c>
      <c r="AW726">
        <v>66.666319999999999</v>
      </c>
      <c r="AX726">
        <v>70.756230000000002</v>
      </c>
      <c r="AY726">
        <v>75.742810000000006</v>
      </c>
      <c r="AZ726">
        <v>80.22484</v>
      </c>
      <c r="BA726">
        <v>84.528400000000005</v>
      </c>
      <c r="BB726">
        <v>88.209819999999993</v>
      </c>
      <c r="BC726">
        <v>91.170439999999999</v>
      </c>
      <c r="BD726">
        <v>93.044290000000004</v>
      </c>
      <c r="BE726">
        <v>94.455399999999997</v>
      </c>
      <c r="BF726">
        <v>95.311319999999995</v>
      </c>
      <c r="BG726">
        <v>95.17022</v>
      </c>
      <c r="BH726">
        <v>94.324070000000006</v>
      </c>
      <c r="BI726">
        <v>91.745620000000002</v>
      </c>
      <c r="BJ726">
        <v>87.746750000000006</v>
      </c>
      <c r="BK726">
        <v>84.038730000000001</v>
      </c>
      <c r="BL726">
        <v>80.550870000000003</v>
      </c>
      <c r="BM726">
        <v>77.753330000000005</v>
      </c>
      <c r="BN726">
        <v>-7.0296000000000004E-3</v>
      </c>
      <c r="BO726">
        <v>-4.3869100000000001E-2</v>
      </c>
      <c r="BP726">
        <v>-4.9065999999999999E-2</v>
      </c>
      <c r="BQ726">
        <v>-9.8958699999999997E-2</v>
      </c>
      <c r="BR726">
        <v>-6.2509499999999996E-2</v>
      </c>
      <c r="BS726">
        <v>-7.60329E-2</v>
      </c>
      <c r="BT726">
        <v>1.9007900000000001E-2</v>
      </c>
      <c r="BU726">
        <v>0.14151859999999999</v>
      </c>
      <c r="BV726">
        <v>6.1993600000000003E-2</v>
      </c>
      <c r="BW726">
        <v>-6.1349000000000004E-3</v>
      </c>
      <c r="BX726">
        <v>-5.1912899999999998E-2</v>
      </c>
      <c r="BY726">
        <v>-3.0352299999999999E-2</v>
      </c>
      <c r="BZ726">
        <v>4.37426E-2</v>
      </c>
      <c r="CA726">
        <v>7.0341600000000004E-2</v>
      </c>
      <c r="CB726">
        <v>0.1538834</v>
      </c>
      <c r="CC726">
        <v>0.16791420000000001</v>
      </c>
      <c r="CD726">
        <v>0.17814840000000001</v>
      </c>
      <c r="CE726">
        <v>0.22971820000000001</v>
      </c>
      <c r="CF726">
        <v>8.0945799999999998E-2</v>
      </c>
      <c r="CG726">
        <v>1.08424E-2</v>
      </c>
      <c r="CH726">
        <v>8.7680800000000003E-2</v>
      </c>
      <c r="CI726">
        <v>8.4409399999999996E-2</v>
      </c>
      <c r="CJ726">
        <v>5.2799199999999998E-2</v>
      </c>
      <c r="CK726">
        <v>5.9732E-2</v>
      </c>
      <c r="CL726" s="76">
        <v>1.04321E-2</v>
      </c>
      <c r="CM726" s="76">
        <v>3.0106E-3</v>
      </c>
      <c r="CN726" s="76">
        <v>3.4397E-3</v>
      </c>
      <c r="CO726" s="76">
        <v>6.4637999999999996E-3</v>
      </c>
      <c r="CP726" s="76">
        <v>9.4602999999999996E-3</v>
      </c>
      <c r="CQ726" s="76">
        <v>1.5673699999999999E-2</v>
      </c>
      <c r="CR726" s="76">
        <v>1.22998E-2</v>
      </c>
      <c r="CS726" s="76">
        <v>1.33968E-2</v>
      </c>
      <c r="CT726" s="76">
        <v>1.5889799999999999E-2</v>
      </c>
      <c r="CU726" s="76">
        <v>7.1146999999999998E-3</v>
      </c>
      <c r="CV726" s="76">
        <v>1.2149000000000001E-3</v>
      </c>
      <c r="CW726" s="76">
        <v>1.2879999999999999E-4</v>
      </c>
      <c r="CX726" s="76">
        <v>8.6070000000000005E-4</v>
      </c>
      <c r="CY726" s="76">
        <v>7.2880000000000004E-4</v>
      </c>
      <c r="CZ726" s="76">
        <v>7.1528E-3</v>
      </c>
      <c r="DA726" s="76">
        <v>5.2209999999999999E-3</v>
      </c>
      <c r="DB726" s="76">
        <v>3.7796000000000001E-3</v>
      </c>
      <c r="DC726" s="76">
        <v>3.3881399999999999E-2</v>
      </c>
      <c r="DD726" s="76">
        <v>0.23490920000000001</v>
      </c>
      <c r="DE726" s="76">
        <v>0.28070630000000002</v>
      </c>
      <c r="DF726" s="76">
        <v>0.2119868</v>
      </c>
      <c r="DG726" s="76">
        <v>1.9125099999999999E-2</v>
      </c>
      <c r="DH726" s="76">
        <v>7.1786999999999997E-3</v>
      </c>
      <c r="DI726" s="76">
        <v>6.3801999999999999E-3</v>
      </c>
    </row>
    <row r="727" spans="1:113" x14ac:dyDescent="0.25">
      <c r="A727" t="str">
        <f t="shared" si="11"/>
        <v>All_5. Offices, Hotels, Finance, Services_All_All_All_All_43691</v>
      </c>
      <c r="B727" t="s">
        <v>177</v>
      </c>
      <c r="C727" t="s">
        <v>279</v>
      </c>
      <c r="D727" t="s">
        <v>19</v>
      </c>
      <c r="E727" t="s">
        <v>63</v>
      </c>
      <c r="F727" t="s">
        <v>19</v>
      </c>
      <c r="G727" t="s">
        <v>19</v>
      </c>
      <c r="H727" t="s">
        <v>19</v>
      </c>
      <c r="I727" t="s">
        <v>19</v>
      </c>
      <c r="J727" s="11">
        <v>43691</v>
      </c>
      <c r="K727">
        <v>15</v>
      </c>
      <c r="L727">
        <v>18</v>
      </c>
      <c r="M727">
        <v>39556</v>
      </c>
      <c r="N727">
        <v>0</v>
      </c>
      <c r="O727">
        <v>0</v>
      </c>
      <c r="P727">
        <v>0</v>
      </c>
      <c r="Q727">
        <v>0</v>
      </c>
      <c r="R727">
        <v>6.1463359999999998</v>
      </c>
      <c r="S727">
        <v>5.8334298000000002</v>
      </c>
      <c r="T727">
        <v>5.6618515</v>
      </c>
      <c r="U727">
        <v>5.7096916999999996</v>
      </c>
      <c r="V727">
        <v>6.0897354999999997</v>
      </c>
      <c r="W727">
        <v>6.8455345000000003</v>
      </c>
      <c r="X727">
        <v>7.6138310999999996</v>
      </c>
      <c r="Y727">
        <v>8.6150526000000003</v>
      </c>
      <c r="Z727">
        <v>10.398045</v>
      </c>
      <c r="AA727">
        <v>11.457988</v>
      </c>
      <c r="AB727">
        <v>12.379479</v>
      </c>
      <c r="AC727">
        <v>13.061042</v>
      </c>
      <c r="AD727">
        <v>13.472274000000001</v>
      </c>
      <c r="AE727">
        <v>13.830724</v>
      </c>
      <c r="AF727">
        <v>13.942938</v>
      </c>
      <c r="AG727">
        <v>13.990589999999999</v>
      </c>
      <c r="AH727">
        <v>13.770250000000001</v>
      </c>
      <c r="AI727">
        <v>12.453419999999999</v>
      </c>
      <c r="AJ727">
        <v>10.878539999999999</v>
      </c>
      <c r="AK727">
        <v>10.296150000000001</v>
      </c>
      <c r="AL727">
        <v>9.7787129999999998</v>
      </c>
      <c r="AM727">
        <v>8.5522760000000009</v>
      </c>
      <c r="AN727">
        <v>7.6621629999999996</v>
      </c>
      <c r="AO727">
        <v>7.0446039999999996</v>
      </c>
      <c r="AP727">
        <v>77.237099999999998</v>
      </c>
      <c r="AQ727">
        <v>73.991540000000001</v>
      </c>
      <c r="AR727">
        <v>72.754840000000002</v>
      </c>
      <c r="AS727">
        <v>70.888850000000005</v>
      </c>
      <c r="AT727">
        <v>69.562010000000001</v>
      </c>
      <c r="AU727">
        <v>68.749359999999996</v>
      </c>
      <c r="AV727">
        <v>67.838890000000006</v>
      </c>
      <c r="AW727">
        <v>68.340159999999997</v>
      </c>
      <c r="AX727">
        <v>72.653880000000001</v>
      </c>
      <c r="AY727">
        <v>77.644450000000006</v>
      </c>
      <c r="AZ727">
        <v>82.791340000000005</v>
      </c>
      <c r="BA727">
        <v>87.489140000000006</v>
      </c>
      <c r="BB727">
        <v>91.309880000000007</v>
      </c>
      <c r="BC727">
        <v>94.612520000000004</v>
      </c>
      <c r="BD727">
        <v>96.868679999999998</v>
      </c>
      <c r="BE727">
        <v>98.351100000000002</v>
      </c>
      <c r="BF727">
        <v>99.002129999999994</v>
      </c>
      <c r="BG727">
        <v>99.033869999999993</v>
      </c>
      <c r="BH727">
        <v>98.026499999999999</v>
      </c>
      <c r="BI727">
        <v>95.598590000000002</v>
      </c>
      <c r="BJ727">
        <v>90.937709999999996</v>
      </c>
      <c r="BK727">
        <v>86.709299999999999</v>
      </c>
      <c r="BL727">
        <v>83.286439999999999</v>
      </c>
      <c r="BM727">
        <v>80.555490000000006</v>
      </c>
      <c r="BN727">
        <v>-7.9208999999999998E-3</v>
      </c>
      <c r="BO727">
        <v>-4.5123200000000002E-2</v>
      </c>
      <c r="BP727">
        <v>-5.0381099999999998E-2</v>
      </c>
      <c r="BQ727">
        <v>-9.9993299999999993E-2</v>
      </c>
      <c r="BR727">
        <v>-6.2710399999999999E-2</v>
      </c>
      <c r="BS727">
        <v>-7.6291800000000007E-2</v>
      </c>
      <c r="BT727">
        <v>1.8568899999999999E-2</v>
      </c>
      <c r="BU727">
        <v>0.14132420000000001</v>
      </c>
      <c r="BV727">
        <v>6.20239E-2</v>
      </c>
      <c r="BW727">
        <v>-5.4789000000000001E-3</v>
      </c>
      <c r="BX727">
        <v>-5.1061099999999998E-2</v>
      </c>
      <c r="BY727">
        <v>-3.0210000000000001E-2</v>
      </c>
      <c r="BZ727">
        <v>4.2689900000000003E-2</v>
      </c>
      <c r="CA727">
        <v>6.9469299999999998E-2</v>
      </c>
      <c r="CB727">
        <v>0.1533622</v>
      </c>
      <c r="CC727">
        <v>0.1676135</v>
      </c>
      <c r="CD727">
        <v>0.1776074</v>
      </c>
      <c r="CE727">
        <v>0.22664599999999999</v>
      </c>
      <c r="CF727">
        <v>7.8104999999999994E-2</v>
      </c>
      <c r="CG727">
        <v>9.2838999999999994E-3</v>
      </c>
      <c r="CH727">
        <v>8.5578699999999994E-2</v>
      </c>
      <c r="CI727">
        <v>8.3133399999999996E-2</v>
      </c>
      <c r="CJ727">
        <v>5.1497099999999997E-2</v>
      </c>
      <c r="CK727">
        <v>5.8143599999999997E-2</v>
      </c>
      <c r="CL727" s="76">
        <v>1.1345900000000001E-2</v>
      </c>
      <c r="CM727" s="76">
        <v>3.4383999999999999E-3</v>
      </c>
      <c r="CN727" s="76">
        <v>4.176E-3</v>
      </c>
      <c r="CO727" s="76">
        <v>7.5779999999999997E-3</v>
      </c>
      <c r="CP727" s="76">
        <v>1.02354E-2</v>
      </c>
      <c r="CQ727" s="76">
        <v>1.4171599999999999E-2</v>
      </c>
      <c r="CR727" s="76">
        <v>1.1492E-2</v>
      </c>
      <c r="CS727" s="76">
        <v>1.4095399999999999E-2</v>
      </c>
      <c r="CT727" s="76">
        <v>1.4257199999999999E-2</v>
      </c>
      <c r="CU727" s="76">
        <v>5.7174000000000001E-3</v>
      </c>
      <c r="CV727" s="76">
        <v>1.2149000000000001E-3</v>
      </c>
      <c r="CW727" s="76">
        <v>1.561E-4</v>
      </c>
      <c r="CX727" s="76">
        <v>8.5110000000000003E-4</v>
      </c>
      <c r="CY727" s="76">
        <v>6.9879999999999996E-4</v>
      </c>
      <c r="CZ727" s="76">
        <v>1.01367E-2</v>
      </c>
      <c r="DA727" s="76">
        <v>6.9137000000000001E-3</v>
      </c>
      <c r="DB727" s="76">
        <v>5.6927000000000002E-3</v>
      </c>
      <c r="DC727" s="76">
        <v>3.9579000000000003E-2</v>
      </c>
      <c r="DD727" s="76">
        <v>0.25666240000000001</v>
      </c>
      <c r="DE727" s="76">
        <v>0.3084596</v>
      </c>
      <c r="DF727" s="76">
        <v>0.2362021</v>
      </c>
      <c r="DG727" s="76">
        <v>2.2297899999999999E-2</v>
      </c>
      <c r="DH727" s="76">
        <v>7.8106E-3</v>
      </c>
      <c r="DI727" s="76">
        <v>6.3302999999999996E-3</v>
      </c>
    </row>
    <row r="728" spans="1:113" x14ac:dyDescent="0.25">
      <c r="A728" t="str">
        <f t="shared" si="11"/>
        <v>All_5. Offices, Hotels, Finance, Services_All_All_All_All_43693</v>
      </c>
      <c r="B728" t="s">
        <v>177</v>
      </c>
      <c r="C728" t="s">
        <v>279</v>
      </c>
      <c r="D728" t="s">
        <v>19</v>
      </c>
      <c r="E728" t="s">
        <v>63</v>
      </c>
      <c r="F728" t="s">
        <v>19</v>
      </c>
      <c r="G728" t="s">
        <v>19</v>
      </c>
      <c r="H728" t="s">
        <v>19</v>
      </c>
      <c r="I728" t="s">
        <v>19</v>
      </c>
      <c r="J728" s="11">
        <v>43693</v>
      </c>
      <c r="K728">
        <v>15</v>
      </c>
      <c r="L728">
        <v>18</v>
      </c>
      <c r="M728">
        <v>39292</v>
      </c>
      <c r="N728">
        <v>1</v>
      </c>
      <c r="O728">
        <v>0</v>
      </c>
      <c r="P728">
        <v>1</v>
      </c>
      <c r="Q728">
        <v>0</v>
      </c>
      <c r="AP728">
        <v>77.685370000000006</v>
      </c>
      <c r="AQ728">
        <v>77.812560000000005</v>
      </c>
      <c r="AR728">
        <v>75.981030000000004</v>
      </c>
      <c r="AS728">
        <v>74.167969999999997</v>
      </c>
      <c r="AT728">
        <v>72.93477</v>
      </c>
      <c r="AU728">
        <v>71.778970000000001</v>
      </c>
      <c r="AV728">
        <v>70.599419999999995</v>
      </c>
      <c r="AW728">
        <v>70.803960000000004</v>
      </c>
      <c r="AX728">
        <v>74.583680000000001</v>
      </c>
      <c r="AY728">
        <v>80.049610000000001</v>
      </c>
      <c r="AZ728">
        <v>85.091629999999995</v>
      </c>
      <c r="BA728">
        <v>89.325550000000007</v>
      </c>
      <c r="BB728">
        <v>92.291690000000003</v>
      </c>
      <c r="BC728">
        <v>94.644930000000002</v>
      </c>
      <c r="BD728">
        <v>97.206980000000001</v>
      </c>
      <c r="BE728">
        <v>98.170429999999996</v>
      </c>
      <c r="BF728">
        <v>98.46754</v>
      </c>
      <c r="BG728">
        <v>97.619259999999997</v>
      </c>
      <c r="BH728">
        <v>95.834699999999998</v>
      </c>
      <c r="BI728">
        <v>92.341909999999999</v>
      </c>
      <c r="BJ728">
        <v>87.066019999999995</v>
      </c>
      <c r="BK728">
        <v>83.160619999999994</v>
      </c>
      <c r="BL728">
        <v>80.113849999999999</v>
      </c>
      <c r="BM728">
        <v>77.761669999999995</v>
      </c>
      <c r="CL728" s="76"/>
      <c r="CM728" s="76"/>
      <c r="CN728" s="76"/>
      <c r="CO728" s="76"/>
      <c r="CP728" s="76"/>
      <c r="CQ728" s="76"/>
      <c r="CR728" s="76"/>
      <c r="CS728" s="76"/>
      <c r="CT728" s="76"/>
      <c r="CU728" s="76"/>
      <c r="CV728" s="76"/>
      <c r="CW728" s="76"/>
      <c r="CX728" s="76"/>
      <c r="CY728" s="76"/>
      <c r="CZ728" s="76"/>
      <c r="DA728" s="76"/>
      <c r="DB728" s="76"/>
      <c r="DC728" s="76"/>
      <c r="DD728" s="76"/>
      <c r="DE728" s="76"/>
      <c r="DF728" s="76"/>
      <c r="DG728" s="76"/>
      <c r="DH728" s="76"/>
      <c r="DI728" s="76"/>
    </row>
    <row r="729" spans="1:113" x14ac:dyDescent="0.25">
      <c r="A729" t="str">
        <f t="shared" si="11"/>
        <v>All_5. Offices, Hotels, Finance, Services_All_All_All_All_43703</v>
      </c>
      <c r="B729" t="s">
        <v>177</v>
      </c>
      <c r="C729" t="s">
        <v>279</v>
      </c>
      <c r="D729" t="s">
        <v>19</v>
      </c>
      <c r="E729" t="s">
        <v>63</v>
      </c>
      <c r="F729" t="s">
        <v>19</v>
      </c>
      <c r="G729" t="s">
        <v>19</v>
      </c>
      <c r="H729" t="s">
        <v>19</v>
      </c>
      <c r="I729" t="s">
        <v>19</v>
      </c>
      <c r="J729" s="11">
        <v>43703</v>
      </c>
      <c r="K729">
        <v>15</v>
      </c>
      <c r="L729">
        <v>18</v>
      </c>
      <c r="M729">
        <v>38504</v>
      </c>
      <c r="N729">
        <v>1</v>
      </c>
      <c r="O729">
        <v>0</v>
      </c>
      <c r="P729">
        <v>1</v>
      </c>
      <c r="Q729">
        <v>0</v>
      </c>
      <c r="AP729">
        <v>75.709500000000006</v>
      </c>
      <c r="AQ729">
        <v>74.218230000000005</v>
      </c>
      <c r="AR729">
        <v>72.985770000000002</v>
      </c>
      <c r="AS729">
        <v>71.640900000000002</v>
      </c>
      <c r="AT729">
        <v>70.37724</v>
      </c>
      <c r="AU729">
        <v>69.255679999999998</v>
      </c>
      <c r="AV729">
        <v>68.515069999999994</v>
      </c>
      <c r="AW729">
        <v>68.692179999999993</v>
      </c>
      <c r="AX729">
        <v>72.619789999999995</v>
      </c>
      <c r="AY729">
        <v>76.801169999999999</v>
      </c>
      <c r="AZ729">
        <v>81.286450000000002</v>
      </c>
      <c r="BA729">
        <v>85.151660000000007</v>
      </c>
      <c r="BB729">
        <v>88.956720000000004</v>
      </c>
      <c r="BC729">
        <v>92.191540000000003</v>
      </c>
      <c r="BD729">
        <v>94.507109999999997</v>
      </c>
      <c r="BE729">
        <v>95.966160000000002</v>
      </c>
      <c r="BF729">
        <v>96.350030000000004</v>
      </c>
      <c r="BG729">
        <v>96.176969999999997</v>
      </c>
      <c r="BH729">
        <v>94.538120000000006</v>
      </c>
      <c r="BI729">
        <v>91.119140000000002</v>
      </c>
      <c r="BJ729">
        <v>86.58426</v>
      </c>
      <c r="BK729">
        <v>83.161590000000004</v>
      </c>
      <c r="BL729">
        <v>80.459299999999999</v>
      </c>
      <c r="BM729">
        <v>78.007800000000003</v>
      </c>
      <c r="CL729" s="76"/>
      <c r="CM729" s="76"/>
      <c r="CN729" s="76"/>
      <c r="CO729" s="76"/>
      <c r="CP729" s="76"/>
      <c r="CQ729" s="76"/>
      <c r="CR729" s="76"/>
      <c r="CS729" s="76"/>
      <c r="CT729" s="76"/>
      <c r="CU729" s="76"/>
      <c r="CV729" s="76"/>
      <c r="CW729" s="76"/>
      <c r="CX729" s="76"/>
      <c r="CY729" s="76"/>
      <c r="CZ729" s="76"/>
      <c r="DA729" s="76"/>
      <c r="DB729" s="76"/>
      <c r="DC729" s="76"/>
      <c r="DD729" s="76"/>
      <c r="DE729" s="76"/>
      <c r="DF729" s="76"/>
      <c r="DG729" s="76"/>
      <c r="DH729" s="76"/>
      <c r="DI729" s="76"/>
    </row>
    <row r="730" spans="1:113" x14ac:dyDescent="0.25">
      <c r="A730" t="str">
        <f t="shared" si="11"/>
        <v>All_5. Offices, Hotels, Finance, Services_All_All_All_All_43704</v>
      </c>
      <c r="B730" t="s">
        <v>177</v>
      </c>
      <c r="C730" t="s">
        <v>279</v>
      </c>
      <c r="D730" t="s">
        <v>19</v>
      </c>
      <c r="E730" t="s">
        <v>63</v>
      </c>
      <c r="F730" t="s">
        <v>19</v>
      </c>
      <c r="G730" t="s">
        <v>19</v>
      </c>
      <c r="H730" t="s">
        <v>19</v>
      </c>
      <c r="I730" t="s">
        <v>19</v>
      </c>
      <c r="J730" s="11">
        <v>43704</v>
      </c>
      <c r="K730">
        <v>15</v>
      </c>
      <c r="L730">
        <v>18</v>
      </c>
      <c r="M730">
        <v>38374</v>
      </c>
      <c r="N730">
        <v>1</v>
      </c>
      <c r="O730">
        <v>0</v>
      </c>
      <c r="P730">
        <v>1</v>
      </c>
      <c r="Q730">
        <v>0</v>
      </c>
      <c r="AP730">
        <v>76.255420000000001</v>
      </c>
      <c r="AQ730">
        <v>74.906890000000004</v>
      </c>
      <c r="AR730">
        <v>73.989670000000004</v>
      </c>
      <c r="AS730">
        <v>72.62236</v>
      </c>
      <c r="AT730">
        <v>71.276340000000005</v>
      </c>
      <c r="AU730">
        <v>70.563460000000006</v>
      </c>
      <c r="AV730">
        <v>69.321070000000006</v>
      </c>
      <c r="AW730">
        <v>69.683689999999999</v>
      </c>
      <c r="AX730">
        <v>72.807280000000006</v>
      </c>
      <c r="AY730">
        <v>76.782889999999995</v>
      </c>
      <c r="AZ730">
        <v>81.574780000000004</v>
      </c>
      <c r="BA730">
        <v>85.567419999999998</v>
      </c>
      <c r="BB730">
        <v>89.249549999999999</v>
      </c>
      <c r="BC730">
        <v>92.10181</v>
      </c>
      <c r="BD730">
        <v>94.250020000000006</v>
      </c>
      <c r="BE730">
        <v>95.621110000000002</v>
      </c>
      <c r="BF730">
        <v>95.761300000000006</v>
      </c>
      <c r="BG730">
        <v>95.241879999999995</v>
      </c>
      <c r="BH730">
        <v>93.290220000000005</v>
      </c>
      <c r="BI730">
        <v>89.997410000000002</v>
      </c>
      <c r="BJ730">
        <v>85.760949999999994</v>
      </c>
      <c r="BK730">
        <v>82.60333</v>
      </c>
      <c r="BL730">
        <v>80.124849999999995</v>
      </c>
      <c r="BM730">
        <v>78.068790000000007</v>
      </c>
      <c r="CL730" s="76"/>
      <c r="CM730" s="76"/>
      <c r="CN730" s="76"/>
      <c r="CO730" s="76"/>
      <c r="CP730" s="76"/>
      <c r="CQ730" s="76"/>
      <c r="CR730" s="76"/>
      <c r="CS730" s="76"/>
      <c r="CT730" s="76"/>
      <c r="CU730" s="76"/>
      <c r="CV730" s="76"/>
      <c r="CW730" s="76"/>
      <c r="CX730" s="76"/>
      <c r="CY730" s="76"/>
      <c r="CZ730" s="76"/>
      <c r="DA730" s="76"/>
      <c r="DB730" s="76"/>
      <c r="DC730" s="76"/>
      <c r="DD730" s="76"/>
      <c r="DE730" s="76"/>
      <c r="DF730" s="76"/>
      <c r="DG730" s="76"/>
      <c r="DH730" s="76"/>
      <c r="DI730" s="76"/>
    </row>
    <row r="731" spans="1:113" x14ac:dyDescent="0.25">
      <c r="A731" t="str">
        <f t="shared" si="11"/>
        <v>All_5. Offices, Hotels, Finance, Services_All_All_All_All_43721</v>
      </c>
      <c r="B731" t="s">
        <v>177</v>
      </c>
      <c r="C731" t="s">
        <v>279</v>
      </c>
      <c r="D731" t="s">
        <v>19</v>
      </c>
      <c r="E731" t="s">
        <v>63</v>
      </c>
      <c r="F731" t="s">
        <v>19</v>
      </c>
      <c r="G731" t="s">
        <v>19</v>
      </c>
      <c r="H731" t="s">
        <v>19</v>
      </c>
      <c r="I731" t="s">
        <v>19</v>
      </c>
      <c r="J731" s="11">
        <v>43721</v>
      </c>
      <c r="K731">
        <v>15</v>
      </c>
      <c r="L731">
        <v>18</v>
      </c>
      <c r="M731">
        <v>37558</v>
      </c>
      <c r="N731">
        <v>1</v>
      </c>
      <c r="O731">
        <v>0</v>
      </c>
      <c r="P731">
        <v>1</v>
      </c>
      <c r="Q731">
        <v>0</v>
      </c>
      <c r="AP731">
        <v>72.391360000000006</v>
      </c>
      <c r="AQ731">
        <v>70.11721</v>
      </c>
      <c r="AR731">
        <v>68.544920000000005</v>
      </c>
      <c r="AS731">
        <v>66.794970000000006</v>
      </c>
      <c r="AT731">
        <v>65.940860000000001</v>
      </c>
      <c r="AU731">
        <v>64.803939999999997</v>
      </c>
      <c r="AV731">
        <v>64.048850000000002</v>
      </c>
      <c r="AW731">
        <v>63.920679999999997</v>
      </c>
      <c r="AX731">
        <v>67.574560000000005</v>
      </c>
      <c r="AY731">
        <v>73.579440000000005</v>
      </c>
      <c r="AZ731">
        <v>79.123769999999993</v>
      </c>
      <c r="BA731">
        <v>84.354789999999994</v>
      </c>
      <c r="BB731">
        <v>88.305019999999999</v>
      </c>
      <c r="BC731">
        <v>91.231840000000005</v>
      </c>
      <c r="BD731">
        <v>93.449359999999999</v>
      </c>
      <c r="BE731">
        <v>95.271460000000005</v>
      </c>
      <c r="BF731">
        <v>95.850229999999996</v>
      </c>
      <c r="BG731">
        <v>95.306120000000007</v>
      </c>
      <c r="BH731">
        <v>93.592209999999994</v>
      </c>
      <c r="BI731">
        <v>89.846190000000007</v>
      </c>
      <c r="BJ731">
        <v>85.120310000000003</v>
      </c>
      <c r="BK731">
        <v>81.195989999999995</v>
      </c>
      <c r="BL731">
        <v>78.220669999999998</v>
      </c>
      <c r="BM731">
        <v>75.647099999999995</v>
      </c>
      <c r="CL731" s="76"/>
      <c r="CM731" s="76"/>
      <c r="CN731" s="76"/>
      <c r="CO731" s="76"/>
      <c r="CP731" s="76"/>
      <c r="CQ731" s="76"/>
      <c r="CR731" s="76"/>
      <c r="CS731" s="76"/>
      <c r="CT731" s="76"/>
      <c r="CU731" s="76"/>
      <c r="CV731" s="76"/>
      <c r="CW731" s="76"/>
      <c r="CX731" s="76"/>
      <c r="CY731" s="76"/>
      <c r="CZ731" s="76"/>
      <c r="DA731" s="76"/>
      <c r="DB731" s="76"/>
      <c r="DC731" s="76"/>
      <c r="DD731" s="76"/>
      <c r="DE731" s="76"/>
      <c r="DF731" s="76"/>
      <c r="DG731" s="76"/>
      <c r="DH731" s="76"/>
      <c r="DI731" s="76"/>
    </row>
    <row r="732" spans="1:113" x14ac:dyDescent="0.25">
      <c r="A732" t="str">
        <f t="shared" si="11"/>
        <v>All_5. Offices, Hotels, Finance, Services_All_All_All_All_2958465</v>
      </c>
      <c r="B732" t="s">
        <v>204</v>
      </c>
      <c r="C732" t="s">
        <v>279</v>
      </c>
      <c r="D732" t="s">
        <v>19</v>
      </c>
      <c r="E732" t="s">
        <v>63</v>
      </c>
      <c r="F732" t="s">
        <v>19</v>
      </c>
      <c r="G732" t="s">
        <v>19</v>
      </c>
      <c r="H732" t="s">
        <v>19</v>
      </c>
      <c r="I732" t="s">
        <v>19</v>
      </c>
      <c r="J732" s="11">
        <v>2958465</v>
      </c>
      <c r="K732">
        <v>15</v>
      </c>
      <c r="L732">
        <v>18</v>
      </c>
      <c r="M732">
        <v>39677</v>
      </c>
      <c r="N732">
        <v>0</v>
      </c>
      <c r="O732">
        <v>0</v>
      </c>
      <c r="P732">
        <v>0</v>
      </c>
      <c r="Q732">
        <v>0</v>
      </c>
      <c r="R732">
        <v>6.3482472999999997</v>
      </c>
      <c r="S732">
        <v>5.9718742000000002</v>
      </c>
      <c r="T732">
        <v>5.8083821000000002</v>
      </c>
      <c r="U732">
        <v>5.8604475999999996</v>
      </c>
      <c r="V732">
        <v>6.2863733000000002</v>
      </c>
      <c r="W732">
        <v>6.9740348000000001</v>
      </c>
      <c r="X732">
        <v>7.7677474999999996</v>
      </c>
      <c r="Y732">
        <v>8.8347338999999998</v>
      </c>
      <c r="Z732">
        <v>10.244740999999999</v>
      </c>
      <c r="AA732">
        <v>11.318426000000001</v>
      </c>
      <c r="AB732">
        <v>12.200870999999999</v>
      </c>
      <c r="AC732">
        <v>12.88594</v>
      </c>
      <c r="AD732">
        <v>13.244213</v>
      </c>
      <c r="AE732">
        <v>13.561646</v>
      </c>
      <c r="AF732">
        <v>13.637195999999999</v>
      </c>
      <c r="AG732">
        <v>13.629849999999999</v>
      </c>
      <c r="AH732">
        <v>13.340870000000001</v>
      </c>
      <c r="AI732">
        <v>12.294890000000001</v>
      </c>
      <c r="AJ732">
        <v>10.62514</v>
      </c>
      <c r="AK732">
        <v>9.8409770000000005</v>
      </c>
      <c r="AL732">
        <v>9.2964420000000008</v>
      </c>
      <c r="AM732">
        <v>8.3432340000000007</v>
      </c>
      <c r="AN732">
        <v>7.4916169999999997</v>
      </c>
      <c r="AO732">
        <v>6.8706870000000002</v>
      </c>
      <c r="AP732">
        <v>76.042760000000001</v>
      </c>
      <c r="AQ732">
        <v>74.222970000000004</v>
      </c>
      <c r="AR732">
        <v>72.766379999999998</v>
      </c>
      <c r="AS732">
        <v>71.261660000000006</v>
      </c>
      <c r="AT732">
        <v>70.068179999999998</v>
      </c>
      <c r="AU732">
        <v>69.085980000000006</v>
      </c>
      <c r="AV732">
        <v>68.205789999999993</v>
      </c>
      <c r="AW732">
        <v>68.890889999999999</v>
      </c>
      <c r="AX732">
        <v>72.655519999999996</v>
      </c>
      <c r="AY732">
        <v>77.408590000000004</v>
      </c>
      <c r="AZ732">
        <v>82.12867</v>
      </c>
      <c r="BA732">
        <v>86.314059999999998</v>
      </c>
      <c r="BB732">
        <v>89.81174</v>
      </c>
      <c r="BC732">
        <v>92.711470000000006</v>
      </c>
      <c r="BD732">
        <v>94.962689999999995</v>
      </c>
      <c r="BE732">
        <v>96.348950000000002</v>
      </c>
      <c r="BF732">
        <v>96.872720000000001</v>
      </c>
      <c r="BG732">
        <v>96.53837</v>
      </c>
      <c r="BH732">
        <v>95.171329999999998</v>
      </c>
      <c r="BI732">
        <v>92.283119999999997</v>
      </c>
      <c r="BJ732">
        <v>87.961269999999999</v>
      </c>
      <c r="BK732">
        <v>83.967669999999998</v>
      </c>
      <c r="BL732">
        <v>80.920460000000006</v>
      </c>
      <c r="BM732">
        <v>78.491910000000004</v>
      </c>
      <c r="BN732">
        <v>-0.112835</v>
      </c>
      <c r="BO732">
        <v>-7.6549900000000004E-2</v>
      </c>
      <c r="BP732">
        <v>-8.9636800000000003E-2</v>
      </c>
      <c r="BQ732">
        <v>-0.1092296</v>
      </c>
      <c r="BR732">
        <v>-0.1027512</v>
      </c>
      <c r="BS732">
        <v>-6.6441E-2</v>
      </c>
      <c r="BT732">
        <v>1.00287E-2</v>
      </c>
      <c r="BU732">
        <v>0.12939300000000001</v>
      </c>
      <c r="BV732">
        <v>0.11894540000000001</v>
      </c>
      <c r="BW732">
        <v>6.1038500000000002E-2</v>
      </c>
      <c r="BX732">
        <v>-2.90984E-2</v>
      </c>
      <c r="BY732">
        <v>-2.3569099999999999E-2</v>
      </c>
      <c r="BZ732">
        <v>1.74558E-2</v>
      </c>
      <c r="CA732">
        <v>1.7562299999999999E-2</v>
      </c>
      <c r="CB732">
        <v>0.13641829999999999</v>
      </c>
      <c r="CC732">
        <v>0.14174999999999999</v>
      </c>
      <c r="CD732">
        <v>0.14887610000000001</v>
      </c>
      <c r="CE732">
        <v>0.16988890000000001</v>
      </c>
      <c r="CF732">
        <v>5.2956299999999998E-2</v>
      </c>
      <c r="CG732">
        <v>7.1453000000000003E-3</v>
      </c>
      <c r="CH732">
        <v>5.4992899999999997E-2</v>
      </c>
      <c r="CI732">
        <v>3.3863799999999999E-2</v>
      </c>
      <c r="CJ732">
        <v>1.6207699999999998E-2</v>
      </c>
      <c r="CK732">
        <v>1.8301600000000001E-2</v>
      </c>
      <c r="CL732" s="76">
        <v>2.3755999999999998E-3</v>
      </c>
      <c r="CM732" s="76">
        <v>8.7060000000000002E-4</v>
      </c>
      <c r="CN732" s="76">
        <v>8.1800000000000004E-4</v>
      </c>
      <c r="CO732" s="76">
        <v>9.479E-4</v>
      </c>
      <c r="CP732" s="76">
        <v>1.1011E-3</v>
      </c>
      <c r="CQ732" s="76">
        <v>1.1417E-3</v>
      </c>
      <c r="CR732" s="76">
        <v>1.1176000000000001E-3</v>
      </c>
      <c r="CS732" s="76">
        <v>1.2163E-3</v>
      </c>
      <c r="CT732" s="76">
        <v>1.1900000000000001E-3</v>
      </c>
      <c r="CU732" s="76">
        <v>5.44E-4</v>
      </c>
      <c r="CV732" s="76">
        <v>1.158E-4</v>
      </c>
      <c r="CW732" s="76">
        <v>2.4199999999999999E-5</v>
      </c>
      <c r="CX732" s="76">
        <v>1.083E-4</v>
      </c>
      <c r="CY732" s="76">
        <v>1.4689999999999999E-4</v>
      </c>
      <c r="CZ732" s="76">
        <v>1.0669E-3</v>
      </c>
      <c r="DA732" s="76">
        <v>8.3379999999999999E-4</v>
      </c>
      <c r="DB732" s="76">
        <v>6.7480000000000003E-4</v>
      </c>
      <c r="DC732" s="76">
        <v>4.6327E-3</v>
      </c>
      <c r="DD732" s="76">
        <v>2.7651200000000001E-2</v>
      </c>
      <c r="DE732" s="76">
        <v>3.2470600000000002E-2</v>
      </c>
      <c r="DF732" s="76">
        <v>2.5093299999999999E-2</v>
      </c>
      <c r="DG732" s="76">
        <v>2.7196E-3</v>
      </c>
      <c r="DH732" s="76">
        <v>1.129E-3</v>
      </c>
      <c r="DI732" s="76">
        <v>9.2299999999999999E-4</v>
      </c>
    </row>
    <row r="733" spans="1:113" x14ac:dyDescent="0.25">
      <c r="A733" t="str">
        <f t="shared" si="11"/>
        <v>All_6. Schools_All_All_All_All_43627</v>
      </c>
      <c r="B733" t="s">
        <v>177</v>
      </c>
      <c r="C733" t="s">
        <v>280</v>
      </c>
      <c r="D733" t="s">
        <v>19</v>
      </c>
      <c r="E733" t="s">
        <v>64</v>
      </c>
      <c r="F733" t="s">
        <v>19</v>
      </c>
      <c r="G733" t="s">
        <v>19</v>
      </c>
      <c r="H733" t="s">
        <v>19</v>
      </c>
      <c r="I733" t="s">
        <v>19</v>
      </c>
      <c r="J733" s="11">
        <v>43627</v>
      </c>
      <c r="K733">
        <v>15</v>
      </c>
      <c r="L733">
        <v>18</v>
      </c>
      <c r="M733">
        <v>2799</v>
      </c>
      <c r="N733">
        <v>0</v>
      </c>
      <c r="O733">
        <v>0</v>
      </c>
      <c r="P733">
        <v>0</v>
      </c>
      <c r="Q733">
        <v>0</v>
      </c>
      <c r="R733">
        <v>9.2731899999999996</v>
      </c>
      <c r="S733">
        <v>8.8682225999999993</v>
      </c>
      <c r="T733">
        <v>8.6453653999999993</v>
      </c>
      <c r="U733">
        <v>8.6509177000000008</v>
      </c>
      <c r="V733">
        <v>9.0825320999999999</v>
      </c>
      <c r="W733">
        <v>10.474102999999999</v>
      </c>
      <c r="X733">
        <v>13.738307000000001</v>
      </c>
      <c r="Y733">
        <v>16.980813000000001</v>
      </c>
      <c r="Z733">
        <v>18.803156999999999</v>
      </c>
      <c r="AA733">
        <v>19.553625</v>
      </c>
      <c r="AB733">
        <v>21.313357</v>
      </c>
      <c r="AC733">
        <v>22.987317000000001</v>
      </c>
      <c r="AD733">
        <v>23.670898000000001</v>
      </c>
      <c r="AE733">
        <v>24.531248999999999</v>
      </c>
      <c r="AF733">
        <v>24.517150000000001</v>
      </c>
      <c r="AG733">
        <v>22.587589999999999</v>
      </c>
      <c r="AH733">
        <v>19.17041</v>
      </c>
      <c r="AI733">
        <v>16.934080000000002</v>
      </c>
      <c r="AJ733">
        <v>15.92389</v>
      </c>
      <c r="AK733">
        <v>15.518969999999999</v>
      </c>
      <c r="AL733">
        <v>14.80082</v>
      </c>
      <c r="AM733">
        <v>13.049480000000001</v>
      </c>
      <c r="AN733">
        <v>11.42259</v>
      </c>
      <c r="AO733">
        <v>10.431609999999999</v>
      </c>
      <c r="AP733">
        <v>79.008330000000001</v>
      </c>
      <c r="AQ733">
        <v>75.904030000000006</v>
      </c>
      <c r="AR733">
        <v>74.124399999999994</v>
      </c>
      <c r="AS733">
        <v>73.21557</v>
      </c>
      <c r="AT733">
        <v>71.611270000000005</v>
      </c>
      <c r="AU733">
        <v>71.099990000000005</v>
      </c>
      <c r="AV733">
        <v>70.732479999999995</v>
      </c>
      <c r="AW733">
        <v>73.050340000000006</v>
      </c>
      <c r="AX733">
        <v>77.627979999999994</v>
      </c>
      <c r="AY733">
        <v>82.4178</v>
      </c>
      <c r="AZ733">
        <v>86.421779999999998</v>
      </c>
      <c r="BA733">
        <v>90.572609999999997</v>
      </c>
      <c r="BB733">
        <v>94.092160000000007</v>
      </c>
      <c r="BC733">
        <v>96.372550000000004</v>
      </c>
      <c r="BD733">
        <v>98.343109999999996</v>
      </c>
      <c r="BE733">
        <v>99.460840000000005</v>
      </c>
      <c r="BF733">
        <v>100.3259</v>
      </c>
      <c r="BG733">
        <v>99.755970000000005</v>
      </c>
      <c r="BH733">
        <v>98.379459999999995</v>
      </c>
      <c r="BI733">
        <v>96.299549999999996</v>
      </c>
      <c r="BJ733">
        <v>93.121930000000006</v>
      </c>
      <c r="BK733">
        <v>88.153490000000005</v>
      </c>
      <c r="BL733">
        <v>84.626390000000001</v>
      </c>
      <c r="BM733">
        <v>82.285079999999994</v>
      </c>
      <c r="BN733">
        <v>-7.74286E-2</v>
      </c>
      <c r="BO733">
        <v>-5.7595500000000001E-2</v>
      </c>
      <c r="BP733">
        <v>-9.5600400000000002E-2</v>
      </c>
      <c r="BQ733">
        <v>-0.1880781</v>
      </c>
      <c r="BR733">
        <v>-0.37323109999999998</v>
      </c>
      <c r="BS733">
        <v>-0.4325464</v>
      </c>
      <c r="BT733">
        <v>0.19501379999999999</v>
      </c>
      <c r="BU733">
        <v>0.62463400000000002</v>
      </c>
      <c r="BV733">
        <v>0.6458642</v>
      </c>
      <c r="BW733">
        <v>0.44396200000000002</v>
      </c>
      <c r="BX733">
        <v>0.1666976</v>
      </c>
      <c r="BY733">
        <v>-5.4902399999999997E-2</v>
      </c>
      <c r="BZ733">
        <v>-3.57991E-2</v>
      </c>
      <c r="CA733">
        <v>-1.4770200000000001E-2</v>
      </c>
      <c r="CB733">
        <v>0.1802462</v>
      </c>
      <c r="CC733">
        <v>-0.70661870000000004</v>
      </c>
      <c r="CD733">
        <v>-0.84081680000000003</v>
      </c>
      <c r="CE733">
        <v>-0.76648749999999999</v>
      </c>
      <c r="CF733">
        <v>-0.57042999999999999</v>
      </c>
      <c r="CG733">
        <v>-0.25644699999999998</v>
      </c>
      <c r="CH733">
        <v>-0.3974375</v>
      </c>
      <c r="CI733">
        <v>-0.31605109999999997</v>
      </c>
      <c r="CJ733">
        <v>-0.22744800000000001</v>
      </c>
      <c r="CK733">
        <v>-0.1804712</v>
      </c>
      <c r="CL733" s="76">
        <v>2.4729999999999999E-3</v>
      </c>
      <c r="CM733" s="76">
        <v>2.1105999999999998E-3</v>
      </c>
      <c r="CN733" s="76">
        <v>2.0566999999999998E-3</v>
      </c>
      <c r="CO733" s="76">
        <v>2.5757000000000002E-3</v>
      </c>
      <c r="CP733" s="76">
        <v>6.0066E-3</v>
      </c>
      <c r="CQ733" s="76">
        <v>9.3846999999999993E-3</v>
      </c>
      <c r="CR733" s="76">
        <v>1.1265499999999999E-2</v>
      </c>
      <c r="CS733" s="76">
        <v>1.09047E-2</v>
      </c>
      <c r="CT733" s="76">
        <v>4.4013999999999998E-3</v>
      </c>
      <c r="CU733" s="76">
        <v>2.5614000000000001E-3</v>
      </c>
      <c r="CV733" s="76">
        <v>9.569E-4</v>
      </c>
      <c r="CW733" s="76">
        <v>3.0919999999999998E-4</v>
      </c>
      <c r="CX733" s="76">
        <v>1.0743E-3</v>
      </c>
      <c r="CY733" s="76">
        <v>4.2103000000000002E-3</v>
      </c>
      <c r="CZ733" s="76">
        <v>6.9468000000000004E-3</v>
      </c>
      <c r="DA733" s="76">
        <v>3.1836900000000001E-2</v>
      </c>
      <c r="DB733" s="76">
        <v>1.67823E-2</v>
      </c>
      <c r="DC733" s="76">
        <v>1.39627E-2</v>
      </c>
      <c r="DD733" s="76">
        <v>1.17926E-2</v>
      </c>
      <c r="DE733" s="76">
        <v>1.16398E-2</v>
      </c>
      <c r="DF733" s="76">
        <v>1.01656E-2</v>
      </c>
      <c r="DG733" s="76">
        <v>6.5744000000000002E-3</v>
      </c>
      <c r="DH733" s="76">
        <v>4.8729999999999997E-3</v>
      </c>
      <c r="DI733" s="76">
        <v>3.7973999999999998E-3</v>
      </c>
    </row>
    <row r="734" spans="1:113" x14ac:dyDescent="0.25">
      <c r="A734" t="str">
        <f t="shared" si="11"/>
        <v>All_6. Schools_All_All_All_All_43670</v>
      </c>
      <c r="B734" t="s">
        <v>177</v>
      </c>
      <c r="C734" t="s">
        <v>280</v>
      </c>
      <c r="D734" t="s">
        <v>19</v>
      </c>
      <c r="E734" t="s">
        <v>64</v>
      </c>
      <c r="F734" t="s">
        <v>19</v>
      </c>
      <c r="G734" t="s">
        <v>19</v>
      </c>
      <c r="H734" t="s">
        <v>19</v>
      </c>
      <c r="I734" t="s">
        <v>19</v>
      </c>
      <c r="J734" s="11">
        <v>43670</v>
      </c>
      <c r="K734">
        <v>15</v>
      </c>
      <c r="L734">
        <v>18</v>
      </c>
      <c r="M734">
        <v>2652</v>
      </c>
      <c r="N734">
        <v>0</v>
      </c>
      <c r="O734">
        <v>0</v>
      </c>
      <c r="P734">
        <v>0</v>
      </c>
      <c r="Q734">
        <v>0</v>
      </c>
      <c r="R734">
        <v>9.4893414000000007</v>
      </c>
      <c r="S734">
        <v>9.0679976999999994</v>
      </c>
      <c r="T734">
        <v>8.8278070999999994</v>
      </c>
      <c r="U734">
        <v>8.7598900999999998</v>
      </c>
      <c r="V734">
        <v>8.9493483999999999</v>
      </c>
      <c r="W734">
        <v>10.058171</v>
      </c>
      <c r="X734">
        <v>12.54454</v>
      </c>
      <c r="Y734">
        <v>14.196740999999999</v>
      </c>
      <c r="Z734">
        <v>14.114072999999999</v>
      </c>
      <c r="AA734">
        <v>14.694232</v>
      </c>
      <c r="AB734">
        <v>16.005316000000001</v>
      </c>
      <c r="AC734">
        <v>17.284409</v>
      </c>
      <c r="AD734">
        <v>18.531748</v>
      </c>
      <c r="AE734">
        <v>20.097657000000002</v>
      </c>
      <c r="AF734">
        <v>20.896145000000001</v>
      </c>
      <c r="AG734">
        <v>19.247450000000001</v>
      </c>
      <c r="AH734">
        <v>16.318200000000001</v>
      </c>
      <c r="AI734">
        <v>15.07902</v>
      </c>
      <c r="AJ734">
        <v>14.858140000000001</v>
      </c>
      <c r="AK734">
        <v>15.12712</v>
      </c>
      <c r="AL734">
        <v>14.137309999999999</v>
      </c>
      <c r="AM734">
        <v>12.775880000000001</v>
      </c>
      <c r="AN734">
        <v>11.399889999999999</v>
      </c>
      <c r="AO734">
        <v>10.507820000000001</v>
      </c>
      <c r="AP734">
        <v>76.215159999999997</v>
      </c>
      <c r="AQ734">
        <v>73.408249999999995</v>
      </c>
      <c r="AR734">
        <v>71.756900000000002</v>
      </c>
      <c r="AS734">
        <v>70.507289999999998</v>
      </c>
      <c r="AT734">
        <v>69.845010000000002</v>
      </c>
      <c r="AU734">
        <v>69.020610000000005</v>
      </c>
      <c r="AV734">
        <v>68.123710000000003</v>
      </c>
      <c r="AW734">
        <v>69.355590000000007</v>
      </c>
      <c r="AX734">
        <v>72.873220000000003</v>
      </c>
      <c r="AY734">
        <v>77.557739999999995</v>
      </c>
      <c r="AZ734">
        <v>82.01782</v>
      </c>
      <c r="BA734">
        <v>85.462609999999998</v>
      </c>
      <c r="BB734">
        <v>88.532570000000007</v>
      </c>
      <c r="BC734">
        <v>92.074070000000006</v>
      </c>
      <c r="BD734">
        <v>94.704179999999994</v>
      </c>
      <c r="BE734">
        <v>96.10445</v>
      </c>
      <c r="BF734">
        <v>96.583889999999997</v>
      </c>
      <c r="BG734">
        <v>96.69023</v>
      </c>
      <c r="BH734">
        <v>96.150279999999995</v>
      </c>
      <c r="BI734">
        <v>94.299210000000002</v>
      </c>
      <c r="BJ734">
        <v>90.241950000000003</v>
      </c>
      <c r="BK734">
        <v>85.542389999999997</v>
      </c>
      <c r="BL734">
        <v>82.409700000000001</v>
      </c>
      <c r="BM734">
        <v>79.824820000000003</v>
      </c>
      <c r="BN734">
        <v>-0.3183626</v>
      </c>
      <c r="BO734">
        <v>-0.34580670000000002</v>
      </c>
      <c r="BP734">
        <v>-0.34950100000000001</v>
      </c>
      <c r="BQ734">
        <v>-0.36421209999999998</v>
      </c>
      <c r="BR734">
        <v>-0.46660689999999999</v>
      </c>
      <c r="BS734">
        <v>-0.5062951</v>
      </c>
      <c r="BT734">
        <v>-0.6291795</v>
      </c>
      <c r="BU734">
        <v>-0.37455889999999997</v>
      </c>
      <c r="BV734">
        <v>0.42828040000000001</v>
      </c>
      <c r="BW734">
        <v>0.40918650000000001</v>
      </c>
      <c r="BX734">
        <v>6.9424600000000003E-2</v>
      </c>
      <c r="BY734">
        <v>2.28475E-2</v>
      </c>
      <c r="BZ734">
        <v>-0.17768049999999999</v>
      </c>
      <c r="CA734">
        <v>-0.32690000000000002</v>
      </c>
      <c r="CB734">
        <v>-0.49615379999999998</v>
      </c>
      <c r="CC734">
        <v>-0.84983600000000004</v>
      </c>
      <c r="CD734">
        <v>-0.55670949999999997</v>
      </c>
      <c r="CE734">
        <v>-0.58248</v>
      </c>
      <c r="CF734">
        <v>-0.62244469999999996</v>
      </c>
      <c r="CG734">
        <v>-0.50963749999999997</v>
      </c>
      <c r="CH734">
        <v>-0.3529851</v>
      </c>
      <c r="CI734">
        <v>-0.32777279999999998</v>
      </c>
      <c r="CJ734">
        <v>-0.35400389999999998</v>
      </c>
      <c r="CK734">
        <v>-0.4729044</v>
      </c>
      <c r="CL734" s="76">
        <v>3.3717999999999999E-3</v>
      </c>
      <c r="CM734" s="76">
        <v>2.8741000000000001E-3</v>
      </c>
      <c r="CN734" s="76">
        <v>2.5658999999999999E-3</v>
      </c>
      <c r="CO734" s="76">
        <v>2.7718999999999999E-3</v>
      </c>
      <c r="CP734" s="76">
        <v>3.4612000000000002E-3</v>
      </c>
      <c r="CQ734" s="76">
        <v>6.0942000000000001E-3</v>
      </c>
      <c r="CR734" s="76">
        <v>7.7520000000000002E-3</v>
      </c>
      <c r="CS734" s="76">
        <v>7.2614000000000003E-3</v>
      </c>
      <c r="CT734" s="76">
        <v>5.3347000000000004E-3</v>
      </c>
      <c r="CU734" s="76">
        <v>2.5493999999999998E-3</v>
      </c>
      <c r="CV734" s="76">
        <v>6.6410000000000004E-4</v>
      </c>
      <c r="CW734" s="76">
        <v>1.8880000000000001E-4</v>
      </c>
      <c r="CX734" s="76">
        <v>6.5700000000000003E-4</v>
      </c>
      <c r="CY734" s="76">
        <v>1.903E-3</v>
      </c>
      <c r="CZ734" s="76">
        <v>4.7323E-3</v>
      </c>
      <c r="DA734" s="76">
        <v>1.69114E-2</v>
      </c>
      <c r="DB734" s="76">
        <v>1.17787E-2</v>
      </c>
      <c r="DC734" s="76">
        <v>1.3209800000000001E-2</v>
      </c>
      <c r="DD734" s="76">
        <v>1.2873900000000001E-2</v>
      </c>
      <c r="DE734" s="76">
        <v>1.13702E-2</v>
      </c>
      <c r="DF734" s="76">
        <v>9.6183999999999992E-3</v>
      </c>
      <c r="DG734" s="76">
        <v>7.0352000000000001E-3</v>
      </c>
      <c r="DH734" s="76">
        <v>5.7371999999999996E-3</v>
      </c>
      <c r="DI734" s="76">
        <v>5.3458999999999998E-3</v>
      </c>
    </row>
    <row r="735" spans="1:113" x14ac:dyDescent="0.25">
      <c r="A735" t="str">
        <f t="shared" si="11"/>
        <v>All_6. Schools_All_All_All_All_43672</v>
      </c>
      <c r="B735" t="s">
        <v>177</v>
      </c>
      <c r="C735" t="s">
        <v>280</v>
      </c>
      <c r="D735" t="s">
        <v>19</v>
      </c>
      <c r="E735" t="s">
        <v>64</v>
      </c>
      <c r="F735" t="s">
        <v>19</v>
      </c>
      <c r="G735" t="s">
        <v>19</v>
      </c>
      <c r="H735" t="s">
        <v>19</v>
      </c>
      <c r="I735" t="s">
        <v>19</v>
      </c>
      <c r="J735" s="11">
        <v>43672</v>
      </c>
      <c r="K735">
        <v>15</v>
      </c>
      <c r="L735">
        <v>18</v>
      </c>
      <c r="M735">
        <v>2651</v>
      </c>
      <c r="N735">
        <v>0</v>
      </c>
      <c r="O735">
        <v>0</v>
      </c>
      <c r="P735">
        <v>0</v>
      </c>
      <c r="Q735">
        <v>0</v>
      </c>
      <c r="R735">
        <v>9.7873906000000002</v>
      </c>
      <c r="S735">
        <v>9.4088969000000002</v>
      </c>
      <c r="T735">
        <v>9.1371684999999996</v>
      </c>
      <c r="U735">
        <v>9.1378932000000006</v>
      </c>
      <c r="V735">
        <v>9.5400241000000001</v>
      </c>
      <c r="W735">
        <v>10.696049</v>
      </c>
      <c r="X735">
        <v>13.136597</v>
      </c>
      <c r="Y735">
        <v>14.493632</v>
      </c>
      <c r="Z735">
        <v>14.277786000000001</v>
      </c>
      <c r="AA735">
        <v>14.286443999999999</v>
      </c>
      <c r="AB735">
        <v>15.250507000000001</v>
      </c>
      <c r="AC735">
        <v>16.480559</v>
      </c>
      <c r="AD735">
        <v>17.415025</v>
      </c>
      <c r="AE735">
        <v>18.587399000000001</v>
      </c>
      <c r="AF735">
        <v>18.975504999999998</v>
      </c>
      <c r="AG735">
        <v>17.579029999999999</v>
      </c>
      <c r="AH735">
        <v>14.89676</v>
      </c>
      <c r="AI735">
        <v>13.772919999999999</v>
      </c>
      <c r="AJ735">
        <v>13.29308</v>
      </c>
      <c r="AK735">
        <v>13.520049999999999</v>
      </c>
      <c r="AL735">
        <v>12.84273</v>
      </c>
      <c r="AM735">
        <v>11.795579999999999</v>
      </c>
      <c r="AN735">
        <v>10.689970000000001</v>
      </c>
      <c r="AO735">
        <v>9.9290970000000005</v>
      </c>
      <c r="AP735">
        <v>74.720730000000003</v>
      </c>
      <c r="AQ735">
        <v>74.734729999999999</v>
      </c>
      <c r="AR735">
        <v>73.431150000000002</v>
      </c>
      <c r="AS735">
        <v>71.616709999999998</v>
      </c>
      <c r="AT735">
        <v>69.877409999999998</v>
      </c>
      <c r="AU735">
        <v>68.638620000000003</v>
      </c>
      <c r="AV735">
        <v>67.663070000000005</v>
      </c>
      <c r="AW735">
        <v>68.757639999999995</v>
      </c>
      <c r="AX735">
        <v>71.468900000000005</v>
      </c>
      <c r="AY735">
        <v>75.349209999999999</v>
      </c>
      <c r="AZ735">
        <v>79.574430000000007</v>
      </c>
      <c r="BA735">
        <v>83.401259999999994</v>
      </c>
      <c r="BB735">
        <v>86.714910000000003</v>
      </c>
      <c r="BC735">
        <v>89.356319999999997</v>
      </c>
      <c r="BD735">
        <v>91.670060000000007</v>
      </c>
      <c r="BE735">
        <v>93.163380000000004</v>
      </c>
      <c r="BF735">
        <v>93.814930000000004</v>
      </c>
      <c r="BG735">
        <v>93.476280000000003</v>
      </c>
      <c r="BH735">
        <v>92.11927</v>
      </c>
      <c r="BI735">
        <v>89.499889999999994</v>
      </c>
      <c r="BJ735">
        <v>85.274150000000006</v>
      </c>
      <c r="BK735">
        <v>80.760540000000006</v>
      </c>
      <c r="BL735">
        <v>77.744879999999995</v>
      </c>
      <c r="BM735">
        <v>75.351399999999998</v>
      </c>
      <c r="BN735">
        <v>-0.3305652</v>
      </c>
      <c r="BO735">
        <v>-0.3137412</v>
      </c>
      <c r="BP735">
        <v>-0.318604</v>
      </c>
      <c r="BQ735">
        <v>-0.3485936</v>
      </c>
      <c r="BR735">
        <v>-0.46220739999999999</v>
      </c>
      <c r="BS735">
        <v>-0.50422319999999998</v>
      </c>
      <c r="BT735">
        <v>-0.60548500000000005</v>
      </c>
      <c r="BU735">
        <v>-0.35984060000000001</v>
      </c>
      <c r="BV735">
        <v>0.43367470000000002</v>
      </c>
      <c r="BW735">
        <v>0.44428800000000002</v>
      </c>
      <c r="BX735">
        <v>0.20916779999999999</v>
      </c>
      <c r="BY735">
        <v>-1.2354E-3</v>
      </c>
      <c r="BZ735">
        <v>-0.14809720000000001</v>
      </c>
      <c r="CA735">
        <v>-0.24898799999999999</v>
      </c>
      <c r="CB735">
        <v>-0.50362569999999995</v>
      </c>
      <c r="CC735">
        <v>-0.7540036</v>
      </c>
      <c r="CD735">
        <v>-0.40090369999999997</v>
      </c>
      <c r="CE735">
        <v>-0.37365549999999997</v>
      </c>
      <c r="CF735">
        <v>-0.37875439999999999</v>
      </c>
      <c r="CG735">
        <v>-0.30927779999999999</v>
      </c>
      <c r="CH735">
        <v>-0.2985834</v>
      </c>
      <c r="CI735">
        <v>-0.38405499999999998</v>
      </c>
      <c r="CJ735">
        <v>-0.43844280000000002</v>
      </c>
      <c r="CK735">
        <v>-0.39543240000000002</v>
      </c>
      <c r="CL735" s="76">
        <v>3.7892999999999998E-3</v>
      </c>
      <c r="CM735" s="76">
        <v>3.2848999999999999E-3</v>
      </c>
      <c r="CN735" s="76">
        <v>3.2924999999999999E-3</v>
      </c>
      <c r="CO735" s="76">
        <v>3.6246999999999998E-3</v>
      </c>
      <c r="CP735" s="76">
        <v>4.2497000000000004E-3</v>
      </c>
      <c r="CQ735" s="76">
        <v>6.2776999999999998E-3</v>
      </c>
      <c r="CR735" s="76">
        <v>7.3157999999999999E-3</v>
      </c>
      <c r="CS735" s="76">
        <v>7.7150999999999999E-3</v>
      </c>
      <c r="CT735" s="76">
        <v>5.6613999999999996E-3</v>
      </c>
      <c r="CU735" s="76">
        <v>2.4591000000000001E-3</v>
      </c>
      <c r="CV735" s="76">
        <v>6.4059999999999996E-4</v>
      </c>
      <c r="CW735" s="76">
        <v>2.3460000000000001E-4</v>
      </c>
      <c r="CX735" s="76">
        <v>6.5050000000000004E-4</v>
      </c>
      <c r="CY735" s="76">
        <v>1.9188E-3</v>
      </c>
      <c r="CZ735" s="76">
        <v>4.5409999999999999E-3</v>
      </c>
      <c r="DA735" s="76">
        <v>1.2763099999999999E-2</v>
      </c>
      <c r="DB735" s="76">
        <v>1.0533300000000001E-2</v>
      </c>
      <c r="DC735" s="76">
        <v>1.17491E-2</v>
      </c>
      <c r="DD735" s="76">
        <v>1.15607E-2</v>
      </c>
      <c r="DE735" s="76">
        <v>1.01119E-2</v>
      </c>
      <c r="DF735" s="76">
        <v>8.8689000000000007E-3</v>
      </c>
      <c r="DG735" s="76">
        <v>6.9208000000000004E-3</v>
      </c>
      <c r="DH735" s="76">
        <v>5.4337999999999999E-3</v>
      </c>
      <c r="DI735" s="76">
        <v>4.4660999999999998E-3</v>
      </c>
    </row>
    <row r="736" spans="1:113" x14ac:dyDescent="0.25">
      <c r="A736" t="str">
        <f t="shared" si="11"/>
        <v>All_6. Schools_All_All_All_All_43690</v>
      </c>
      <c r="B736" t="s">
        <v>177</v>
      </c>
      <c r="C736" t="s">
        <v>280</v>
      </c>
      <c r="D736" t="s">
        <v>19</v>
      </c>
      <c r="E736" t="s">
        <v>64</v>
      </c>
      <c r="F736" t="s">
        <v>19</v>
      </c>
      <c r="G736" t="s">
        <v>19</v>
      </c>
      <c r="H736" t="s">
        <v>19</v>
      </c>
      <c r="I736" t="s">
        <v>19</v>
      </c>
      <c r="J736" s="11">
        <v>43690</v>
      </c>
      <c r="K736">
        <v>15</v>
      </c>
      <c r="L736">
        <v>18</v>
      </c>
      <c r="M736">
        <v>2635</v>
      </c>
      <c r="N736">
        <v>0</v>
      </c>
      <c r="O736">
        <v>0</v>
      </c>
      <c r="P736">
        <v>0</v>
      </c>
      <c r="Q736">
        <v>0</v>
      </c>
      <c r="R736">
        <v>9.4015476000000007</v>
      </c>
      <c r="S736">
        <v>9.0397417999999998</v>
      </c>
      <c r="T736">
        <v>8.7715840000000007</v>
      </c>
      <c r="U736">
        <v>8.8065131000000001</v>
      </c>
      <c r="V736">
        <v>9.2986506999999996</v>
      </c>
      <c r="W736">
        <v>10.714354</v>
      </c>
      <c r="X736">
        <v>14.981309</v>
      </c>
      <c r="Y736">
        <v>19.238119000000001</v>
      </c>
      <c r="Z736">
        <v>23.158396</v>
      </c>
      <c r="AA736">
        <v>24.165476000000002</v>
      </c>
      <c r="AB736">
        <v>26.380319</v>
      </c>
      <c r="AC736">
        <v>28.921354999999998</v>
      </c>
      <c r="AD736">
        <v>30.992937999999999</v>
      </c>
      <c r="AE736">
        <v>34.227708</v>
      </c>
      <c r="AF736">
        <v>35.060921999999998</v>
      </c>
      <c r="AG736">
        <v>30.598310000000001</v>
      </c>
      <c r="AH736">
        <v>24.402329999999999</v>
      </c>
      <c r="AI736">
        <v>21.333130000000001</v>
      </c>
      <c r="AJ736">
        <v>19.659420000000001</v>
      </c>
      <c r="AK736">
        <v>18.348040000000001</v>
      </c>
      <c r="AL736">
        <v>16.159030000000001</v>
      </c>
      <c r="AM736">
        <v>13.69918</v>
      </c>
      <c r="AN736">
        <v>11.750579999999999</v>
      </c>
      <c r="AO736">
        <v>10.570080000000001</v>
      </c>
      <c r="AP736">
        <v>74.068730000000002</v>
      </c>
      <c r="AQ736">
        <v>71.664630000000002</v>
      </c>
      <c r="AR736">
        <v>70.272509999999997</v>
      </c>
      <c r="AS736">
        <v>68.990930000000006</v>
      </c>
      <c r="AT736">
        <v>68.130650000000003</v>
      </c>
      <c r="AU736">
        <v>67.016350000000003</v>
      </c>
      <c r="AV736">
        <v>66.226500000000001</v>
      </c>
      <c r="AW736">
        <v>66.655760000000001</v>
      </c>
      <c r="AX736">
        <v>70.603880000000004</v>
      </c>
      <c r="AY736">
        <v>75.570459999999997</v>
      </c>
      <c r="AZ736">
        <v>80.167839999999998</v>
      </c>
      <c r="BA736">
        <v>84.410690000000002</v>
      </c>
      <c r="BB736">
        <v>87.949659999999994</v>
      </c>
      <c r="BC736">
        <v>90.837090000000003</v>
      </c>
      <c r="BD736">
        <v>92.753919999999994</v>
      </c>
      <c r="BE736">
        <v>94.242869999999996</v>
      </c>
      <c r="BF736">
        <v>95.00412</v>
      </c>
      <c r="BG736">
        <v>95.028049999999993</v>
      </c>
      <c r="BH736">
        <v>94.304820000000007</v>
      </c>
      <c r="BI736">
        <v>91.904539999999997</v>
      </c>
      <c r="BJ736">
        <v>87.926649999999995</v>
      </c>
      <c r="BK736">
        <v>83.976070000000007</v>
      </c>
      <c r="BL736">
        <v>80.353840000000005</v>
      </c>
      <c r="BM736">
        <v>77.540080000000003</v>
      </c>
      <c r="BN736">
        <v>-5.0265299999999999E-2</v>
      </c>
      <c r="BO736">
        <v>-4.1918499999999997E-2</v>
      </c>
      <c r="BP736">
        <v>-3.34869E-2</v>
      </c>
      <c r="BQ736">
        <v>-1.06801E-2</v>
      </c>
      <c r="BR736">
        <v>-8.4806999999999994E-2</v>
      </c>
      <c r="BS736">
        <v>-1.6018899999999999E-2</v>
      </c>
      <c r="BT736">
        <v>0.32616250000000002</v>
      </c>
      <c r="BU736">
        <v>0.28491300000000003</v>
      </c>
      <c r="BV736">
        <v>-0.25698270000000001</v>
      </c>
      <c r="BW736">
        <v>1.3433199999999999E-2</v>
      </c>
      <c r="BX736">
        <v>4.9940100000000001E-2</v>
      </c>
      <c r="BY736">
        <v>1.35742E-2</v>
      </c>
      <c r="BZ736">
        <v>-5.8100199999999998E-2</v>
      </c>
      <c r="CA736">
        <v>-0.88668389999999997</v>
      </c>
      <c r="CB736">
        <v>-0.89951950000000003</v>
      </c>
      <c r="CC736">
        <v>-1.0141359999999999</v>
      </c>
      <c r="CD736">
        <v>-0.97498149999999995</v>
      </c>
      <c r="CE736">
        <v>-0.58499009999999996</v>
      </c>
      <c r="CF736">
        <v>-0.51168009999999997</v>
      </c>
      <c r="CG736">
        <v>-0.34204109999999999</v>
      </c>
      <c r="CH736">
        <v>-0.23868059999999999</v>
      </c>
      <c r="CI736">
        <v>-5.0854000000000003E-3</v>
      </c>
      <c r="CJ736">
        <v>-4.3515999999999997E-3</v>
      </c>
      <c r="CK736">
        <v>-2.9746600000000002E-2</v>
      </c>
      <c r="CL736" s="76">
        <v>3.2797E-3</v>
      </c>
      <c r="CM736" s="76">
        <v>2.9131999999999999E-3</v>
      </c>
      <c r="CN736" s="76">
        <v>2.8500999999999999E-3</v>
      </c>
      <c r="CO736" s="76">
        <v>3.3000999999999998E-3</v>
      </c>
      <c r="CP736" s="76">
        <v>5.4663999999999997E-3</v>
      </c>
      <c r="CQ736" s="76">
        <v>7.9529000000000006E-3</v>
      </c>
      <c r="CR736" s="76">
        <v>1.7103699999999999E-2</v>
      </c>
      <c r="CS736" s="76">
        <v>1.6135300000000002E-2</v>
      </c>
      <c r="CT736" s="76">
        <v>5.9716999999999999E-3</v>
      </c>
      <c r="CU736" s="76">
        <v>2.8213999999999999E-3</v>
      </c>
      <c r="CV736" s="76">
        <v>9.0289999999999999E-4</v>
      </c>
      <c r="CW736" s="76">
        <v>2.029E-4</v>
      </c>
      <c r="CX736" s="76">
        <v>9.5790000000000003E-4</v>
      </c>
      <c r="CY736" s="76">
        <v>2.9857E-3</v>
      </c>
      <c r="CZ736" s="76">
        <v>7.1024E-3</v>
      </c>
      <c r="DA736" s="76">
        <v>4.1044700000000003E-2</v>
      </c>
      <c r="DB736" s="76">
        <v>2.1384899999999998E-2</v>
      </c>
      <c r="DC736" s="76">
        <v>1.86272E-2</v>
      </c>
      <c r="DD736" s="76">
        <v>1.5214999999999999E-2</v>
      </c>
      <c r="DE736" s="76">
        <v>1.32633E-2</v>
      </c>
      <c r="DF736" s="76">
        <v>1.0941299999999999E-2</v>
      </c>
      <c r="DG736" s="76">
        <v>7.0632999999999998E-3</v>
      </c>
      <c r="DH736" s="76">
        <v>5.3419000000000001E-3</v>
      </c>
      <c r="DI736" s="76">
        <v>4.2077E-3</v>
      </c>
    </row>
    <row r="737" spans="1:113" x14ac:dyDescent="0.25">
      <c r="A737" t="str">
        <f t="shared" si="11"/>
        <v>All_6. Schools_All_All_All_All_43691</v>
      </c>
      <c r="B737" t="s">
        <v>177</v>
      </c>
      <c r="C737" t="s">
        <v>280</v>
      </c>
      <c r="D737" t="s">
        <v>19</v>
      </c>
      <c r="E737" t="s">
        <v>64</v>
      </c>
      <c r="F737" t="s">
        <v>19</v>
      </c>
      <c r="G737" t="s">
        <v>19</v>
      </c>
      <c r="H737" t="s">
        <v>19</v>
      </c>
      <c r="I737" t="s">
        <v>19</v>
      </c>
      <c r="J737" s="11">
        <v>43691</v>
      </c>
      <c r="K737">
        <v>15</v>
      </c>
      <c r="L737">
        <v>18</v>
      </c>
      <c r="M737">
        <v>2635</v>
      </c>
      <c r="N737">
        <v>0</v>
      </c>
      <c r="O737">
        <v>0</v>
      </c>
      <c r="P737">
        <v>0</v>
      </c>
      <c r="Q737">
        <v>0</v>
      </c>
      <c r="R737">
        <v>9.9764171000000008</v>
      </c>
      <c r="S737">
        <v>9.5237076999999992</v>
      </c>
      <c r="T737">
        <v>9.1918254000000008</v>
      </c>
      <c r="U737">
        <v>9.1795895000000005</v>
      </c>
      <c r="V737">
        <v>9.6848478</v>
      </c>
      <c r="W737">
        <v>11.553595</v>
      </c>
      <c r="X737">
        <v>16.646131</v>
      </c>
      <c r="Y737">
        <v>22.617156999999999</v>
      </c>
      <c r="Z737">
        <v>28.862454</v>
      </c>
      <c r="AA737">
        <v>30.763380000000002</v>
      </c>
      <c r="AB737">
        <v>33.514789</v>
      </c>
      <c r="AC737">
        <v>36.135506999999997</v>
      </c>
      <c r="AD737">
        <v>37.823653</v>
      </c>
      <c r="AE737">
        <v>40.589461</v>
      </c>
      <c r="AF737">
        <v>40.554385000000003</v>
      </c>
      <c r="AG737">
        <v>34.950780000000002</v>
      </c>
      <c r="AH737">
        <v>27.294129999999999</v>
      </c>
      <c r="AI737">
        <v>23.15063</v>
      </c>
      <c r="AJ737">
        <v>21.093509999999998</v>
      </c>
      <c r="AK737">
        <v>19.520910000000001</v>
      </c>
      <c r="AL737">
        <v>16.95534</v>
      </c>
      <c r="AM737">
        <v>14.361420000000001</v>
      </c>
      <c r="AN737">
        <v>12.353770000000001</v>
      </c>
      <c r="AO737">
        <v>11.059369999999999</v>
      </c>
      <c r="AP737">
        <v>77.062569999999994</v>
      </c>
      <c r="AQ737">
        <v>73.903850000000006</v>
      </c>
      <c r="AR737">
        <v>72.684650000000005</v>
      </c>
      <c r="AS737">
        <v>70.751599999999996</v>
      </c>
      <c r="AT737">
        <v>69.580699999999993</v>
      </c>
      <c r="AU737">
        <v>68.812070000000006</v>
      </c>
      <c r="AV737">
        <v>67.885850000000005</v>
      </c>
      <c r="AW737">
        <v>68.37276</v>
      </c>
      <c r="AX737">
        <v>72.58278</v>
      </c>
      <c r="AY737">
        <v>77.72672</v>
      </c>
      <c r="AZ737">
        <v>82.819890000000001</v>
      </c>
      <c r="BA737">
        <v>87.341769999999997</v>
      </c>
      <c r="BB737">
        <v>91.125529999999998</v>
      </c>
      <c r="BC737">
        <v>94.371960000000001</v>
      </c>
      <c r="BD737">
        <v>96.61157</v>
      </c>
      <c r="BE737">
        <v>98.077479999999994</v>
      </c>
      <c r="BF737">
        <v>98.722319999999996</v>
      </c>
      <c r="BG737">
        <v>98.875829999999993</v>
      </c>
      <c r="BH737">
        <v>98.074960000000004</v>
      </c>
      <c r="BI737">
        <v>95.779830000000004</v>
      </c>
      <c r="BJ737">
        <v>90.996799999999993</v>
      </c>
      <c r="BK737">
        <v>86.493229999999997</v>
      </c>
      <c r="BL737">
        <v>83.048820000000006</v>
      </c>
      <c r="BM737">
        <v>80.394980000000004</v>
      </c>
      <c r="BN737">
        <v>-1.4273900000000001E-2</v>
      </c>
      <c r="BO737">
        <v>-7.2151999999999997E-3</v>
      </c>
      <c r="BP737">
        <v>-2.7767999999999998E-3</v>
      </c>
      <c r="BQ737">
        <v>2.9580000000000001E-3</v>
      </c>
      <c r="BR737">
        <v>-7.6999799999999993E-2</v>
      </c>
      <c r="BS737">
        <v>-5.8818999999999998E-3</v>
      </c>
      <c r="BT737">
        <v>0.40465309999999999</v>
      </c>
      <c r="BU737">
        <v>0.30994640000000001</v>
      </c>
      <c r="BV737">
        <v>-0.30321779999999998</v>
      </c>
      <c r="BW737">
        <v>-6.80003E-2</v>
      </c>
      <c r="BX737">
        <v>-3.8496599999999999E-2</v>
      </c>
      <c r="BY737">
        <v>2.40649E-2</v>
      </c>
      <c r="BZ737">
        <v>4.5915699999999997E-2</v>
      </c>
      <c r="CA737">
        <v>-0.3933681</v>
      </c>
      <c r="CB737">
        <v>-0.35804659999999999</v>
      </c>
      <c r="CC737">
        <v>-1.1685540000000001</v>
      </c>
      <c r="CD737">
        <v>-1.3225119999999999</v>
      </c>
      <c r="CE737">
        <v>-1.1134599999999999</v>
      </c>
      <c r="CF737">
        <v>-0.9999962</v>
      </c>
      <c r="CG737">
        <v>-0.68020420000000004</v>
      </c>
      <c r="CH737">
        <v>-0.31327139999999998</v>
      </c>
      <c r="CI737">
        <v>-1.96145E-2</v>
      </c>
      <c r="CJ737">
        <v>-1.6895799999999999E-2</v>
      </c>
      <c r="CK737">
        <v>-2.1369099999999999E-2</v>
      </c>
      <c r="CL737" s="76">
        <v>3.6021E-3</v>
      </c>
      <c r="CM737" s="76">
        <v>3.1034999999999999E-3</v>
      </c>
      <c r="CN737" s="76">
        <v>3.0016999999999999E-3</v>
      </c>
      <c r="CO737" s="76">
        <v>3.4910000000000002E-3</v>
      </c>
      <c r="CP737" s="76">
        <v>6.6649999999999999E-3</v>
      </c>
      <c r="CQ737" s="76">
        <v>1.1856800000000001E-2</v>
      </c>
      <c r="CR737" s="76">
        <v>3.2969400000000003E-2</v>
      </c>
      <c r="CS737" s="76">
        <v>2.8757100000000001E-2</v>
      </c>
      <c r="CT737" s="76">
        <v>7.6444E-3</v>
      </c>
      <c r="CU737" s="76">
        <v>4.2055E-3</v>
      </c>
      <c r="CV737" s="76">
        <v>1.4205000000000001E-3</v>
      </c>
      <c r="CW737" s="76">
        <v>2.7980000000000002E-4</v>
      </c>
      <c r="CX737" s="76">
        <v>1.3963999999999999E-3</v>
      </c>
      <c r="CY737" s="76">
        <v>3.7033000000000001E-3</v>
      </c>
      <c r="CZ737" s="76">
        <v>9.1991E-3</v>
      </c>
      <c r="DA737" s="76">
        <v>8.5620600000000005E-2</v>
      </c>
      <c r="DB737" s="76">
        <v>3.8530500000000002E-2</v>
      </c>
      <c r="DC737" s="76">
        <v>3.2315099999999999E-2</v>
      </c>
      <c r="DD737" s="76">
        <v>2.39101E-2</v>
      </c>
      <c r="DE737" s="76">
        <v>2.04405E-2</v>
      </c>
      <c r="DF737" s="76">
        <v>1.54301E-2</v>
      </c>
      <c r="DG737" s="76">
        <v>9.7920999999999998E-3</v>
      </c>
      <c r="DH737" s="76">
        <v>7.1865999999999996E-3</v>
      </c>
      <c r="DI737" s="76">
        <v>5.0118000000000003E-3</v>
      </c>
    </row>
    <row r="738" spans="1:113" x14ac:dyDescent="0.25">
      <c r="A738" t="str">
        <f t="shared" si="11"/>
        <v>All_6. Schools_All_All_All_All_43693</v>
      </c>
      <c r="B738" t="s">
        <v>177</v>
      </c>
      <c r="C738" t="s">
        <v>280</v>
      </c>
      <c r="D738" t="s">
        <v>19</v>
      </c>
      <c r="E738" t="s">
        <v>64</v>
      </c>
      <c r="F738" t="s">
        <v>19</v>
      </c>
      <c r="G738" t="s">
        <v>19</v>
      </c>
      <c r="H738" t="s">
        <v>19</v>
      </c>
      <c r="I738" t="s">
        <v>19</v>
      </c>
      <c r="J738" s="11">
        <v>43693</v>
      </c>
      <c r="K738">
        <v>15</v>
      </c>
      <c r="L738">
        <v>18</v>
      </c>
      <c r="M738">
        <v>2633</v>
      </c>
      <c r="N738">
        <v>0</v>
      </c>
      <c r="O738">
        <v>0</v>
      </c>
      <c r="P738">
        <v>0</v>
      </c>
      <c r="Q738">
        <v>0</v>
      </c>
      <c r="R738">
        <v>10.851734</v>
      </c>
      <c r="S738">
        <v>10.308068</v>
      </c>
      <c r="T738">
        <v>9.9632044999999998</v>
      </c>
      <c r="U738">
        <v>9.9653227999999991</v>
      </c>
      <c r="V738">
        <v>10.619471000000001</v>
      </c>
      <c r="W738">
        <v>12.849788999999999</v>
      </c>
      <c r="X738">
        <v>19.219135999999999</v>
      </c>
      <c r="Y738">
        <v>26.208100999999999</v>
      </c>
      <c r="Z738">
        <v>33.058796000000001</v>
      </c>
      <c r="AA738">
        <v>34.781677000000002</v>
      </c>
      <c r="AB738">
        <v>36.975065000000001</v>
      </c>
      <c r="AC738">
        <v>39.072924999999998</v>
      </c>
      <c r="AD738">
        <v>40.542974999999998</v>
      </c>
      <c r="AE738">
        <v>43.706783999999999</v>
      </c>
      <c r="AF738">
        <v>43.393095000000002</v>
      </c>
      <c r="AG738">
        <v>35.75264</v>
      </c>
      <c r="AH738">
        <v>26.92342</v>
      </c>
      <c r="AI738">
        <v>22.465209999999999</v>
      </c>
      <c r="AJ738">
        <v>20.01362</v>
      </c>
      <c r="AK738">
        <v>18.523520000000001</v>
      </c>
      <c r="AL738">
        <v>16.415230000000001</v>
      </c>
      <c r="AM738">
        <v>14.078150000000001</v>
      </c>
      <c r="AN738">
        <v>12.094379999999999</v>
      </c>
      <c r="AO738">
        <v>10.87158</v>
      </c>
      <c r="AP738">
        <v>77.533990000000003</v>
      </c>
      <c r="AQ738">
        <v>77.855969999999999</v>
      </c>
      <c r="AR738">
        <v>75.891239999999996</v>
      </c>
      <c r="AS738">
        <v>74.297290000000004</v>
      </c>
      <c r="AT738">
        <v>73.177040000000005</v>
      </c>
      <c r="AU738">
        <v>71.997540000000001</v>
      </c>
      <c r="AV738">
        <v>70.996809999999996</v>
      </c>
      <c r="AW738">
        <v>71.325609999999998</v>
      </c>
      <c r="AX738">
        <v>74.943910000000002</v>
      </c>
      <c r="AY738">
        <v>80.392099999999999</v>
      </c>
      <c r="AZ738">
        <v>85.242419999999996</v>
      </c>
      <c r="BA738">
        <v>89.572490000000002</v>
      </c>
      <c r="BB738">
        <v>92.433449999999993</v>
      </c>
      <c r="BC738">
        <v>94.536680000000004</v>
      </c>
      <c r="BD738">
        <v>97.083129999999997</v>
      </c>
      <c r="BE738">
        <v>98.062240000000003</v>
      </c>
      <c r="BF738">
        <v>98.513630000000006</v>
      </c>
      <c r="BG738">
        <v>97.820729999999998</v>
      </c>
      <c r="BH738">
        <v>96.045630000000003</v>
      </c>
      <c r="BI738">
        <v>92.367400000000004</v>
      </c>
      <c r="BJ738">
        <v>86.826040000000006</v>
      </c>
      <c r="BK738">
        <v>82.753559999999993</v>
      </c>
      <c r="BL738">
        <v>79.726150000000004</v>
      </c>
      <c r="BM738">
        <v>77.574110000000005</v>
      </c>
      <c r="BN738">
        <v>-1.0087E-3</v>
      </c>
      <c r="BO738">
        <v>6.3678100000000001E-2</v>
      </c>
      <c r="BP738">
        <v>4.42718E-2</v>
      </c>
      <c r="BQ738">
        <v>4.45797E-2</v>
      </c>
      <c r="BR738">
        <v>-4.9749000000000002E-2</v>
      </c>
      <c r="BS738">
        <v>3.1175000000000001E-2</v>
      </c>
      <c r="BT738">
        <v>0.55807180000000001</v>
      </c>
      <c r="BU738">
        <v>0.37320439999999999</v>
      </c>
      <c r="BV738">
        <v>-0.37237569999999998</v>
      </c>
      <c r="BW738">
        <v>-0.17340459999999999</v>
      </c>
      <c r="BX738">
        <v>-8.1262200000000007E-2</v>
      </c>
      <c r="BY738">
        <v>1.16121E-2</v>
      </c>
      <c r="BZ738">
        <v>0.1121567</v>
      </c>
      <c r="CA738">
        <v>-0.27902690000000002</v>
      </c>
      <c r="CB738">
        <v>-0.1937663</v>
      </c>
      <c r="CC738">
        <v>-1.143535</v>
      </c>
      <c r="CD738">
        <v>-1.3557619999999999</v>
      </c>
      <c r="CE738">
        <v>-1.0566</v>
      </c>
      <c r="CF738">
        <v>-0.91861369999999998</v>
      </c>
      <c r="CG738">
        <v>-0.55764400000000003</v>
      </c>
      <c r="CH738">
        <v>-0.27867740000000002</v>
      </c>
      <c r="CI738">
        <v>-5.7022099999999999E-2</v>
      </c>
      <c r="CJ738">
        <v>-6.6687700000000003E-2</v>
      </c>
      <c r="CK738">
        <v>-1.3140499999999999E-2</v>
      </c>
      <c r="CL738" s="76">
        <v>4.1976000000000001E-3</v>
      </c>
      <c r="CM738" s="76">
        <v>3.6993999999999998E-3</v>
      </c>
      <c r="CN738" s="76">
        <v>3.5385999999999998E-3</v>
      </c>
      <c r="CO738" s="76">
        <v>4.8313000000000002E-3</v>
      </c>
      <c r="CP738" s="76">
        <v>8.9294999999999999E-3</v>
      </c>
      <c r="CQ738" s="76">
        <v>1.54482E-2</v>
      </c>
      <c r="CR738" s="76">
        <v>3.9122499999999998E-2</v>
      </c>
      <c r="CS738" s="76">
        <v>3.3695900000000001E-2</v>
      </c>
      <c r="CT738" s="76">
        <v>9.1523000000000004E-3</v>
      </c>
      <c r="CU738" s="76">
        <v>4.9808999999999999E-3</v>
      </c>
      <c r="CV738" s="76">
        <v>1.6898E-3</v>
      </c>
      <c r="CW738" s="76">
        <v>3.277E-4</v>
      </c>
      <c r="CX738" s="76">
        <v>1.6367E-3</v>
      </c>
      <c r="CY738" s="76">
        <v>4.4257999999999997E-3</v>
      </c>
      <c r="CZ738" s="76">
        <v>1.15129E-2</v>
      </c>
      <c r="DA738" s="76">
        <v>0.10441979999999999</v>
      </c>
      <c r="DB738" s="76">
        <v>5.0412800000000001E-2</v>
      </c>
      <c r="DC738" s="76">
        <v>4.18088E-2</v>
      </c>
      <c r="DD738" s="76">
        <v>2.9339500000000001E-2</v>
      </c>
      <c r="DE738" s="76">
        <v>2.43255E-2</v>
      </c>
      <c r="DF738" s="76">
        <v>1.8947599999999998E-2</v>
      </c>
      <c r="DG738" s="76">
        <v>1.2343E-2</v>
      </c>
      <c r="DH738" s="76">
        <v>8.0797000000000004E-3</v>
      </c>
      <c r="DI738" s="76">
        <v>5.5614000000000002E-3</v>
      </c>
    </row>
    <row r="739" spans="1:113" x14ac:dyDescent="0.25">
      <c r="A739" t="str">
        <f t="shared" si="11"/>
        <v>All_6. Schools_All_All_All_All_43703</v>
      </c>
      <c r="B739" t="s">
        <v>177</v>
      </c>
      <c r="C739" t="s">
        <v>280</v>
      </c>
      <c r="D739" t="s">
        <v>19</v>
      </c>
      <c r="E739" t="s">
        <v>64</v>
      </c>
      <c r="F739" t="s">
        <v>19</v>
      </c>
      <c r="G739" t="s">
        <v>19</v>
      </c>
      <c r="H739" t="s">
        <v>19</v>
      </c>
      <c r="I739" t="s">
        <v>19</v>
      </c>
      <c r="J739" s="11">
        <v>43703</v>
      </c>
      <c r="K739">
        <v>15</v>
      </c>
      <c r="L739">
        <v>18</v>
      </c>
      <c r="M739">
        <v>2629</v>
      </c>
      <c r="N739">
        <v>0</v>
      </c>
      <c r="O739">
        <v>0</v>
      </c>
      <c r="P739">
        <v>0</v>
      </c>
      <c r="Q739">
        <v>0</v>
      </c>
      <c r="R739">
        <v>9.8922837999999995</v>
      </c>
      <c r="S739">
        <v>9.5797053999999999</v>
      </c>
      <c r="T739">
        <v>9.3410136999999995</v>
      </c>
      <c r="U739">
        <v>9.4241726000000003</v>
      </c>
      <c r="V739">
        <v>10.261348999999999</v>
      </c>
      <c r="W739">
        <v>12.822262</v>
      </c>
      <c r="X739">
        <v>19.630852000000001</v>
      </c>
      <c r="Y739">
        <v>27.008119000000001</v>
      </c>
      <c r="Z739">
        <v>34.003194999999998</v>
      </c>
      <c r="AA739">
        <v>35.112093999999999</v>
      </c>
      <c r="AB739">
        <v>36.802781000000003</v>
      </c>
      <c r="AC739">
        <v>38.917760999999999</v>
      </c>
      <c r="AD739">
        <v>40.684987</v>
      </c>
      <c r="AE739">
        <v>44.190435999999998</v>
      </c>
      <c r="AF739">
        <v>44.302905000000003</v>
      </c>
      <c r="AG739">
        <v>37.56465</v>
      </c>
      <c r="AH739">
        <v>29.247</v>
      </c>
      <c r="AI739">
        <v>24.861540000000002</v>
      </c>
      <c r="AJ739">
        <v>22.289840000000002</v>
      </c>
      <c r="AK739">
        <v>20.311820000000001</v>
      </c>
      <c r="AL739">
        <v>17.647099999999998</v>
      </c>
      <c r="AM739">
        <v>14.839969999999999</v>
      </c>
      <c r="AN739">
        <v>12.677680000000001</v>
      </c>
      <c r="AO739">
        <v>11.19298</v>
      </c>
      <c r="AP739">
        <v>75.554649999999995</v>
      </c>
      <c r="AQ739">
        <v>74.372339999999994</v>
      </c>
      <c r="AR739">
        <v>73.145150000000001</v>
      </c>
      <c r="AS739">
        <v>71.692350000000005</v>
      </c>
      <c r="AT739">
        <v>70.402000000000001</v>
      </c>
      <c r="AU739">
        <v>69.406300000000002</v>
      </c>
      <c r="AV739">
        <v>68.571010000000001</v>
      </c>
      <c r="AW739">
        <v>68.803520000000006</v>
      </c>
      <c r="AX739">
        <v>72.541269999999997</v>
      </c>
      <c r="AY739">
        <v>76.843620000000001</v>
      </c>
      <c r="AZ739">
        <v>81.462720000000004</v>
      </c>
      <c r="BA739">
        <v>85.400829999999999</v>
      </c>
      <c r="BB739">
        <v>89.140950000000004</v>
      </c>
      <c r="BC739">
        <v>92.296750000000003</v>
      </c>
      <c r="BD739">
        <v>94.701819999999998</v>
      </c>
      <c r="BE739">
        <v>96.358339999999998</v>
      </c>
      <c r="BF739">
        <v>96.748729999999995</v>
      </c>
      <c r="BG739">
        <v>96.760649999999998</v>
      </c>
      <c r="BH739">
        <v>95.127279999999999</v>
      </c>
      <c r="BI739">
        <v>91.429789999999997</v>
      </c>
      <c r="BJ739">
        <v>86.602829999999997</v>
      </c>
      <c r="BK739">
        <v>82.775220000000004</v>
      </c>
      <c r="BL739">
        <v>80.086320000000001</v>
      </c>
      <c r="BM739">
        <v>77.689059999999998</v>
      </c>
      <c r="BN739">
        <v>-2.8152699999999999E-2</v>
      </c>
      <c r="BO739">
        <v>3.9234999999999999E-3</v>
      </c>
      <c r="BP739">
        <v>3.052E-3</v>
      </c>
      <c r="BQ739">
        <v>1.3438800000000001E-2</v>
      </c>
      <c r="BR739">
        <v>-7.8287599999999999E-2</v>
      </c>
      <c r="BS739">
        <v>2.2886500000000001E-2</v>
      </c>
      <c r="BT739">
        <v>0.47079140000000003</v>
      </c>
      <c r="BU739">
        <v>0.35408859999999998</v>
      </c>
      <c r="BV739">
        <v>-0.33312009999999997</v>
      </c>
      <c r="BW739">
        <v>-4.4135399999999998E-2</v>
      </c>
      <c r="BX739">
        <v>-2.5660000000000001E-3</v>
      </c>
      <c r="BY739">
        <v>6.7028000000000001E-3</v>
      </c>
      <c r="BZ739">
        <v>1.859E-3</v>
      </c>
      <c r="CA739">
        <v>-0.59172380000000002</v>
      </c>
      <c r="CB739">
        <v>-0.51542710000000003</v>
      </c>
      <c r="CC739">
        <v>-1.051274</v>
      </c>
      <c r="CD739">
        <v>-1.171098</v>
      </c>
      <c r="CE739">
        <v>-0.81847119999999995</v>
      </c>
      <c r="CF739">
        <v>-0.66336360000000005</v>
      </c>
      <c r="CG739">
        <v>-0.35687360000000001</v>
      </c>
      <c r="CH739">
        <v>-0.22855549999999999</v>
      </c>
      <c r="CI739">
        <v>-3.0939899999999999E-2</v>
      </c>
      <c r="CJ739">
        <v>-5.6907699999999999E-2</v>
      </c>
      <c r="CK739">
        <v>-3.6749400000000002E-2</v>
      </c>
      <c r="CL739" s="76">
        <v>4.3134999999999996E-3</v>
      </c>
      <c r="CM739" s="76">
        <v>3.8178000000000001E-3</v>
      </c>
      <c r="CN739" s="76">
        <v>3.7762999999999998E-3</v>
      </c>
      <c r="CO739" s="76">
        <v>5.0340999999999997E-3</v>
      </c>
      <c r="CP739" s="76">
        <v>9.2207999999999995E-3</v>
      </c>
      <c r="CQ739" s="76">
        <v>1.56122E-2</v>
      </c>
      <c r="CR739" s="76">
        <v>3.5597999999999998E-2</v>
      </c>
      <c r="CS739" s="76">
        <v>3.02971E-2</v>
      </c>
      <c r="CT739" s="76">
        <v>9.4234000000000002E-3</v>
      </c>
      <c r="CU739" s="76">
        <v>4.9312999999999996E-3</v>
      </c>
      <c r="CV739" s="76">
        <v>1.5403999999999999E-3</v>
      </c>
      <c r="CW739" s="76">
        <v>3.0509999999999999E-4</v>
      </c>
      <c r="CX739" s="76">
        <v>1.5085000000000001E-3</v>
      </c>
      <c r="CY739" s="76">
        <v>4.1828000000000004E-3</v>
      </c>
      <c r="CZ739" s="76">
        <v>1.08515E-2</v>
      </c>
      <c r="DA739" s="76">
        <v>9.2571299999999995E-2</v>
      </c>
      <c r="DB739" s="76">
        <v>4.6554199999999997E-2</v>
      </c>
      <c r="DC739" s="76">
        <v>3.8922499999999999E-2</v>
      </c>
      <c r="DD739" s="76">
        <v>2.7514299999999998E-2</v>
      </c>
      <c r="DE739" s="76">
        <v>2.2982699999999998E-2</v>
      </c>
      <c r="DF739" s="76">
        <v>1.8340100000000002E-2</v>
      </c>
      <c r="DG739" s="76">
        <v>1.2160900000000001E-2</v>
      </c>
      <c r="DH739" s="76">
        <v>8.6373000000000005E-3</v>
      </c>
      <c r="DI739" s="76">
        <v>6.0222000000000001E-3</v>
      </c>
    </row>
    <row r="740" spans="1:113" x14ac:dyDescent="0.25">
      <c r="A740" t="str">
        <f t="shared" si="11"/>
        <v>All_6. Schools_All_All_All_All_43704</v>
      </c>
      <c r="B740" t="s">
        <v>177</v>
      </c>
      <c r="C740" t="s">
        <v>280</v>
      </c>
      <c r="D740" t="s">
        <v>19</v>
      </c>
      <c r="E740" t="s">
        <v>64</v>
      </c>
      <c r="F740" t="s">
        <v>19</v>
      </c>
      <c r="G740" t="s">
        <v>19</v>
      </c>
      <c r="H740" t="s">
        <v>19</v>
      </c>
      <c r="I740" t="s">
        <v>19</v>
      </c>
      <c r="J740" s="11">
        <v>43704</v>
      </c>
      <c r="K740">
        <v>15</v>
      </c>
      <c r="L740">
        <v>18</v>
      </c>
      <c r="M740">
        <v>2627</v>
      </c>
      <c r="N740">
        <v>0</v>
      </c>
      <c r="O740">
        <v>0</v>
      </c>
      <c r="P740">
        <v>0</v>
      </c>
      <c r="Q740">
        <v>0</v>
      </c>
      <c r="R740">
        <v>10.424623</v>
      </c>
      <c r="S740">
        <v>9.9823769999999996</v>
      </c>
      <c r="T740">
        <v>9.6794594000000007</v>
      </c>
      <c r="U740">
        <v>9.6353664999999999</v>
      </c>
      <c r="V740">
        <v>10.248324999999999</v>
      </c>
      <c r="W740">
        <v>12.609341000000001</v>
      </c>
      <c r="X740">
        <v>18.606262999999998</v>
      </c>
      <c r="Y740">
        <v>25.202176000000001</v>
      </c>
      <c r="Z740">
        <v>32.343992999999998</v>
      </c>
      <c r="AA740">
        <v>34.124681000000002</v>
      </c>
      <c r="AB740">
        <v>36.157905999999997</v>
      </c>
      <c r="AC740">
        <v>38.641567000000002</v>
      </c>
      <c r="AD740">
        <v>40.240856000000001</v>
      </c>
      <c r="AE740">
        <v>43.773760000000003</v>
      </c>
      <c r="AF740">
        <v>44.176372999999998</v>
      </c>
      <c r="AG740">
        <v>37.256329999999998</v>
      </c>
      <c r="AH740">
        <v>29.18815</v>
      </c>
      <c r="AI740">
        <v>25.08756</v>
      </c>
      <c r="AJ740">
        <v>22.787050000000001</v>
      </c>
      <c r="AK740">
        <v>20.67286</v>
      </c>
      <c r="AL740">
        <v>17.62537</v>
      </c>
      <c r="AM740">
        <v>14.689719999999999</v>
      </c>
      <c r="AN740">
        <v>12.57178</v>
      </c>
      <c r="AO740">
        <v>11.24051</v>
      </c>
      <c r="AP740">
        <v>75.973979999999997</v>
      </c>
      <c r="AQ740">
        <v>74.604429999999994</v>
      </c>
      <c r="AR740">
        <v>73.833920000000006</v>
      </c>
      <c r="AS740">
        <v>72.631569999999996</v>
      </c>
      <c r="AT740">
        <v>71.282060000000001</v>
      </c>
      <c r="AU740">
        <v>70.616330000000005</v>
      </c>
      <c r="AV740">
        <v>69.234909999999999</v>
      </c>
      <c r="AW740">
        <v>69.804500000000004</v>
      </c>
      <c r="AX740">
        <v>72.940849999999998</v>
      </c>
      <c r="AY740">
        <v>76.976349999999996</v>
      </c>
      <c r="AZ740">
        <v>81.631100000000004</v>
      </c>
      <c r="BA740">
        <v>85.518839999999997</v>
      </c>
      <c r="BB740">
        <v>89.140990000000002</v>
      </c>
      <c r="BC740">
        <v>91.877769999999998</v>
      </c>
      <c r="BD740">
        <v>94.110010000000003</v>
      </c>
      <c r="BE740">
        <v>95.576130000000006</v>
      </c>
      <c r="BF740">
        <v>95.910330000000002</v>
      </c>
      <c r="BG740">
        <v>95.286140000000003</v>
      </c>
      <c r="BH740">
        <v>93.31129</v>
      </c>
      <c r="BI740">
        <v>89.917190000000005</v>
      </c>
      <c r="BJ740">
        <v>85.492360000000005</v>
      </c>
      <c r="BK740">
        <v>82.273929999999993</v>
      </c>
      <c r="BL740">
        <v>79.734499999999997</v>
      </c>
      <c r="BM740">
        <v>77.846779999999995</v>
      </c>
      <c r="BN740">
        <v>-4.8732999999999997E-3</v>
      </c>
      <c r="BO740">
        <v>1.5673300000000001E-2</v>
      </c>
      <c r="BP740">
        <v>2.17316E-2</v>
      </c>
      <c r="BQ740">
        <v>5.4856799999999997E-2</v>
      </c>
      <c r="BR740">
        <v>-2.5511900000000001E-2</v>
      </c>
      <c r="BS740">
        <v>-6.9034899999999996E-2</v>
      </c>
      <c r="BT740">
        <v>0.54399869999999995</v>
      </c>
      <c r="BU740">
        <v>0.28818680000000002</v>
      </c>
      <c r="BV740">
        <v>-0.32878590000000002</v>
      </c>
      <c r="BW740">
        <v>-0.1121263</v>
      </c>
      <c r="BX740">
        <v>-1.18285E-2</v>
      </c>
      <c r="BY740">
        <v>3.6186400000000001E-2</v>
      </c>
      <c r="BZ740">
        <v>-2.00374E-2</v>
      </c>
      <c r="CA740">
        <v>-0.67402419999999996</v>
      </c>
      <c r="CB740">
        <v>-0.81976890000000002</v>
      </c>
      <c r="CC740">
        <v>-1.247398</v>
      </c>
      <c r="CD740">
        <v>-1.112609</v>
      </c>
      <c r="CE740">
        <v>-0.95807030000000004</v>
      </c>
      <c r="CF740">
        <v>-0.63275150000000002</v>
      </c>
      <c r="CG740">
        <v>-0.46890730000000003</v>
      </c>
      <c r="CH740">
        <v>-0.27744259999999998</v>
      </c>
      <c r="CI740">
        <v>-9.8455200000000007E-2</v>
      </c>
      <c r="CJ740">
        <v>-0.1170322</v>
      </c>
      <c r="CK740">
        <v>-8.1841999999999998E-2</v>
      </c>
      <c r="CL740" s="76">
        <v>3.5225999999999999E-3</v>
      </c>
      <c r="CM740" s="76">
        <v>3.1744E-3</v>
      </c>
      <c r="CN740" s="76">
        <v>3.1632000000000001E-3</v>
      </c>
      <c r="CO740" s="76">
        <v>4.0359999999999997E-3</v>
      </c>
      <c r="CP740" s="76">
        <v>6.9662999999999999E-3</v>
      </c>
      <c r="CQ740" s="76">
        <v>1.3563E-2</v>
      </c>
      <c r="CR740" s="76">
        <v>3.3660799999999998E-2</v>
      </c>
      <c r="CS740" s="76">
        <v>2.8694600000000001E-2</v>
      </c>
      <c r="CT740" s="76">
        <v>9.3951E-3</v>
      </c>
      <c r="CU740" s="76">
        <v>5.0106999999999999E-3</v>
      </c>
      <c r="CV740" s="76">
        <v>1.5571999999999999E-3</v>
      </c>
      <c r="CW740" s="76">
        <v>3.0909999999999998E-4</v>
      </c>
      <c r="CX740" s="76">
        <v>1.5108999999999999E-3</v>
      </c>
      <c r="CY740" s="76">
        <v>4.1507999999999996E-3</v>
      </c>
      <c r="CZ740" s="76">
        <v>1.08281E-2</v>
      </c>
      <c r="DA740" s="76">
        <v>8.9439599999999994E-2</v>
      </c>
      <c r="DB740" s="76">
        <v>4.4900700000000002E-2</v>
      </c>
      <c r="DC740" s="76">
        <v>3.7453300000000002E-2</v>
      </c>
      <c r="DD740" s="76">
        <v>2.73329E-2</v>
      </c>
      <c r="DE740" s="76">
        <v>2.2831400000000002E-2</v>
      </c>
      <c r="DF740" s="76">
        <v>1.69249E-2</v>
      </c>
      <c r="DG740" s="76">
        <v>1.0404399999999999E-2</v>
      </c>
      <c r="DH740" s="76">
        <v>7.6896000000000004E-3</v>
      </c>
      <c r="DI740" s="76">
        <v>5.1238999999999998E-3</v>
      </c>
    </row>
    <row r="741" spans="1:113" x14ac:dyDescent="0.25">
      <c r="A741" t="str">
        <f t="shared" si="11"/>
        <v>All_6. Schools_All_All_All_All_43721</v>
      </c>
      <c r="B741" t="s">
        <v>177</v>
      </c>
      <c r="C741" t="s">
        <v>280</v>
      </c>
      <c r="D741" t="s">
        <v>19</v>
      </c>
      <c r="E741" t="s">
        <v>64</v>
      </c>
      <c r="F741" t="s">
        <v>19</v>
      </c>
      <c r="G741" t="s">
        <v>19</v>
      </c>
      <c r="H741" t="s">
        <v>19</v>
      </c>
      <c r="I741" t="s">
        <v>19</v>
      </c>
      <c r="J741" s="11">
        <v>43721</v>
      </c>
      <c r="K741">
        <v>15</v>
      </c>
      <c r="L741">
        <v>18</v>
      </c>
      <c r="M741">
        <v>2619</v>
      </c>
      <c r="N741">
        <v>0</v>
      </c>
      <c r="O741">
        <v>0</v>
      </c>
      <c r="P741">
        <v>0</v>
      </c>
      <c r="Q741">
        <v>0</v>
      </c>
      <c r="R741">
        <v>9.1292697</v>
      </c>
      <c r="S741">
        <v>8.7728584999999999</v>
      </c>
      <c r="T741">
        <v>8.5208245999999992</v>
      </c>
      <c r="U741">
        <v>8.5567978999999994</v>
      </c>
      <c r="V741">
        <v>9.0374946999999999</v>
      </c>
      <c r="W741">
        <v>10.571653</v>
      </c>
      <c r="X741">
        <v>14.601922</v>
      </c>
      <c r="Y741">
        <v>18.946957000000001</v>
      </c>
      <c r="Z741">
        <v>24.863776999999999</v>
      </c>
      <c r="AA741">
        <v>27.460837000000001</v>
      </c>
      <c r="AB741">
        <v>30.394542000000001</v>
      </c>
      <c r="AC741">
        <v>33.578021</v>
      </c>
      <c r="AD741">
        <v>35.662117000000002</v>
      </c>
      <c r="AE741">
        <v>39.280444000000003</v>
      </c>
      <c r="AF741">
        <v>39.598253</v>
      </c>
      <c r="AG741">
        <v>32.238039999999998</v>
      </c>
      <c r="AH741">
        <v>24.323509999999999</v>
      </c>
      <c r="AI741">
        <v>20.720179999999999</v>
      </c>
      <c r="AJ741">
        <v>18.564830000000001</v>
      </c>
      <c r="AK741">
        <v>16.966059999999999</v>
      </c>
      <c r="AL741">
        <v>14.97419</v>
      </c>
      <c r="AM741">
        <v>13.02168</v>
      </c>
      <c r="AN741">
        <v>11.14894</v>
      </c>
      <c r="AO741">
        <v>9.9179670000000009</v>
      </c>
      <c r="AP741">
        <v>72.201989999999995</v>
      </c>
      <c r="AQ741">
        <v>69.905180000000001</v>
      </c>
      <c r="AR741">
        <v>68.491960000000006</v>
      </c>
      <c r="AS741">
        <v>66.673500000000004</v>
      </c>
      <c r="AT741">
        <v>65.797269999999997</v>
      </c>
      <c r="AU741">
        <v>64.766850000000005</v>
      </c>
      <c r="AV741">
        <v>63.995429999999999</v>
      </c>
      <c r="AW741">
        <v>63.818579999999997</v>
      </c>
      <c r="AX741">
        <v>67.353899999999996</v>
      </c>
      <c r="AY741">
        <v>73.420429999999996</v>
      </c>
      <c r="AZ741">
        <v>78.801450000000003</v>
      </c>
      <c r="BA741">
        <v>83.985740000000007</v>
      </c>
      <c r="BB741">
        <v>87.981859999999998</v>
      </c>
      <c r="BC741">
        <v>90.950339999999997</v>
      </c>
      <c r="BD741">
        <v>93.087289999999996</v>
      </c>
      <c r="BE741">
        <v>94.880039999999994</v>
      </c>
      <c r="BF741">
        <v>95.530630000000002</v>
      </c>
      <c r="BG741">
        <v>95.051069999999996</v>
      </c>
      <c r="BH741">
        <v>93.402280000000005</v>
      </c>
      <c r="BI741">
        <v>89.639070000000004</v>
      </c>
      <c r="BJ741">
        <v>84.806139999999999</v>
      </c>
      <c r="BK741">
        <v>80.827809999999999</v>
      </c>
      <c r="BL741">
        <v>77.885949999999994</v>
      </c>
      <c r="BM741">
        <v>75.452960000000004</v>
      </c>
      <c r="BN741">
        <v>-0.16122230000000001</v>
      </c>
      <c r="BO741">
        <v>-0.1498439</v>
      </c>
      <c r="BP741">
        <v>-0.16223960000000001</v>
      </c>
      <c r="BQ741">
        <v>-0.2493001</v>
      </c>
      <c r="BR741">
        <v>-0.41279589999999999</v>
      </c>
      <c r="BS741">
        <v>-0.46451209999999998</v>
      </c>
      <c r="BT741">
        <v>-3.1506600000000003E-2</v>
      </c>
      <c r="BU741">
        <v>0.5140285</v>
      </c>
      <c r="BV741">
        <v>0.87627390000000005</v>
      </c>
      <c r="BW741">
        <v>0.7762772</v>
      </c>
      <c r="BX741">
        <v>0.37990079999999998</v>
      </c>
      <c r="BY741">
        <v>-7.4304800000000004E-2</v>
      </c>
      <c r="BZ741">
        <v>-0.20890500000000001</v>
      </c>
      <c r="CA741">
        <v>-0.70562130000000001</v>
      </c>
      <c r="CB741">
        <v>-0.49838169999999998</v>
      </c>
      <c r="CC741">
        <v>-0.54902479999999998</v>
      </c>
      <c r="CD741">
        <v>-0.46172400000000002</v>
      </c>
      <c r="CE741">
        <v>-0.14555280000000001</v>
      </c>
      <c r="CF741">
        <v>0.12674440000000001</v>
      </c>
      <c r="CG741">
        <v>0.27267469999999999</v>
      </c>
      <c r="CH741">
        <v>-0.1544816</v>
      </c>
      <c r="CI741">
        <v>-0.25387690000000002</v>
      </c>
      <c r="CJ741">
        <v>-0.26151730000000001</v>
      </c>
      <c r="CK741">
        <v>-0.25310500000000002</v>
      </c>
      <c r="CL741" s="76">
        <v>3.0347999999999998E-3</v>
      </c>
      <c r="CM741" s="76">
        <v>2.7077999999999998E-3</v>
      </c>
      <c r="CN741" s="76">
        <v>2.5828000000000001E-3</v>
      </c>
      <c r="CO741" s="76">
        <v>3.1924000000000002E-3</v>
      </c>
      <c r="CP741" s="76">
        <v>7.5789999999999998E-3</v>
      </c>
      <c r="CQ741" s="76">
        <v>1.25489E-2</v>
      </c>
      <c r="CR741" s="76">
        <v>3.4455100000000002E-2</v>
      </c>
      <c r="CS741" s="76">
        <v>3.2533300000000001E-2</v>
      </c>
      <c r="CT741" s="76">
        <v>7.6356999999999996E-3</v>
      </c>
      <c r="CU741" s="76">
        <v>4.7574000000000002E-3</v>
      </c>
      <c r="CV741" s="76">
        <v>1.4369999999999999E-3</v>
      </c>
      <c r="CW741" s="76">
        <v>3.768E-4</v>
      </c>
      <c r="CX741" s="76">
        <v>1.3649999999999999E-3</v>
      </c>
      <c r="CY741" s="76">
        <v>3.9712000000000003E-3</v>
      </c>
      <c r="CZ741" s="76">
        <v>1.0037900000000001E-2</v>
      </c>
      <c r="DA741" s="76">
        <v>8.1705100000000003E-2</v>
      </c>
      <c r="DB741" s="76">
        <v>3.7028699999999998E-2</v>
      </c>
      <c r="DC741" s="76">
        <v>2.8059000000000001E-2</v>
      </c>
      <c r="DD741" s="76">
        <v>1.9275899999999999E-2</v>
      </c>
      <c r="DE741" s="76">
        <v>1.7890799999999998E-2</v>
      </c>
      <c r="DF741" s="76">
        <v>1.3092599999999999E-2</v>
      </c>
      <c r="DG741" s="76">
        <v>8.2158000000000005E-3</v>
      </c>
      <c r="DH741" s="76">
        <v>5.6135999999999998E-3</v>
      </c>
      <c r="DI741" s="76">
        <v>3.7269999999999998E-3</v>
      </c>
    </row>
    <row r="742" spans="1:113" x14ac:dyDescent="0.25">
      <c r="A742" t="str">
        <f t="shared" si="11"/>
        <v>All_6. Schools_All_All_All_All_2958465</v>
      </c>
      <c r="B742" t="s">
        <v>204</v>
      </c>
      <c r="C742" t="s">
        <v>280</v>
      </c>
      <c r="D742" t="s">
        <v>19</v>
      </c>
      <c r="E742" t="s">
        <v>64</v>
      </c>
      <c r="F742" t="s">
        <v>19</v>
      </c>
      <c r="G742" t="s">
        <v>19</v>
      </c>
      <c r="H742" t="s">
        <v>19</v>
      </c>
      <c r="I742" t="s">
        <v>19</v>
      </c>
      <c r="J742" s="11">
        <v>2958465</v>
      </c>
      <c r="K742">
        <v>15</v>
      </c>
      <c r="L742">
        <v>18</v>
      </c>
      <c r="M742">
        <v>2653.3330000000001</v>
      </c>
      <c r="N742">
        <v>0</v>
      </c>
      <c r="O742">
        <v>0</v>
      </c>
      <c r="P742">
        <v>0</v>
      </c>
      <c r="Q742">
        <v>0</v>
      </c>
      <c r="R742">
        <v>9.7991278000000008</v>
      </c>
      <c r="S742">
        <v>9.3908781000000001</v>
      </c>
      <c r="T742">
        <v>9.1164389000000003</v>
      </c>
      <c r="U742">
        <v>9.1206151000000002</v>
      </c>
      <c r="V742">
        <v>9.6313861999999997</v>
      </c>
      <c r="W742">
        <v>11.364224</v>
      </c>
      <c r="X742">
        <v>15.88022</v>
      </c>
      <c r="Y742">
        <v>20.507905999999998</v>
      </c>
      <c r="Z742">
        <v>24.770101</v>
      </c>
      <c r="AA742">
        <v>26.037099000000001</v>
      </c>
      <c r="AB742">
        <v>28.017372999999999</v>
      </c>
      <c r="AC742">
        <v>30.148266</v>
      </c>
      <c r="AD742">
        <v>31.646661999999999</v>
      </c>
      <c r="AE742">
        <v>34.233925999999997</v>
      </c>
      <c r="AF742">
        <v>34.509045</v>
      </c>
      <c r="AG742">
        <v>29.681270000000001</v>
      </c>
      <c r="AH742">
        <v>23.48432</v>
      </c>
      <c r="AI742">
        <v>20.34329</v>
      </c>
      <c r="AJ742">
        <v>18.692519999999998</v>
      </c>
      <c r="AK742">
        <v>17.591919999999998</v>
      </c>
      <c r="AL742">
        <v>15.71846</v>
      </c>
      <c r="AM742">
        <v>13.58428</v>
      </c>
      <c r="AN742">
        <v>11.78633</v>
      </c>
      <c r="AO742">
        <v>10.63382</v>
      </c>
      <c r="AP742">
        <v>75.815569999999994</v>
      </c>
      <c r="AQ742">
        <v>74.039270000000002</v>
      </c>
      <c r="AR742">
        <v>72.625770000000003</v>
      </c>
      <c r="AS742">
        <v>71.152979999999999</v>
      </c>
      <c r="AT742">
        <v>69.96705</v>
      </c>
      <c r="AU742">
        <v>69.041629999999998</v>
      </c>
      <c r="AV742">
        <v>68.158860000000004</v>
      </c>
      <c r="AW742">
        <v>68.8827</v>
      </c>
      <c r="AX742">
        <v>72.548519999999996</v>
      </c>
      <c r="AY742">
        <v>77.361599999999996</v>
      </c>
      <c r="AZ742">
        <v>82.015500000000003</v>
      </c>
      <c r="BA742">
        <v>86.185199999999995</v>
      </c>
      <c r="BB742">
        <v>89.679119999999998</v>
      </c>
      <c r="BC742">
        <v>92.519279999999995</v>
      </c>
      <c r="BD742">
        <v>94.78501</v>
      </c>
      <c r="BE742">
        <v>96.213970000000003</v>
      </c>
      <c r="BF742">
        <v>96.794939999999997</v>
      </c>
      <c r="BG742">
        <v>96.527209999999997</v>
      </c>
      <c r="BH742">
        <v>95.212810000000005</v>
      </c>
      <c r="BI742">
        <v>92.348500000000001</v>
      </c>
      <c r="BJ742">
        <v>87.92098</v>
      </c>
      <c r="BK742">
        <v>83.728470000000002</v>
      </c>
      <c r="BL742">
        <v>80.62406</v>
      </c>
      <c r="BM742">
        <v>78.217699999999994</v>
      </c>
      <c r="BN742">
        <v>-0.1096785</v>
      </c>
      <c r="BO742">
        <v>-9.26622E-2</v>
      </c>
      <c r="BP742">
        <v>-9.9575399999999994E-2</v>
      </c>
      <c r="BQ742">
        <v>-0.1169552</v>
      </c>
      <c r="BR742">
        <v>-0.2269149</v>
      </c>
      <c r="BS742">
        <v>-0.21790019999999999</v>
      </c>
      <c r="BT742">
        <v>0.13616</v>
      </c>
      <c r="BU742">
        <v>0.22551889999999999</v>
      </c>
      <c r="BV742">
        <v>9.1797299999999998E-2</v>
      </c>
      <c r="BW742">
        <v>0.18960399999999999</v>
      </c>
      <c r="BX742">
        <v>8.2853200000000002E-2</v>
      </c>
      <c r="BY742">
        <v>-2.0319000000000001E-3</v>
      </c>
      <c r="BZ742">
        <v>-5.4258199999999999E-2</v>
      </c>
      <c r="CA742">
        <v>-0.45436720000000003</v>
      </c>
      <c r="CB742">
        <v>-0.45159670000000002</v>
      </c>
      <c r="CC742">
        <v>-0.94101250000000003</v>
      </c>
      <c r="CD742">
        <v>-0.90984710000000002</v>
      </c>
      <c r="CE742">
        <v>-0.71138840000000003</v>
      </c>
      <c r="CF742">
        <v>-0.57486139999999997</v>
      </c>
      <c r="CG742">
        <v>-0.35624149999999999</v>
      </c>
      <c r="CH742">
        <v>-0.28318850000000001</v>
      </c>
      <c r="CI742">
        <v>-0.1671742</v>
      </c>
      <c r="CJ742">
        <v>-0.17216500000000001</v>
      </c>
      <c r="CK742">
        <v>-0.16546720000000001</v>
      </c>
      <c r="CL742" s="76">
        <v>3.8850000000000001E-4</v>
      </c>
      <c r="CM742" s="76">
        <v>3.4039999999999998E-4</v>
      </c>
      <c r="CN742" s="76">
        <v>3.299E-4</v>
      </c>
      <c r="CO742" s="76">
        <v>4.0390000000000001E-4</v>
      </c>
      <c r="CP742" s="76">
        <v>7.2110000000000002E-4</v>
      </c>
      <c r="CQ742" s="76">
        <v>1.2148E-3</v>
      </c>
      <c r="CR742" s="76">
        <v>2.6790999999999998E-3</v>
      </c>
      <c r="CS742" s="76">
        <v>2.3965000000000002E-3</v>
      </c>
      <c r="CT742" s="76">
        <v>7.9279999999999997E-4</v>
      </c>
      <c r="CU742" s="76">
        <v>4.2069999999999998E-4</v>
      </c>
      <c r="CV742" s="76">
        <v>1.329E-4</v>
      </c>
      <c r="CW742" s="76">
        <v>3.1300000000000002E-5</v>
      </c>
      <c r="CX742" s="76">
        <v>1.3239999999999999E-4</v>
      </c>
      <c r="CY742" s="76">
        <v>3.8890000000000002E-4</v>
      </c>
      <c r="CZ742" s="76">
        <v>9.3150000000000004E-4</v>
      </c>
      <c r="DA742" s="76">
        <v>6.8021000000000002E-3</v>
      </c>
      <c r="DB742" s="76">
        <v>3.4010999999999998E-3</v>
      </c>
      <c r="DC742" s="76">
        <v>2.8906000000000001E-3</v>
      </c>
      <c r="DD742" s="76">
        <v>2.1924000000000002E-3</v>
      </c>
      <c r="DE742" s="76">
        <v>1.9009000000000001E-3</v>
      </c>
      <c r="DF742" s="76">
        <v>1.5035999999999999E-3</v>
      </c>
      <c r="DG742" s="76">
        <v>9.898000000000001E-4</v>
      </c>
      <c r="DH742" s="76">
        <v>7.2070000000000001E-4</v>
      </c>
      <c r="DI742" s="76">
        <v>5.3280000000000005E-4</v>
      </c>
    </row>
    <row r="743" spans="1:113" x14ac:dyDescent="0.25">
      <c r="A743" t="str">
        <f t="shared" si="11"/>
        <v>All_7. Institutional/Government_All_All_All_All_43627</v>
      </c>
      <c r="B743" t="s">
        <v>177</v>
      </c>
      <c r="C743" t="s">
        <v>281</v>
      </c>
      <c r="D743" t="s">
        <v>19</v>
      </c>
      <c r="E743" t="s">
        <v>65</v>
      </c>
      <c r="F743" t="s">
        <v>19</v>
      </c>
      <c r="G743" t="s">
        <v>19</v>
      </c>
      <c r="H743" t="s">
        <v>19</v>
      </c>
      <c r="I743" t="s">
        <v>19</v>
      </c>
      <c r="J743" s="11">
        <v>43627</v>
      </c>
      <c r="K743">
        <v>15</v>
      </c>
      <c r="L743">
        <v>18</v>
      </c>
      <c r="M743">
        <v>22644</v>
      </c>
      <c r="N743">
        <v>0</v>
      </c>
      <c r="O743">
        <v>0</v>
      </c>
      <c r="P743">
        <v>0</v>
      </c>
      <c r="Q743">
        <v>0</v>
      </c>
      <c r="R743">
        <v>3.3920884999999998</v>
      </c>
      <c r="S743">
        <v>3.2686848999999998</v>
      </c>
      <c r="T743">
        <v>3.1775741000000002</v>
      </c>
      <c r="U743">
        <v>3.1178615000000001</v>
      </c>
      <c r="V743">
        <v>3.1604386999999998</v>
      </c>
      <c r="W743">
        <v>3.2831381999999998</v>
      </c>
      <c r="X743">
        <v>3.3867305999999999</v>
      </c>
      <c r="Y743">
        <v>3.8929949000000001</v>
      </c>
      <c r="Z743">
        <v>4.6673441999999996</v>
      </c>
      <c r="AA743">
        <v>5.2881980999999998</v>
      </c>
      <c r="AB743">
        <v>5.6928764999999997</v>
      </c>
      <c r="AC743">
        <v>5.9536838999999997</v>
      </c>
      <c r="AD743">
        <v>6.0647066000000001</v>
      </c>
      <c r="AE743">
        <v>6.2638977000000002</v>
      </c>
      <c r="AF743">
        <v>6.2868272000000003</v>
      </c>
      <c r="AG743">
        <v>6.2461570000000002</v>
      </c>
      <c r="AH743">
        <v>6.1037540000000003</v>
      </c>
      <c r="AI743">
        <v>5.6494099999999996</v>
      </c>
      <c r="AJ743">
        <v>5.3903150000000002</v>
      </c>
      <c r="AK743">
        <v>5.2518969999999996</v>
      </c>
      <c r="AL743">
        <v>5.1227539999999996</v>
      </c>
      <c r="AM743">
        <v>4.6555730000000004</v>
      </c>
      <c r="AN743">
        <v>4.0838559999999999</v>
      </c>
      <c r="AO743">
        <v>3.7260550000000001</v>
      </c>
      <c r="AP743">
        <v>78.240719999999996</v>
      </c>
      <c r="AQ743">
        <v>75.524169999999998</v>
      </c>
      <c r="AR743">
        <v>73.763149999999996</v>
      </c>
      <c r="AS743">
        <v>72.631020000000007</v>
      </c>
      <c r="AT743">
        <v>71.178640000000001</v>
      </c>
      <c r="AU743">
        <v>70.586449999999999</v>
      </c>
      <c r="AV743">
        <v>70.245639999999995</v>
      </c>
      <c r="AW743">
        <v>72.767009999999999</v>
      </c>
      <c r="AX743">
        <v>77.440190000000001</v>
      </c>
      <c r="AY743">
        <v>82.11542</v>
      </c>
      <c r="AZ743">
        <v>86.023679999999999</v>
      </c>
      <c r="BA743">
        <v>90.024389999999997</v>
      </c>
      <c r="BB743">
        <v>93.508349999999993</v>
      </c>
      <c r="BC743">
        <v>95.907229999999998</v>
      </c>
      <c r="BD743">
        <v>97.983369999999994</v>
      </c>
      <c r="BE743">
        <v>99.043080000000003</v>
      </c>
      <c r="BF743">
        <v>99.929670000000002</v>
      </c>
      <c r="BG743">
        <v>99.366889999999998</v>
      </c>
      <c r="BH743">
        <v>97.831059999999994</v>
      </c>
      <c r="BI743">
        <v>95.512079999999997</v>
      </c>
      <c r="BJ743">
        <v>92.081000000000003</v>
      </c>
      <c r="BK743">
        <v>87.081729999999993</v>
      </c>
      <c r="BL743">
        <v>83.495000000000005</v>
      </c>
      <c r="BM743">
        <v>81.300880000000006</v>
      </c>
      <c r="BN743">
        <v>-8.8910600000000006E-2</v>
      </c>
      <c r="BO743">
        <v>-8.2123500000000002E-2</v>
      </c>
      <c r="BP743">
        <v>-6.7025100000000004E-2</v>
      </c>
      <c r="BQ743">
        <v>-5.6589100000000003E-2</v>
      </c>
      <c r="BR743">
        <v>-5.8152599999999999E-2</v>
      </c>
      <c r="BS743">
        <v>-6.5214300000000003E-2</v>
      </c>
      <c r="BT743">
        <v>-2.3242200000000001E-2</v>
      </c>
      <c r="BU743">
        <v>7.0692099999999994E-2</v>
      </c>
      <c r="BV743">
        <v>9.7337099999999996E-2</v>
      </c>
      <c r="BW743">
        <v>6.8585099999999996E-2</v>
      </c>
      <c r="BX743">
        <v>3.8359799999999999E-2</v>
      </c>
      <c r="BY743">
        <v>2.1728299999999999E-2</v>
      </c>
      <c r="BZ743">
        <v>-2.1178700000000002E-2</v>
      </c>
      <c r="CA743">
        <v>-6.6034099999999998E-2</v>
      </c>
      <c r="CB743">
        <v>-1.60906E-2</v>
      </c>
      <c r="CC743">
        <v>5.8303000000000001E-3</v>
      </c>
      <c r="CD743">
        <v>-2.0492799999999999E-2</v>
      </c>
      <c r="CE743">
        <v>-7.8564700000000001E-2</v>
      </c>
      <c r="CF743">
        <v>-0.10033350000000001</v>
      </c>
      <c r="CG743">
        <v>-0.1050767</v>
      </c>
      <c r="CH743">
        <v>-8.3653000000000005E-2</v>
      </c>
      <c r="CI743">
        <v>-8.2769999999999996E-2</v>
      </c>
      <c r="CJ743">
        <v>-0.1226781</v>
      </c>
      <c r="CK743">
        <v>-0.1147489</v>
      </c>
      <c r="CL743" s="76">
        <v>2.8439999999999997E-4</v>
      </c>
      <c r="CM743" s="76">
        <v>3.4059999999999998E-4</v>
      </c>
      <c r="CN743" s="76">
        <v>3.411E-4</v>
      </c>
      <c r="CO743" s="76">
        <v>3.5659999999999999E-4</v>
      </c>
      <c r="CP743" s="76">
        <v>2.4889999999999998E-4</v>
      </c>
      <c r="CQ743" s="76">
        <v>1.9780000000000001E-4</v>
      </c>
      <c r="CR743" s="76">
        <v>1.8799999999999999E-4</v>
      </c>
      <c r="CS743" s="76">
        <v>1.807E-4</v>
      </c>
      <c r="CT743" s="76">
        <v>1.5300000000000001E-4</v>
      </c>
      <c r="CU743" s="76">
        <v>8.9099999999999997E-5</v>
      </c>
      <c r="CV743" s="76">
        <v>4.6900000000000002E-5</v>
      </c>
      <c r="CW743" s="76">
        <v>3.0300000000000001E-5</v>
      </c>
      <c r="CX743" s="76">
        <v>5.4599999999999999E-5</v>
      </c>
      <c r="CY743" s="76">
        <v>1.1349999999999999E-4</v>
      </c>
      <c r="CZ743" s="76">
        <v>2.633E-4</v>
      </c>
      <c r="DA743" s="76">
        <v>7.827E-4</v>
      </c>
      <c r="DB743" s="76">
        <v>1.0510000000000001E-3</v>
      </c>
      <c r="DC743" s="76">
        <v>5.5159999999999996E-4</v>
      </c>
      <c r="DD743" s="76">
        <v>6.3369999999999995E-4</v>
      </c>
      <c r="DE743" s="76">
        <v>7.1869999999999996E-4</v>
      </c>
      <c r="DF743" s="76">
        <v>7.3419999999999996E-4</v>
      </c>
      <c r="DG743" s="76">
        <v>5.4020000000000001E-4</v>
      </c>
      <c r="DH743" s="76">
        <v>3.6620000000000001E-4</v>
      </c>
      <c r="DI743" s="76">
        <v>3.1629999999999999E-4</v>
      </c>
    </row>
    <row r="744" spans="1:113" x14ac:dyDescent="0.25">
      <c r="A744" t="str">
        <f t="shared" si="11"/>
        <v>All_7. Institutional/Government_All_All_All_All_43670</v>
      </c>
      <c r="B744" t="s">
        <v>177</v>
      </c>
      <c r="C744" t="s">
        <v>281</v>
      </c>
      <c r="D744" t="s">
        <v>19</v>
      </c>
      <c r="E744" t="s">
        <v>65</v>
      </c>
      <c r="F744" t="s">
        <v>19</v>
      </c>
      <c r="G744" t="s">
        <v>19</v>
      </c>
      <c r="H744" t="s">
        <v>19</v>
      </c>
      <c r="I744" t="s">
        <v>19</v>
      </c>
      <c r="J744" s="11">
        <v>43670</v>
      </c>
      <c r="K744">
        <v>15</v>
      </c>
      <c r="L744">
        <v>18</v>
      </c>
      <c r="M744">
        <v>21710</v>
      </c>
      <c r="N744">
        <v>0</v>
      </c>
      <c r="O744">
        <v>0</v>
      </c>
      <c r="P744">
        <v>0</v>
      </c>
      <c r="Q744">
        <v>0</v>
      </c>
      <c r="R744">
        <v>3.4781963</v>
      </c>
      <c r="S744">
        <v>3.3734122000000002</v>
      </c>
      <c r="T744">
        <v>3.2765631000000002</v>
      </c>
      <c r="U744">
        <v>3.2219112000000001</v>
      </c>
      <c r="V744">
        <v>3.2780692</v>
      </c>
      <c r="W744">
        <v>3.4265948000000002</v>
      </c>
      <c r="X744">
        <v>3.5290670999999998</v>
      </c>
      <c r="Y744">
        <v>4.0048975000000002</v>
      </c>
      <c r="Z744">
        <v>4.6672358999999997</v>
      </c>
      <c r="AA744">
        <v>5.2227721000000003</v>
      </c>
      <c r="AB744">
        <v>5.6528353999999998</v>
      </c>
      <c r="AC744">
        <v>5.9492317000000003</v>
      </c>
      <c r="AD744">
        <v>6.1387874</v>
      </c>
      <c r="AE744">
        <v>6.3571239000000004</v>
      </c>
      <c r="AF744">
        <v>6.4600961999999997</v>
      </c>
      <c r="AG744">
        <v>6.4215790000000004</v>
      </c>
      <c r="AH744">
        <v>6.3019210000000001</v>
      </c>
      <c r="AI744">
        <v>5.9822899999999999</v>
      </c>
      <c r="AJ744">
        <v>5.894304</v>
      </c>
      <c r="AK744">
        <v>5.7522679999999999</v>
      </c>
      <c r="AL744">
        <v>5.3189760000000001</v>
      </c>
      <c r="AM744">
        <v>4.6922379999999997</v>
      </c>
      <c r="AN744">
        <v>4.1572279999999999</v>
      </c>
      <c r="AO744">
        <v>3.82056</v>
      </c>
      <c r="AP744">
        <v>75.646349999999998</v>
      </c>
      <c r="AQ744">
        <v>72.913700000000006</v>
      </c>
      <c r="AR744">
        <v>71.073880000000003</v>
      </c>
      <c r="AS744">
        <v>69.896969999999996</v>
      </c>
      <c r="AT744">
        <v>69.184389999999993</v>
      </c>
      <c r="AU744">
        <v>68.421490000000006</v>
      </c>
      <c r="AV744">
        <v>67.523520000000005</v>
      </c>
      <c r="AW744">
        <v>68.98415</v>
      </c>
      <c r="AX744">
        <v>72.813749999999999</v>
      </c>
      <c r="AY744">
        <v>77.317859999999996</v>
      </c>
      <c r="AZ744">
        <v>81.903310000000005</v>
      </c>
      <c r="BA744">
        <v>85.464190000000002</v>
      </c>
      <c r="BB744">
        <v>88.576329999999999</v>
      </c>
      <c r="BC744">
        <v>92.105630000000005</v>
      </c>
      <c r="BD744">
        <v>94.660049999999998</v>
      </c>
      <c r="BE744">
        <v>95.900909999999996</v>
      </c>
      <c r="BF744">
        <v>96.162049999999994</v>
      </c>
      <c r="BG744">
        <v>96.061040000000006</v>
      </c>
      <c r="BH744">
        <v>95.175389999999993</v>
      </c>
      <c r="BI744">
        <v>93.061999999999998</v>
      </c>
      <c r="BJ744">
        <v>88.791439999999994</v>
      </c>
      <c r="BK744">
        <v>84.366879999999995</v>
      </c>
      <c r="BL744">
        <v>81.421819999999997</v>
      </c>
      <c r="BM744">
        <v>78.976219999999998</v>
      </c>
      <c r="BN744">
        <v>-9.1159199999999996E-2</v>
      </c>
      <c r="BO744">
        <v>-9.0473399999999995E-2</v>
      </c>
      <c r="BP744">
        <v>-8.3051200000000006E-2</v>
      </c>
      <c r="BQ744">
        <v>-8.1726300000000002E-2</v>
      </c>
      <c r="BR744">
        <v>-7.8475199999999995E-2</v>
      </c>
      <c r="BS744">
        <v>-9.9283499999999997E-2</v>
      </c>
      <c r="BT744">
        <v>-7.2818499999999994E-2</v>
      </c>
      <c r="BU744">
        <v>7.9638999999999995E-3</v>
      </c>
      <c r="BV744">
        <v>5.4289799999999999E-2</v>
      </c>
      <c r="BW744">
        <v>7.2213299999999994E-2</v>
      </c>
      <c r="BX744">
        <v>3.1536399999999999E-2</v>
      </c>
      <c r="BY744">
        <v>8.7583999999999995E-3</v>
      </c>
      <c r="BZ744">
        <v>-3.7560799999999998E-2</v>
      </c>
      <c r="CA744">
        <v>-6.7082500000000003E-2</v>
      </c>
      <c r="CB744">
        <v>-3.9051900000000001E-2</v>
      </c>
      <c r="CC744">
        <v>-2.36858E-2</v>
      </c>
      <c r="CD744">
        <v>-9.0234999999999996E-2</v>
      </c>
      <c r="CE744">
        <v>-0.21138599999999999</v>
      </c>
      <c r="CF744">
        <v>-0.30656420000000001</v>
      </c>
      <c r="CG744">
        <v>-0.30848120000000001</v>
      </c>
      <c r="CH744">
        <v>-0.20750209999999999</v>
      </c>
      <c r="CI744">
        <v>-0.13355549999999999</v>
      </c>
      <c r="CJ744">
        <v>-0.12871740000000001</v>
      </c>
      <c r="CK744">
        <v>-0.15596479999999999</v>
      </c>
      <c r="CL744" s="76">
        <v>4.6069999999999998E-4</v>
      </c>
      <c r="CM744" s="76">
        <v>4.8129999999999999E-4</v>
      </c>
      <c r="CN744" s="76">
        <v>4.1409999999999998E-4</v>
      </c>
      <c r="CO744" s="76">
        <v>3.6749999999999999E-4</v>
      </c>
      <c r="CP744" s="76">
        <v>3.3859999999999999E-4</v>
      </c>
      <c r="CQ744" s="76">
        <v>3.2170000000000001E-4</v>
      </c>
      <c r="CR744" s="76">
        <v>2.7359999999999998E-4</v>
      </c>
      <c r="CS744" s="76">
        <v>1.897E-4</v>
      </c>
      <c r="CT744" s="76">
        <v>1.4650000000000001E-4</v>
      </c>
      <c r="CU744" s="76">
        <v>1.091E-4</v>
      </c>
      <c r="CV744" s="76">
        <v>6.6500000000000004E-5</v>
      </c>
      <c r="CW744" s="76">
        <v>3.4600000000000001E-5</v>
      </c>
      <c r="CX744" s="76">
        <v>8.1199999999999995E-5</v>
      </c>
      <c r="CY744" s="76">
        <v>1.11E-4</v>
      </c>
      <c r="CZ744" s="76">
        <v>2.2279999999999999E-4</v>
      </c>
      <c r="DA744" s="76">
        <v>6.6439999999999999E-4</v>
      </c>
      <c r="DB744" s="76">
        <v>9.2060000000000004E-4</v>
      </c>
      <c r="DC744" s="76">
        <v>6.2529999999999997E-4</v>
      </c>
      <c r="DD744" s="76">
        <v>7.7910000000000002E-4</v>
      </c>
      <c r="DE744" s="76">
        <v>8.1510000000000003E-4</v>
      </c>
      <c r="DF744" s="76">
        <v>7.094E-4</v>
      </c>
      <c r="DG744" s="76">
        <v>5.7839999999999996E-4</v>
      </c>
      <c r="DH744" s="76">
        <v>4.6319999999999998E-4</v>
      </c>
      <c r="DI744" s="76">
        <v>5.8410000000000005E-4</v>
      </c>
    </row>
    <row r="745" spans="1:113" x14ac:dyDescent="0.25">
      <c r="A745" t="str">
        <f t="shared" si="11"/>
        <v>All_7. Institutional/Government_All_All_All_All_43672</v>
      </c>
      <c r="B745" t="s">
        <v>177</v>
      </c>
      <c r="C745" t="s">
        <v>281</v>
      </c>
      <c r="D745" t="s">
        <v>19</v>
      </c>
      <c r="E745" t="s">
        <v>65</v>
      </c>
      <c r="F745" t="s">
        <v>19</v>
      </c>
      <c r="G745" t="s">
        <v>19</v>
      </c>
      <c r="H745" t="s">
        <v>19</v>
      </c>
      <c r="I745" t="s">
        <v>19</v>
      </c>
      <c r="J745" s="11">
        <v>43672</v>
      </c>
      <c r="K745">
        <v>15</v>
      </c>
      <c r="L745">
        <v>18</v>
      </c>
      <c r="M745">
        <v>21704</v>
      </c>
      <c r="N745">
        <v>0</v>
      </c>
      <c r="O745">
        <v>0</v>
      </c>
      <c r="P745">
        <v>0</v>
      </c>
      <c r="Q745">
        <v>0</v>
      </c>
      <c r="R745">
        <v>3.6180678999999998</v>
      </c>
      <c r="S745">
        <v>3.5135866</v>
      </c>
      <c r="T745">
        <v>3.4314686000000001</v>
      </c>
      <c r="U745">
        <v>3.3900465</v>
      </c>
      <c r="V745">
        <v>3.4256731</v>
      </c>
      <c r="W745">
        <v>3.5581352000000002</v>
      </c>
      <c r="X745">
        <v>3.6375107999999998</v>
      </c>
      <c r="Y745">
        <v>4.0142996000000002</v>
      </c>
      <c r="Z745">
        <v>4.6398096000000004</v>
      </c>
      <c r="AA745">
        <v>5.1338432000000003</v>
      </c>
      <c r="AB745">
        <v>5.5381605</v>
      </c>
      <c r="AC745">
        <v>5.8202477000000004</v>
      </c>
      <c r="AD745">
        <v>5.9571718000000002</v>
      </c>
      <c r="AE745">
        <v>6.1174378999999997</v>
      </c>
      <c r="AF745">
        <v>6.1677444000000001</v>
      </c>
      <c r="AG745">
        <v>6.1030319999999998</v>
      </c>
      <c r="AH745">
        <v>5.9791980000000002</v>
      </c>
      <c r="AI745">
        <v>5.6056910000000002</v>
      </c>
      <c r="AJ745">
        <v>5.3704000000000001</v>
      </c>
      <c r="AK745">
        <v>5.1716350000000002</v>
      </c>
      <c r="AL745">
        <v>5.1396129999999998</v>
      </c>
      <c r="AM745">
        <v>4.819293</v>
      </c>
      <c r="AN745">
        <v>4.249587</v>
      </c>
      <c r="AO745">
        <v>3.8221669999999999</v>
      </c>
      <c r="AP745">
        <v>74.406599999999997</v>
      </c>
      <c r="AQ745">
        <v>74.343959999999996</v>
      </c>
      <c r="AR745">
        <v>72.981560000000002</v>
      </c>
      <c r="AS745">
        <v>71.339799999999997</v>
      </c>
      <c r="AT745">
        <v>69.782910000000001</v>
      </c>
      <c r="AU745">
        <v>68.624920000000003</v>
      </c>
      <c r="AV745">
        <v>67.737880000000004</v>
      </c>
      <c r="AW745">
        <v>69.052300000000002</v>
      </c>
      <c r="AX745">
        <v>71.758120000000005</v>
      </c>
      <c r="AY745">
        <v>75.431870000000004</v>
      </c>
      <c r="AZ745">
        <v>79.807169999999999</v>
      </c>
      <c r="BA745">
        <v>83.582490000000007</v>
      </c>
      <c r="BB745">
        <v>86.775859999999994</v>
      </c>
      <c r="BC745">
        <v>89.032380000000003</v>
      </c>
      <c r="BD745">
        <v>91.132009999999994</v>
      </c>
      <c r="BE745">
        <v>92.459540000000004</v>
      </c>
      <c r="BF745">
        <v>92.936689999999999</v>
      </c>
      <c r="BG745">
        <v>92.460419999999999</v>
      </c>
      <c r="BH745">
        <v>90.967100000000002</v>
      </c>
      <c r="BI745">
        <v>88.426659999999998</v>
      </c>
      <c r="BJ745">
        <v>84.391710000000003</v>
      </c>
      <c r="BK745">
        <v>80.241029999999995</v>
      </c>
      <c r="BL745">
        <v>77.442700000000002</v>
      </c>
      <c r="BM745">
        <v>75.147180000000006</v>
      </c>
      <c r="BN745">
        <v>-8.4990399999999994E-2</v>
      </c>
      <c r="BO745">
        <v>-0.1034576</v>
      </c>
      <c r="BP745">
        <v>-0.1085639</v>
      </c>
      <c r="BQ745">
        <v>-9.2909800000000001E-2</v>
      </c>
      <c r="BR745">
        <v>-9.0692400000000006E-2</v>
      </c>
      <c r="BS745">
        <v>-0.1079423</v>
      </c>
      <c r="BT745">
        <v>-8.56103E-2</v>
      </c>
      <c r="BU745">
        <v>2.2379999999999999E-4</v>
      </c>
      <c r="BV745">
        <v>5.1971799999999999E-2</v>
      </c>
      <c r="BW745">
        <v>7.2913699999999998E-2</v>
      </c>
      <c r="BX745">
        <v>2.38167E-2</v>
      </c>
      <c r="BY745">
        <v>1.0171299999999999E-2</v>
      </c>
      <c r="BZ745">
        <v>-3.3934199999999998E-2</v>
      </c>
      <c r="CA745">
        <v>-6.1574499999999997E-2</v>
      </c>
      <c r="CB745">
        <v>-3.30523E-2</v>
      </c>
      <c r="CC745">
        <v>-8.9852999999999999E-3</v>
      </c>
      <c r="CD745">
        <v>-6.6712900000000006E-2</v>
      </c>
      <c r="CE745">
        <v>-0.1821517</v>
      </c>
      <c r="CF745">
        <v>-0.26045010000000002</v>
      </c>
      <c r="CG745">
        <v>-0.25502580000000002</v>
      </c>
      <c r="CH745">
        <v>-0.18482889999999999</v>
      </c>
      <c r="CI745">
        <v>-0.1214054</v>
      </c>
      <c r="CJ745">
        <v>-0.1367835</v>
      </c>
      <c r="CK745">
        <v>-0.11805839999999999</v>
      </c>
      <c r="CL745" s="76">
        <v>4.3600000000000003E-4</v>
      </c>
      <c r="CM745" s="76">
        <v>5.5940000000000004E-4</v>
      </c>
      <c r="CN745" s="76">
        <v>5.8140000000000004E-4</v>
      </c>
      <c r="CO745" s="76">
        <v>6.112E-4</v>
      </c>
      <c r="CP745" s="76">
        <v>5.576E-4</v>
      </c>
      <c r="CQ745" s="76">
        <v>4.4470000000000002E-4</v>
      </c>
      <c r="CR745" s="76">
        <v>3.9589999999999997E-4</v>
      </c>
      <c r="CS745" s="76">
        <v>2.4869999999999997E-4</v>
      </c>
      <c r="CT745" s="76">
        <v>1.6550000000000001E-4</v>
      </c>
      <c r="CU745" s="76">
        <v>1.25E-4</v>
      </c>
      <c r="CV745" s="76">
        <v>7.7600000000000002E-5</v>
      </c>
      <c r="CW745" s="76">
        <v>4.7200000000000002E-5</v>
      </c>
      <c r="CX745" s="76">
        <v>1.2779999999999999E-4</v>
      </c>
      <c r="CY745" s="76">
        <v>1.5980000000000001E-4</v>
      </c>
      <c r="CZ745" s="76">
        <v>2.3790000000000001E-4</v>
      </c>
      <c r="DA745" s="76">
        <v>6.3610000000000001E-4</v>
      </c>
      <c r="DB745" s="76">
        <v>8.6269999999999999E-4</v>
      </c>
      <c r="DC745" s="76">
        <v>5.9239999999999998E-4</v>
      </c>
      <c r="DD745" s="76">
        <v>6.6049999999999995E-4</v>
      </c>
      <c r="DE745" s="76">
        <v>6.8300000000000001E-4</v>
      </c>
      <c r="DF745" s="76">
        <v>6.9649999999999996E-4</v>
      </c>
      <c r="DG745" s="76">
        <v>6.6489999999999995E-4</v>
      </c>
      <c r="DH745" s="76">
        <v>5.5420000000000003E-4</v>
      </c>
      <c r="DI745" s="76">
        <v>5.1960000000000005E-4</v>
      </c>
    </row>
    <row r="746" spans="1:113" x14ac:dyDescent="0.25">
      <c r="A746" t="str">
        <f t="shared" si="11"/>
        <v>All_7. Institutional/Government_All_All_All_All_43690</v>
      </c>
      <c r="B746" t="s">
        <v>177</v>
      </c>
      <c r="C746" t="s">
        <v>281</v>
      </c>
      <c r="D746" t="s">
        <v>19</v>
      </c>
      <c r="E746" t="s">
        <v>65</v>
      </c>
      <c r="F746" t="s">
        <v>19</v>
      </c>
      <c r="G746" t="s">
        <v>19</v>
      </c>
      <c r="H746" t="s">
        <v>19</v>
      </c>
      <c r="I746" t="s">
        <v>19</v>
      </c>
      <c r="J746" s="11">
        <v>43690</v>
      </c>
      <c r="K746">
        <v>15</v>
      </c>
      <c r="L746">
        <v>18</v>
      </c>
      <c r="M746">
        <v>21638</v>
      </c>
      <c r="N746">
        <v>0</v>
      </c>
      <c r="O746">
        <v>0</v>
      </c>
      <c r="P746">
        <v>0</v>
      </c>
      <c r="Q746">
        <v>0</v>
      </c>
      <c r="R746">
        <v>3.4047201</v>
      </c>
      <c r="S746">
        <v>3.3090937</v>
      </c>
      <c r="T746">
        <v>3.2251451000000002</v>
      </c>
      <c r="U746">
        <v>3.2415286000000001</v>
      </c>
      <c r="V746">
        <v>3.2710574000000001</v>
      </c>
      <c r="W746">
        <v>3.4298291999999999</v>
      </c>
      <c r="X746">
        <v>3.5780318000000002</v>
      </c>
      <c r="Y746">
        <v>4.0071291000000002</v>
      </c>
      <c r="Z746">
        <v>4.5458090999999996</v>
      </c>
      <c r="AA746">
        <v>5.0459630999999998</v>
      </c>
      <c r="AB746">
        <v>5.4492294000000001</v>
      </c>
      <c r="AC746">
        <v>5.719951</v>
      </c>
      <c r="AD746">
        <v>5.9164073000000004</v>
      </c>
      <c r="AE746">
        <v>6.1349267999999997</v>
      </c>
      <c r="AF746">
        <v>6.2417987000000004</v>
      </c>
      <c r="AG746">
        <v>6.2708320000000004</v>
      </c>
      <c r="AH746">
        <v>6.0767429999999996</v>
      </c>
      <c r="AI746">
        <v>5.5572739999999996</v>
      </c>
      <c r="AJ746">
        <v>5.3582029999999996</v>
      </c>
      <c r="AK746">
        <v>5.2849729999999999</v>
      </c>
      <c r="AL746">
        <v>5.1377449999999998</v>
      </c>
      <c r="AM746">
        <v>4.5593880000000002</v>
      </c>
      <c r="AN746">
        <v>3.995336</v>
      </c>
      <c r="AO746">
        <v>3.591059</v>
      </c>
      <c r="AP746">
        <v>73.423460000000006</v>
      </c>
      <c r="AQ746">
        <v>71.174369999999996</v>
      </c>
      <c r="AR746">
        <v>69.818529999999996</v>
      </c>
      <c r="AS746">
        <v>68.562749999999994</v>
      </c>
      <c r="AT746">
        <v>67.723690000000005</v>
      </c>
      <c r="AU746">
        <v>66.404309999999995</v>
      </c>
      <c r="AV746">
        <v>65.618589999999998</v>
      </c>
      <c r="AW746">
        <v>66.380510000000001</v>
      </c>
      <c r="AX746">
        <v>70.544359999999998</v>
      </c>
      <c r="AY746">
        <v>75.413229999999999</v>
      </c>
      <c r="AZ746">
        <v>79.837040000000002</v>
      </c>
      <c r="BA746">
        <v>84.168750000000003</v>
      </c>
      <c r="BB746">
        <v>87.825109999999995</v>
      </c>
      <c r="BC746">
        <v>90.669520000000006</v>
      </c>
      <c r="BD746">
        <v>92.303920000000005</v>
      </c>
      <c r="BE746">
        <v>93.63091</v>
      </c>
      <c r="BF746">
        <v>94.325800000000001</v>
      </c>
      <c r="BG746">
        <v>94.054850000000002</v>
      </c>
      <c r="BH746">
        <v>93.052700000000002</v>
      </c>
      <c r="BI746">
        <v>90.389030000000005</v>
      </c>
      <c r="BJ746">
        <v>86.285809999999998</v>
      </c>
      <c r="BK746">
        <v>82.655879999999996</v>
      </c>
      <c r="BL746">
        <v>79.317530000000005</v>
      </c>
      <c r="BM746">
        <v>76.649240000000006</v>
      </c>
      <c r="BN746">
        <v>-3.3585499999999997E-2</v>
      </c>
      <c r="BO746">
        <v>-2.18975E-2</v>
      </c>
      <c r="BP746">
        <v>-7.3571000000000001E-3</v>
      </c>
      <c r="BQ746">
        <v>-2.5560099999999999E-2</v>
      </c>
      <c r="BR746">
        <v>-2.1589999999999999E-3</v>
      </c>
      <c r="BS746">
        <v>-3.2049999999999999E-3</v>
      </c>
      <c r="BT746">
        <v>1.7271999999999999E-2</v>
      </c>
      <c r="BU746">
        <v>6.3270199999999999E-2</v>
      </c>
      <c r="BV746">
        <v>7.6957499999999998E-2</v>
      </c>
      <c r="BW746">
        <v>4.3138299999999997E-2</v>
      </c>
      <c r="BX746">
        <v>1.4716399999999999E-2</v>
      </c>
      <c r="BY746">
        <v>1.9E-3</v>
      </c>
      <c r="BZ746">
        <v>-6.3041E-3</v>
      </c>
      <c r="CA746">
        <v>-5.1075200000000001E-2</v>
      </c>
      <c r="CB746">
        <v>-4.8164800000000001E-2</v>
      </c>
      <c r="CC746">
        <v>-5.05496E-2</v>
      </c>
      <c r="CD746">
        <v>-3.0877499999999999E-2</v>
      </c>
      <c r="CE746">
        <v>-5.9632400000000002E-2</v>
      </c>
      <c r="CF746">
        <v>-5.9428099999999998E-2</v>
      </c>
      <c r="CG746">
        <v>-8.6781300000000006E-2</v>
      </c>
      <c r="CH746">
        <v>-6.5359600000000004E-2</v>
      </c>
      <c r="CI746">
        <v>-3.8888199999999998E-2</v>
      </c>
      <c r="CJ746">
        <v>-1.7660700000000001E-2</v>
      </c>
      <c r="CK746">
        <v>-3.5868499999999998E-2</v>
      </c>
      <c r="CL746" s="76">
        <v>6.623E-4</v>
      </c>
      <c r="CM746" s="76">
        <v>7.2849999999999998E-4</v>
      </c>
      <c r="CN746" s="76">
        <v>6.3579999999999995E-4</v>
      </c>
      <c r="CO746" s="76">
        <v>4.2969999999999998E-4</v>
      </c>
      <c r="CP746" s="76">
        <v>3.2709999999999998E-4</v>
      </c>
      <c r="CQ746" s="76">
        <v>2.8279999999999999E-4</v>
      </c>
      <c r="CR746" s="76">
        <v>2.0709999999999999E-4</v>
      </c>
      <c r="CS746" s="76">
        <v>2.677E-4</v>
      </c>
      <c r="CT746" s="76">
        <v>2.22E-4</v>
      </c>
      <c r="CU746" s="76">
        <v>9.7299999999999993E-5</v>
      </c>
      <c r="CV746" s="76">
        <v>3.9100000000000002E-5</v>
      </c>
      <c r="CW746" s="76">
        <v>1.7E-5</v>
      </c>
      <c r="CX746" s="76">
        <v>3.5200000000000002E-5</v>
      </c>
      <c r="CY746" s="76">
        <v>1.182E-4</v>
      </c>
      <c r="CZ746" s="76">
        <v>3.5159999999999998E-4</v>
      </c>
      <c r="DA746" s="76">
        <v>2.1006000000000002E-3</v>
      </c>
      <c r="DB746" s="76">
        <v>2.9665E-3</v>
      </c>
      <c r="DC746" s="76">
        <v>9.1020000000000001E-4</v>
      </c>
      <c r="DD746" s="76">
        <v>9.5529999999999996E-4</v>
      </c>
      <c r="DE746" s="76">
        <v>9.5109999999999997E-4</v>
      </c>
      <c r="DF746" s="76">
        <v>1.0032999999999999E-3</v>
      </c>
      <c r="DG746" s="76">
        <v>8.8960000000000005E-4</v>
      </c>
      <c r="DH746" s="76">
        <v>4.3530000000000001E-4</v>
      </c>
      <c r="DI746" s="76">
        <v>4.6779999999999999E-4</v>
      </c>
    </row>
    <row r="747" spans="1:113" x14ac:dyDescent="0.25">
      <c r="A747" t="str">
        <f t="shared" si="11"/>
        <v>All_7. Institutional/Government_All_All_All_All_43691</v>
      </c>
      <c r="B747" t="s">
        <v>177</v>
      </c>
      <c r="C747" t="s">
        <v>281</v>
      </c>
      <c r="D747" t="s">
        <v>19</v>
      </c>
      <c r="E747" t="s">
        <v>65</v>
      </c>
      <c r="F747" t="s">
        <v>19</v>
      </c>
      <c r="G747" t="s">
        <v>19</v>
      </c>
      <c r="H747" t="s">
        <v>19</v>
      </c>
      <c r="I747" t="s">
        <v>19</v>
      </c>
      <c r="J747" s="11">
        <v>43691</v>
      </c>
      <c r="K747">
        <v>15</v>
      </c>
      <c r="L747">
        <v>18</v>
      </c>
      <c r="M747">
        <v>21634</v>
      </c>
      <c r="N747">
        <v>0</v>
      </c>
      <c r="O747">
        <v>0</v>
      </c>
      <c r="P747">
        <v>0</v>
      </c>
      <c r="Q747">
        <v>0</v>
      </c>
      <c r="R747">
        <v>3.3775643999999998</v>
      </c>
      <c r="S747">
        <v>3.2784928999999998</v>
      </c>
      <c r="T747">
        <v>3.1933512999999998</v>
      </c>
      <c r="U747">
        <v>3.2072422999999999</v>
      </c>
      <c r="V747">
        <v>3.2479301999999999</v>
      </c>
      <c r="W747">
        <v>3.4094221999999998</v>
      </c>
      <c r="X747">
        <v>3.5924231999999998</v>
      </c>
      <c r="Y747">
        <v>3.9945350999999998</v>
      </c>
      <c r="Z747">
        <v>4.7489606999999996</v>
      </c>
      <c r="AA747">
        <v>5.3199619</v>
      </c>
      <c r="AB747">
        <v>5.7392493</v>
      </c>
      <c r="AC747">
        <v>6.1082875000000003</v>
      </c>
      <c r="AD747">
        <v>6.3317737999999997</v>
      </c>
      <c r="AE747">
        <v>6.6053917999999996</v>
      </c>
      <c r="AF747">
        <v>6.7508496999999998</v>
      </c>
      <c r="AG747">
        <v>6.761139</v>
      </c>
      <c r="AH747">
        <v>6.5710930000000003</v>
      </c>
      <c r="AI747">
        <v>6.1523329999999996</v>
      </c>
      <c r="AJ747">
        <v>6.0509959999999996</v>
      </c>
      <c r="AK747">
        <v>5.8856950000000001</v>
      </c>
      <c r="AL747">
        <v>5.4850159999999999</v>
      </c>
      <c r="AM747">
        <v>4.7184489999999997</v>
      </c>
      <c r="AN747">
        <v>4.1004659999999999</v>
      </c>
      <c r="AO747">
        <v>3.7174619999999998</v>
      </c>
      <c r="AP747">
        <v>76.231979999999993</v>
      </c>
      <c r="AQ747">
        <v>73.091200000000001</v>
      </c>
      <c r="AR747">
        <v>72.013620000000003</v>
      </c>
      <c r="AS747">
        <v>70.164630000000002</v>
      </c>
      <c r="AT747">
        <v>68.999399999999994</v>
      </c>
      <c r="AU747">
        <v>68.185339999999997</v>
      </c>
      <c r="AV747">
        <v>67.299030000000002</v>
      </c>
      <c r="AW747">
        <v>67.914090000000002</v>
      </c>
      <c r="AX747">
        <v>72.402839999999998</v>
      </c>
      <c r="AY747">
        <v>77.319710000000001</v>
      </c>
      <c r="AZ747">
        <v>82.462209999999999</v>
      </c>
      <c r="BA747">
        <v>87.046329999999998</v>
      </c>
      <c r="BB747">
        <v>90.912220000000005</v>
      </c>
      <c r="BC747">
        <v>94.235339999999994</v>
      </c>
      <c r="BD747">
        <v>96.478719999999996</v>
      </c>
      <c r="BE747">
        <v>97.696849999999998</v>
      </c>
      <c r="BF747">
        <v>98.1935</v>
      </c>
      <c r="BG747">
        <v>98.077479999999994</v>
      </c>
      <c r="BH747">
        <v>97.018789999999996</v>
      </c>
      <c r="BI747">
        <v>94.508719999999997</v>
      </c>
      <c r="BJ747">
        <v>89.682320000000004</v>
      </c>
      <c r="BK747">
        <v>85.41319</v>
      </c>
      <c r="BL747">
        <v>82.106970000000004</v>
      </c>
      <c r="BM747">
        <v>79.485410000000002</v>
      </c>
      <c r="BN747">
        <v>-4.9396599999999999E-2</v>
      </c>
      <c r="BO747">
        <v>-3.5497000000000001E-2</v>
      </c>
      <c r="BP747">
        <v>-2.9345900000000001E-2</v>
      </c>
      <c r="BQ747">
        <v>-3.22244E-2</v>
      </c>
      <c r="BR747">
        <v>-8.0199999999999994E-3</v>
      </c>
      <c r="BS747">
        <v>-1.6357199999999999E-2</v>
      </c>
      <c r="BT747">
        <v>-4.8770000000000003E-3</v>
      </c>
      <c r="BU747">
        <v>5.5754499999999999E-2</v>
      </c>
      <c r="BV747">
        <v>6.8558999999999995E-2</v>
      </c>
      <c r="BW747">
        <v>4.0166599999999997E-2</v>
      </c>
      <c r="BX747">
        <v>1.68478E-2</v>
      </c>
      <c r="BY747">
        <v>4.9560000000000003E-3</v>
      </c>
      <c r="BZ747">
        <v>-1.53209E-2</v>
      </c>
      <c r="CA747">
        <v>-4.9858300000000001E-2</v>
      </c>
      <c r="CB747">
        <v>-2.3681000000000001E-2</v>
      </c>
      <c r="CC747">
        <v>-1.8263600000000001E-2</v>
      </c>
      <c r="CD747">
        <v>-1.8387899999999999E-2</v>
      </c>
      <c r="CE747">
        <v>-8.8227799999999995E-2</v>
      </c>
      <c r="CF747">
        <v>-0.1192433</v>
      </c>
      <c r="CG747">
        <v>-0.14233219999999999</v>
      </c>
      <c r="CH747">
        <v>-7.7654600000000004E-2</v>
      </c>
      <c r="CI747">
        <v>-3.4951799999999998E-2</v>
      </c>
      <c r="CJ747">
        <v>-2.8538399999999998E-2</v>
      </c>
      <c r="CK747">
        <v>-4.4801899999999999E-2</v>
      </c>
      <c r="CL747" s="76">
        <v>7.7970000000000003E-4</v>
      </c>
      <c r="CM747" s="76">
        <v>8.2569999999999996E-4</v>
      </c>
      <c r="CN747" s="76">
        <v>7.5540000000000004E-4</v>
      </c>
      <c r="CO747" s="76">
        <v>4.6339999999999999E-4</v>
      </c>
      <c r="CP747" s="76">
        <v>3.7740000000000001E-4</v>
      </c>
      <c r="CQ747" s="76">
        <v>3.589E-4</v>
      </c>
      <c r="CR747" s="76">
        <v>2.6630000000000002E-4</v>
      </c>
      <c r="CS747" s="76">
        <v>2.231E-4</v>
      </c>
      <c r="CT747" s="76">
        <v>2.232E-4</v>
      </c>
      <c r="CU747" s="76">
        <v>9.8999999999999994E-5</v>
      </c>
      <c r="CV747" s="76">
        <v>4.6600000000000001E-5</v>
      </c>
      <c r="CW747" s="76">
        <v>1.8899999999999999E-5</v>
      </c>
      <c r="CX747" s="76">
        <v>5.2200000000000002E-5</v>
      </c>
      <c r="CY747" s="76">
        <v>1.226E-4</v>
      </c>
      <c r="CZ747" s="76">
        <v>3.8969999999999999E-4</v>
      </c>
      <c r="DA747" s="76">
        <v>2.3863000000000001E-3</v>
      </c>
      <c r="DB747" s="76">
        <v>3.4161E-3</v>
      </c>
      <c r="DC747" s="76">
        <v>1.0966999999999999E-3</v>
      </c>
      <c r="DD747" s="76">
        <v>1.132E-3</v>
      </c>
      <c r="DE747" s="76">
        <v>1.1349000000000001E-3</v>
      </c>
      <c r="DF747" s="76">
        <v>1.1137E-3</v>
      </c>
      <c r="DG747" s="76">
        <v>1.0276E-3</v>
      </c>
      <c r="DH747" s="76">
        <v>5.3499999999999999E-4</v>
      </c>
      <c r="DI747" s="76">
        <v>5.5809999999999996E-4</v>
      </c>
    </row>
    <row r="748" spans="1:113" x14ac:dyDescent="0.25">
      <c r="A748" t="str">
        <f t="shared" si="11"/>
        <v>All_7. Institutional/Government_All_All_All_All_43693</v>
      </c>
      <c r="B748" t="s">
        <v>177</v>
      </c>
      <c r="C748" t="s">
        <v>281</v>
      </c>
      <c r="D748" t="s">
        <v>19</v>
      </c>
      <c r="E748" t="s">
        <v>65</v>
      </c>
      <c r="F748" t="s">
        <v>19</v>
      </c>
      <c r="G748" t="s">
        <v>19</v>
      </c>
      <c r="H748" t="s">
        <v>19</v>
      </c>
      <c r="I748" t="s">
        <v>19</v>
      </c>
      <c r="J748" s="11">
        <v>43693</v>
      </c>
      <c r="K748">
        <v>15</v>
      </c>
      <c r="L748">
        <v>18</v>
      </c>
      <c r="M748">
        <v>21626</v>
      </c>
      <c r="N748">
        <v>0</v>
      </c>
      <c r="O748">
        <v>0</v>
      </c>
      <c r="P748">
        <v>0</v>
      </c>
      <c r="Q748">
        <v>0</v>
      </c>
      <c r="R748">
        <v>3.6027241000000001</v>
      </c>
      <c r="S748">
        <v>3.4729714999999999</v>
      </c>
      <c r="T748">
        <v>3.3732902</v>
      </c>
      <c r="U748">
        <v>3.3599947999999999</v>
      </c>
      <c r="V748">
        <v>3.3954789000000001</v>
      </c>
      <c r="W748">
        <v>3.5740962999999999</v>
      </c>
      <c r="X748">
        <v>3.7607400000000002</v>
      </c>
      <c r="Y748">
        <v>4.1518657000000001</v>
      </c>
      <c r="Z748">
        <v>4.9294960000000003</v>
      </c>
      <c r="AA748">
        <v>5.5359615</v>
      </c>
      <c r="AB748">
        <v>5.9500719000000002</v>
      </c>
      <c r="AC748">
        <v>6.2336615000000002</v>
      </c>
      <c r="AD748">
        <v>6.3378424000000004</v>
      </c>
      <c r="AE748">
        <v>6.5372791000000001</v>
      </c>
      <c r="AF748">
        <v>6.5902754999999997</v>
      </c>
      <c r="AG748">
        <v>6.5329629999999996</v>
      </c>
      <c r="AH748">
        <v>6.341672</v>
      </c>
      <c r="AI748">
        <v>5.811744</v>
      </c>
      <c r="AJ748">
        <v>5.5121900000000004</v>
      </c>
      <c r="AK748">
        <v>5.3396249999999998</v>
      </c>
      <c r="AL748">
        <v>5.2495950000000002</v>
      </c>
      <c r="AM748">
        <v>4.7124249999999996</v>
      </c>
      <c r="AN748">
        <v>4.1369530000000001</v>
      </c>
      <c r="AO748">
        <v>3.7244649999999999</v>
      </c>
      <c r="AP748">
        <v>76.816950000000006</v>
      </c>
      <c r="AQ748">
        <v>76.901129999999995</v>
      </c>
      <c r="AR748">
        <v>75.016400000000004</v>
      </c>
      <c r="AS748">
        <v>73.301249999999996</v>
      </c>
      <c r="AT748">
        <v>72.149249999999995</v>
      </c>
      <c r="AU748">
        <v>71.001429999999999</v>
      </c>
      <c r="AV748">
        <v>69.878100000000003</v>
      </c>
      <c r="AW748">
        <v>70.309740000000005</v>
      </c>
      <c r="AX748">
        <v>74.251170000000002</v>
      </c>
      <c r="AY748">
        <v>79.815150000000003</v>
      </c>
      <c r="AZ748">
        <v>84.90907</v>
      </c>
      <c r="BA748">
        <v>89.013850000000005</v>
      </c>
      <c r="BB748">
        <v>91.568349999999995</v>
      </c>
      <c r="BC748">
        <v>93.498609999999999</v>
      </c>
      <c r="BD748">
        <v>95.820459999999997</v>
      </c>
      <c r="BE748">
        <v>96.618520000000004</v>
      </c>
      <c r="BF748">
        <v>96.879390000000001</v>
      </c>
      <c r="BG748">
        <v>95.98621</v>
      </c>
      <c r="BH748">
        <v>94.196179999999998</v>
      </c>
      <c r="BI748">
        <v>90.790999999999997</v>
      </c>
      <c r="BJ748">
        <v>85.708470000000005</v>
      </c>
      <c r="BK748">
        <v>81.935680000000005</v>
      </c>
      <c r="BL748">
        <v>79.118809999999996</v>
      </c>
      <c r="BM748">
        <v>76.942499999999995</v>
      </c>
      <c r="BN748">
        <v>-5.1230299999999999E-2</v>
      </c>
      <c r="BO748">
        <v>-6.0375600000000001E-2</v>
      </c>
      <c r="BP748">
        <v>-5.5733199999999997E-2</v>
      </c>
      <c r="BQ748">
        <v>-5.0374599999999999E-2</v>
      </c>
      <c r="BR748">
        <v>-3.8402100000000002E-2</v>
      </c>
      <c r="BS748">
        <v>-4.4704399999999998E-2</v>
      </c>
      <c r="BT748">
        <v>-2.69667E-2</v>
      </c>
      <c r="BU748">
        <v>4.8524900000000003E-2</v>
      </c>
      <c r="BV748">
        <v>5.7506000000000002E-2</v>
      </c>
      <c r="BW748">
        <v>3.5086699999999998E-2</v>
      </c>
      <c r="BX748">
        <v>1.38969E-2</v>
      </c>
      <c r="BY748">
        <v>7.5024000000000002E-3</v>
      </c>
      <c r="BZ748">
        <v>-1.7661799999999998E-2</v>
      </c>
      <c r="CA748">
        <v>-4.8741600000000003E-2</v>
      </c>
      <c r="CB748">
        <v>-1.37255E-2</v>
      </c>
      <c r="CC748">
        <v>1.13131E-2</v>
      </c>
      <c r="CD748">
        <v>1.30011E-2</v>
      </c>
      <c r="CE748">
        <v>-6.9606699999999994E-2</v>
      </c>
      <c r="CF748">
        <v>-9.6314899999999995E-2</v>
      </c>
      <c r="CG748">
        <v>-9.9996399999999999E-2</v>
      </c>
      <c r="CH748">
        <v>-5.5003900000000001E-2</v>
      </c>
      <c r="CI748">
        <v>-2.0676300000000002E-2</v>
      </c>
      <c r="CJ748">
        <v>-3.1413799999999999E-2</v>
      </c>
      <c r="CK748">
        <v>-3.7008600000000003E-2</v>
      </c>
      <c r="CL748" s="76">
        <v>7.2400000000000003E-4</v>
      </c>
      <c r="CM748" s="76">
        <v>8.3480000000000002E-4</v>
      </c>
      <c r="CN748" s="76">
        <v>7.3439999999999996E-4</v>
      </c>
      <c r="CO748" s="76">
        <v>5.1420000000000003E-4</v>
      </c>
      <c r="CP748" s="76">
        <v>4.8099999999999998E-4</v>
      </c>
      <c r="CQ748" s="76">
        <v>4.7409999999999998E-4</v>
      </c>
      <c r="CR748" s="76">
        <v>3.3760000000000002E-4</v>
      </c>
      <c r="CS748" s="76">
        <v>1.997E-4</v>
      </c>
      <c r="CT748" s="76">
        <v>2.0049999999999999E-4</v>
      </c>
      <c r="CU748" s="76">
        <v>1.0730000000000001E-4</v>
      </c>
      <c r="CV748" s="76">
        <v>5.8699999999999997E-5</v>
      </c>
      <c r="CW748" s="76">
        <v>2.2799999999999999E-5</v>
      </c>
      <c r="CX748" s="76">
        <v>6.6400000000000001E-5</v>
      </c>
      <c r="CY748" s="76">
        <v>1.3999999999999999E-4</v>
      </c>
      <c r="CZ748" s="76">
        <v>3.7100000000000002E-4</v>
      </c>
      <c r="DA748" s="76">
        <v>2.0623E-3</v>
      </c>
      <c r="DB748" s="76">
        <v>2.9283999999999998E-3</v>
      </c>
      <c r="DC748" s="76">
        <v>1.0571000000000001E-3</v>
      </c>
      <c r="DD748" s="76">
        <v>1.0317E-3</v>
      </c>
      <c r="DE748" s="76">
        <v>1.0231000000000001E-3</v>
      </c>
      <c r="DF748" s="76">
        <v>1.0524E-3</v>
      </c>
      <c r="DG748" s="76">
        <v>1.0284000000000001E-3</v>
      </c>
      <c r="DH748" s="76">
        <v>5.8370000000000004E-4</v>
      </c>
      <c r="DI748" s="76">
        <v>5.3839999999999997E-4</v>
      </c>
    </row>
    <row r="749" spans="1:113" x14ac:dyDescent="0.25">
      <c r="A749" t="str">
        <f t="shared" si="11"/>
        <v>All_7. Institutional/Government_All_All_All_All_43703</v>
      </c>
      <c r="B749" t="s">
        <v>177</v>
      </c>
      <c r="C749" t="s">
        <v>281</v>
      </c>
      <c r="D749" t="s">
        <v>19</v>
      </c>
      <c r="E749" t="s">
        <v>65</v>
      </c>
      <c r="F749" t="s">
        <v>19</v>
      </c>
      <c r="G749" t="s">
        <v>19</v>
      </c>
      <c r="H749" t="s">
        <v>19</v>
      </c>
      <c r="I749" t="s">
        <v>19</v>
      </c>
      <c r="J749" s="11">
        <v>43703</v>
      </c>
      <c r="K749">
        <v>15</v>
      </c>
      <c r="L749">
        <v>18</v>
      </c>
      <c r="M749">
        <v>21599</v>
      </c>
      <c r="N749">
        <v>0</v>
      </c>
      <c r="O749">
        <v>0</v>
      </c>
      <c r="P749">
        <v>0</v>
      </c>
      <c r="Q749">
        <v>0</v>
      </c>
      <c r="R749">
        <v>3.4310098999999998</v>
      </c>
      <c r="S749">
        <v>3.3292600999999999</v>
      </c>
      <c r="T749">
        <v>3.2896084999999999</v>
      </c>
      <c r="U749">
        <v>3.2442145999999998</v>
      </c>
      <c r="V749">
        <v>3.2868499</v>
      </c>
      <c r="W749">
        <v>3.4943241</v>
      </c>
      <c r="X749">
        <v>3.6973169000000001</v>
      </c>
      <c r="Y749">
        <v>4.0808628000000002</v>
      </c>
      <c r="Z749">
        <v>4.8127075000000001</v>
      </c>
      <c r="AA749">
        <v>5.3060305000000003</v>
      </c>
      <c r="AB749">
        <v>5.6264070000000004</v>
      </c>
      <c r="AC749">
        <v>5.8630671000000003</v>
      </c>
      <c r="AD749">
        <v>6.0148706000000001</v>
      </c>
      <c r="AE749">
        <v>6.2447816999999999</v>
      </c>
      <c r="AF749">
        <v>6.3321908000000002</v>
      </c>
      <c r="AG749">
        <v>6.2745680000000004</v>
      </c>
      <c r="AH749">
        <v>6.0668860000000002</v>
      </c>
      <c r="AI749">
        <v>5.564298</v>
      </c>
      <c r="AJ749">
        <v>5.2029370000000004</v>
      </c>
      <c r="AK749">
        <v>5.1076779999999999</v>
      </c>
      <c r="AL749">
        <v>4.9517740000000003</v>
      </c>
      <c r="AM749">
        <v>4.4553279999999997</v>
      </c>
      <c r="AN749">
        <v>3.9933640000000001</v>
      </c>
      <c r="AO749">
        <v>3.6521270000000001</v>
      </c>
      <c r="AP749">
        <v>74.914469999999994</v>
      </c>
      <c r="AQ749">
        <v>73.485820000000004</v>
      </c>
      <c r="AR749">
        <v>72.226690000000005</v>
      </c>
      <c r="AS749">
        <v>70.880449999999996</v>
      </c>
      <c r="AT749">
        <v>69.672269999999997</v>
      </c>
      <c r="AU749">
        <v>68.628020000000006</v>
      </c>
      <c r="AV749">
        <v>67.918139999999994</v>
      </c>
      <c r="AW749">
        <v>68.238889999999998</v>
      </c>
      <c r="AX749">
        <v>72.438310000000001</v>
      </c>
      <c r="AY749">
        <v>76.689499999999995</v>
      </c>
      <c r="AZ749">
        <v>81.122699999999995</v>
      </c>
      <c r="BA749">
        <v>84.94256</v>
      </c>
      <c r="BB749">
        <v>88.763499999999993</v>
      </c>
      <c r="BC749">
        <v>91.982569999999996</v>
      </c>
      <c r="BD749">
        <v>94.183049999999994</v>
      </c>
      <c r="BE749">
        <v>95.464550000000003</v>
      </c>
      <c r="BF749">
        <v>95.643320000000003</v>
      </c>
      <c r="BG749">
        <v>95.510869999999997</v>
      </c>
      <c r="BH749">
        <v>93.655990000000003</v>
      </c>
      <c r="BI749">
        <v>90.070790000000002</v>
      </c>
      <c r="BJ749">
        <v>85.598029999999994</v>
      </c>
      <c r="BK749">
        <v>82.194550000000007</v>
      </c>
      <c r="BL749">
        <v>79.543419999999998</v>
      </c>
      <c r="BM749">
        <v>77.159419999999997</v>
      </c>
      <c r="BN749">
        <v>-4.0768699999999998E-2</v>
      </c>
      <c r="BO749">
        <v>-3.5811099999999998E-2</v>
      </c>
      <c r="BP749">
        <v>-3.1412599999999999E-2</v>
      </c>
      <c r="BQ749">
        <v>-3.5780800000000001E-2</v>
      </c>
      <c r="BR749">
        <v>-1.9187300000000001E-2</v>
      </c>
      <c r="BS749">
        <v>-2.9205399999999999E-2</v>
      </c>
      <c r="BT749">
        <v>-2.4830399999999999E-2</v>
      </c>
      <c r="BU749">
        <v>4.80661E-2</v>
      </c>
      <c r="BV749">
        <v>5.9435500000000002E-2</v>
      </c>
      <c r="BW749">
        <v>3.84274E-2</v>
      </c>
      <c r="BX749">
        <v>1.5703499999999999E-2</v>
      </c>
      <c r="BY749">
        <v>2.2039999999999998E-3</v>
      </c>
      <c r="BZ749">
        <v>-1.0068499999999999E-2</v>
      </c>
      <c r="CA749">
        <v>-5.1423700000000003E-2</v>
      </c>
      <c r="CB749">
        <v>-3.5760199999999999E-2</v>
      </c>
      <c r="CC749">
        <v>-1.9486900000000001E-2</v>
      </c>
      <c r="CD749">
        <v>-6.3625000000000001E-3</v>
      </c>
      <c r="CE749">
        <v>-6.04786E-2</v>
      </c>
      <c r="CF749">
        <v>-6.5690499999999999E-2</v>
      </c>
      <c r="CG749">
        <v>-7.6977000000000004E-2</v>
      </c>
      <c r="CH749">
        <v>-5.5096600000000003E-2</v>
      </c>
      <c r="CI749">
        <v>-2.3712799999999999E-2</v>
      </c>
      <c r="CJ749">
        <v>-3.1319100000000002E-2</v>
      </c>
      <c r="CK749">
        <v>-4.6492400000000003E-2</v>
      </c>
      <c r="CL749" s="76">
        <v>7.2939999999999995E-4</v>
      </c>
      <c r="CM749" s="76">
        <v>7.4069999999999995E-4</v>
      </c>
      <c r="CN749" s="76">
        <v>7.1969999999999998E-4</v>
      </c>
      <c r="CO749" s="76">
        <v>4.9919999999999999E-4</v>
      </c>
      <c r="CP749" s="76">
        <v>4.4359999999999999E-4</v>
      </c>
      <c r="CQ749" s="76">
        <v>4.259E-4</v>
      </c>
      <c r="CR749" s="76">
        <v>3.1859999999999999E-4</v>
      </c>
      <c r="CS749" s="76">
        <v>2.2149999999999999E-4</v>
      </c>
      <c r="CT749" s="76">
        <v>2.1489999999999999E-4</v>
      </c>
      <c r="CU749" s="76">
        <v>1.026E-4</v>
      </c>
      <c r="CV749" s="76">
        <v>4.49E-5</v>
      </c>
      <c r="CW749" s="76">
        <v>1.73E-5</v>
      </c>
      <c r="CX749" s="76">
        <v>3.5299999999999997E-5</v>
      </c>
      <c r="CY749" s="76">
        <v>1.042E-4</v>
      </c>
      <c r="CZ749" s="76">
        <v>3.3070000000000002E-4</v>
      </c>
      <c r="DA749" s="76">
        <v>2.0690999999999999E-3</v>
      </c>
      <c r="DB749" s="76">
        <v>2.967E-3</v>
      </c>
      <c r="DC749" s="76">
        <v>8.8999999999999995E-4</v>
      </c>
      <c r="DD749" s="76">
        <v>8.9939999999999996E-4</v>
      </c>
      <c r="DE749" s="76">
        <v>9.0379999999999996E-4</v>
      </c>
      <c r="DF749" s="76">
        <v>9.4760000000000005E-4</v>
      </c>
      <c r="DG749" s="76">
        <v>9.2869999999999997E-4</v>
      </c>
      <c r="DH749" s="76">
        <v>4.9580000000000002E-4</v>
      </c>
      <c r="DI749" s="76">
        <v>5.3319999999999995E-4</v>
      </c>
    </row>
    <row r="750" spans="1:113" x14ac:dyDescent="0.25">
      <c r="A750" t="str">
        <f t="shared" si="11"/>
        <v>All_7. Institutional/Government_All_All_All_All_43704</v>
      </c>
      <c r="B750" t="s">
        <v>177</v>
      </c>
      <c r="C750" t="s">
        <v>281</v>
      </c>
      <c r="D750" t="s">
        <v>19</v>
      </c>
      <c r="E750" t="s">
        <v>65</v>
      </c>
      <c r="F750" t="s">
        <v>19</v>
      </c>
      <c r="G750" t="s">
        <v>19</v>
      </c>
      <c r="H750" t="s">
        <v>19</v>
      </c>
      <c r="I750" t="s">
        <v>19</v>
      </c>
      <c r="J750" s="11">
        <v>43704</v>
      </c>
      <c r="K750">
        <v>15</v>
      </c>
      <c r="L750">
        <v>18</v>
      </c>
      <c r="M750">
        <v>21593</v>
      </c>
      <c r="N750">
        <v>0</v>
      </c>
      <c r="O750">
        <v>0</v>
      </c>
      <c r="P750">
        <v>0</v>
      </c>
      <c r="Q750">
        <v>0</v>
      </c>
      <c r="R750">
        <v>3.4561820000000001</v>
      </c>
      <c r="S750">
        <v>3.3583254</v>
      </c>
      <c r="T750">
        <v>3.2817257</v>
      </c>
      <c r="U750">
        <v>3.2155016999999999</v>
      </c>
      <c r="V750">
        <v>3.3118392999999999</v>
      </c>
      <c r="W750">
        <v>3.4944544999999998</v>
      </c>
      <c r="X750">
        <v>3.7468176999999998</v>
      </c>
      <c r="Y750">
        <v>4.1090505999999998</v>
      </c>
      <c r="Z750">
        <v>4.8541392999999999</v>
      </c>
      <c r="AA750">
        <v>5.4320116000000001</v>
      </c>
      <c r="AB750">
        <v>5.8380087999999999</v>
      </c>
      <c r="AC750">
        <v>6.0779848999999997</v>
      </c>
      <c r="AD750">
        <v>6.1825935999999997</v>
      </c>
      <c r="AE750">
        <v>6.3951934000000001</v>
      </c>
      <c r="AF750">
        <v>6.4952940000000003</v>
      </c>
      <c r="AG750">
        <v>6.4269679999999996</v>
      </c>
      <c r="AH750">
        <v>6.2093220000000002</v>
      </c>
      <c r="AI750">
        <v>5.707878</v>
      </c>
      <c r="AJ750">
        <v>5.446631</v>
      </c>
      <c r="AK750">
        <v>5.5030580000000002</v>
      </c>
      <c r="AL750">
        <v>5.2481640000000001</v>
      </c>
      <c r="AM750">
        <v>4.5545879999999999</v>
      </c>
      <c r="AN750">
        <v>4.0070509999999997</v>
      </c>
      <c r="AO750">
        <v>3.650623</v>
      </c>
      <c r="AP750">
        <v>75.471760000000003</v>
      </c>
      <c r="AQ750">
        <v>74.191379999999995</v>
      </c>
      <c r="AR750">
        <v>73.263000000000005</v>
      </c>
      <c r="AS750">
        <v>71.964160000000007</v>
      </c>
      <c r="AT750">
        <v>70.652190000000004</v>
      </c>
      <c r="AU750">
        <v>69.901409999999998</v>
      </c>
      <c r="AV750">
        <v>68.714910000000003</v>
      </c>
      <c r="AW750">
        <v>69.167739999999995</v>
      </c>
      <c r="AX750">
        <v>72.639600000000002</v>
      </c>
      <c r="AY750">
        <v>76.740039999999993</v>
      </c>
      <c r="AZ750">
        <v>81.467609999999993</v>
      </c>
      <c r="BA750">
        <v>85.427049999999994</v>
      </c>
      <c r="BB750">
        <v>88.930049999999994</v>
      </c>
      <c r="BC750">
        <v>91.554680000000005</v>
      </c>
      <c r="BD750">
        <v>93.417900000000003</v>
      </c>
      <c r="BE750">
        <v>94.643519999999995</v>
      </c>
      <c r="BF750">
        <v>94.762410000000003</v>
      </c>
      <c r="BG750">
        <v>94.174769999999995</v>
      </c>
      <c r="BH750">
        <v>92.14188</v>
      </c>
      <c r="BI750">
        <v>88.941119999999998</v>
      </c>
      <c r="BJ750">
        <v>84.695930000000004</v>
      </c>
      <c r="BK750">
        <v>81.659080000000003</v>
      </c>
      <c r="BL750">
        <v>79.249189999999999</v>
      </c>
      <c r="BM750">
        <v>77.273099999999999</v>
      </c>
      <c r="BN750">
        <v>-5.5455299999999999E-2</v>
      </c>
      <c r="BO750">
        <v>-5.7345199999999999E-2</v>
      </c>
      <c r="BP750">
        <v>-5.9513499999999997E-2</v>
      </c>
      <c r="BQ750">
        <v>-9.7059699999999999E-2</v>
      </c>
      <c r="BR750">
        <v>-6.2920599999999993E-2</v>
      </c>
      <c r="BS750">
        <v>-4.6624499999999999E-2</v>
      </c>
      <c r="BT750">
        <v>-2.3627599999999999E-2</v>
      </c>
      <c r="BU750">
        <v>4.8781600000000001E-2</v>
      </c>
      <c r="BV750">
        <v>8.33343E-2</v>
      </c>
      <c r="BW750">
        <v>5.3048100000000001E-2</v>
      </c>
      <c r="BX750">
        <v>1.9932399999999999E-2</v>
      </c>
      <c r="BY750">
        <v>1.3642700000000001E-2</v>
      </c>
      <c r="BZ750">
        <v>-4.8220000000000001E-4</v>
      </c>
      <c r="CA750">
        <v>-2.76951E-2</v>
      </c>
      <c r="CB750">
        <v>1.5206E-3</v>
      </c>
      <c r="CC750">
        <v>-1.5368000000000001E-3</v>
      </c>
      <c r="CD750">
        <v>-1.0472199999999999E-2</v>
      </c>
      <c r="CE750">
        <v>-7.5044E-2</v>
      </c>
      <c r="CF750">
        <v>-0.1112667</v>
      </c>
      <c r="CG750">
        <v>-0.1479779</v>
      </c>
      <c r="CH750">
        <v>-7.9832899999999998E-2</v>
      </c>
      <c r="CI750">
        <v>-3.8865400000000001E-2</v>
      </c>
      <c r="CJ750">
        <v>-2.7320899999999999E-2</v>
      </c>
      <c r="CK750">
        <v>-2.1723599999999999E-2</v>
      </c>
      <c r="CL750">
        <v>6.7120000000000005E-4</v>
      </c>
      <c r="CM750">
        <v>8.1729999999999997E-4</v>
      </c>
      <c r="CN750">
        <v>7.5549999999999999E-4</v>
      </c>
      <c r="CO750">
        <v>7.7070000000000003E-4</v>
      </c>
      <c r="CP750">
        <v>5.2590000000000004E-4</v>
      </c>
      <c r="CQ750">
        <v>4.0289999999999998E-4</v>
      </c>
      <c r="CR750">
        <v>3.1100000000000002E-4</v>
      </c>
      <c r="CS750">
        <v>2.7010000000000001E-4</v>
      </c>
      <c r="CT750">
        <v>2.4420000000000003E-4</v>
      </c>
      <c r="CU750">
        <v>1.0349999999999999E-4</v>
      </c>
      <c r="CV750" s="76">
        <v>4.9599999999999999E-5</v>
      </c>
      <c r="CW750" s="76">
        <v>2.6299999999999999E-5</v>
      </c>
      <c r="CX750" s="76">
        <v>5.8300000000000001E-5</v>
      </c>
      <c r="CY750">
        <v>1.4219999999999999E-4</v>
      </c>
      <c r="CZ750">
        <v>3.4390000000000001E-4</v>
      </c>
      <c r="DA750">
        <v>1.9237E-3</v>
      </c>
      <c r="DB750">
        <v>2.7748999999999998E-3</v>
      </c>
      <c r="DC750">
        <v>9.255E-4</v>
      </c>
      <c r="DD750">
        <v>1.0135999999999999E-3</v>
      </c>
      <c r="DE750">
        <v>1.0698000000000001E-3</v>
      </c>
      <c r="DF750">
        <v>1.0149E-3</v>
      </c>
      <c r="DG750">
        <v>8.7449999999999995E-4</v>
      </c>
      <c r="DH750">
        <v>4.8460000000000002E-4</v>
      </c>
      <c r="DI750">
        <v>4.9879999999999998E-4</v>
      </c>
    </row>
    <row r="751" spans="1:113" x14ac:dyDescent="0.25">
      <c r="A751" t="str">
        <f t="shared" si="11"/>
        <v>All_7. Institutional/Government_All_All_All_All_43721</v>
      </c>
      <c r="B751" t="s">
        <v>177</v>
      </c>
      <c r="C751" t="s">
        <v>281</v>
      </c>
      <c r="D751" t="s">
        <v>19</v>
      </c>
      <c r="E751" t="s">
        <v>65</v>
      </c>
      <c r="F751" t="s">
        <v>19</v>
      </c>
      <c r="G751" t="s">
        <v>19</v>
      </c>
      <c r="H751" t="s">
        <v>19</v>
      </c>
      <c r="I751" t="s">
        <v>19</v>
      </c>
      <c r="J751" s="11">
        <v>43721</v>
      </c>
      <c r="K751">
        <v>15</v>
      </c>
      <c r="L751">
        <v>18</v>
      </c>
      <c r="M751">
        <v>21528</v>
      </c>
      <c r="N751">
        <v>0</v>
      </c>
      <c r="O751">
        <v>0</v>
      </c>
      <c r="P751">
        <v>0</v>
      </c>
      <c r="Q751">
        <v>0</v>
      </c>
      <c r="R751">
        <v>3.2445005</v>
      </c>
      <c r="S751">
        <v>3.1473680000000002</v>
      </c>
      <c r="T751">
        <v>3.0585276000000001</v>
      </c>
      <c r="U751">
        <v>3.0731147999999999</v>
      </c>
      <c r="V751">
        <v>3.1522773000000002</v>
      </c>
      <c r="W751">
        <v>3.3394110000000001</v>
      </c>
      <c r="X751">
        <v>3.6038909000000001</v>
      </c>
      <c r="Y751">
        <v>3.8540287000000002</v>
      </c>
      <c r="Z751">
        <v>4.4499332000000003</v>
      </c>
      <c r="AA751">
        <v>4.9481846999999997</v>
      </c>
      <c r="AB751">
        <v>5.3748240000000003</v>
      </c>
      <c r="AC751">
        <v>5.6725896999999996</v>
      </c>
      <c r="AD751">
        <v>5.8454851000000003</v>
      </c>
      <c r="AE751">
        <v>6.0641346</v>
      </c>
      <c r="AF751">
        <v>6.1911014</v>
      </c>
      <c r="AG751">
        <v>6.1693429999999996</v>
      </c>
      <c r="AH751">
        <v>5.9957370000000001</v>
      </c>
      <c r="AI751">
        <v>5.501207</v>
      </c>
      <c r="AJ751">
        <v>5.2609430000000001</v>
      </c>
      <c r="AK751">
        <v>5.3955570000000002</v>
      </c>
      <c r="AL751">
        <v>5.0654149999999998</v>
      </c>
      <c r="AM751">
        <v>4.5797699999999999</v>
      </c>
      <c r="AN751">
        <v>4.0315890000000003</v>
      </c>
      <c r="AO751">
        <v>3.573833</v>
      </c>
      <c r="AP751">
        <v>71.780280000000005</v>
      </c>
      <c r="AQ751">
        <v>69.633629999999997</v>
      </c>
      <c r="AR751">
        <v>68.148840000000007</v>
      </c>
      <c r="AS751">
        <v>66.411280000000005</v>
      </c>
      <c r="AT751">
        <v>65.536590000000004</v>
      </c>
      <c r="AU751">
        <v>64.428219999999996</v>
      </c>
      <c r="AV751">
        <v>63.744459999999997</v>
      </c>
      <c r="AW751">
        <v>63.704610000000002</v>
      </c>
      <c r="AX751">
        <v>67.675970000000007</v>
      </c>
      <c r="AY751">
        <v>73.53313</v>
      </c>
      <c r="AZ751">
        <v>78.892809999999997</v>
      </c>
      <c r="BA751">
        <v>83.990539999999996</v>
      </c>
      <c r="BB751">
        <v>87.995890000000003</v>
      </c>
      <c r="BC751">
        <v>90.930760000000006</v>
      </c>
      <c r="BD751">
        <v>93.147229999999993</v>
      </c>
      <c r="BE751">
        <v>94.988399999999999</v>
      </c>
      <c r="BF751">
        <v>95.590810000000005</v>
      </c>
      <c r="BG751">
        <v>94.918959999999998</v>
      </c>
      <c r="BH751">
        <v>92.928539999999998</v>
      </c>
      <c r="BI751">
        <v>89.003270000000001</v>
      </c>
      <c r="BJ751">
        <v>84.449359999999999</v>
      </c>
      <c r="BK751">
        <v>80.485479999999995</v>
      </c>
      <c r="BL751">
        <v>77.452089999999998</v>
      </c>
      <c r="BM751">
        <v>74.894739999999999</v>
      </c>
      <c r="BN751">
        <v>-5.5122499999999998E-2</v>
      </c>
      <c r="BO751">
        <v>-3.9064700000000001E-2</v>
      </c>
      <c r="BP751">
        <v>-9.1462999999999996E-3</v>
      </c>
      <c r="BQ751">
        <v>-1.7463900000000001E-2</v>
      </c>
      <c r="BR751">
        <v>-8.9639999999999997E-3</v>
      </c>
      <c r="BS751">
        <v>-2.1476800000000001E-2</v>
      </c>
      <c r="BT751">
        <v>2.5873799999999999E-2</v>
      </c>
      <c r="BU751">
        <v>9.8250900000000002E-2</v>
      </c>
      <c r="BV751">
        <v>0.14021239999999999</v>
      </c>
      <c r="BW751">
        <v>8.1860100000000005E-2</v>
      </c>
      <c r="BX751">
        <v>3.59926E-2</v>
      </c>
      <c r="BY751">
        <v>1.5650500000000001E-2</v>
      </c>
      <c r="BZ751">
        <v>-8.5045999999999993E-3</v>
      </c>
      <c r="CA751">
        <v>-7.1876999999999996E-2</v>
      </c>
      <c r="CB751">
        <v>-5.2383800000000001E-2</v>
      </c>
      <c r="CC751">
        <v>-3.87114E-2</v>
      </c>
      <c r="CD751">
        <v>-4.46352E-2</v>
      </c>
      <c r="CE751">
        <v>-5.7363900000000002E-2</v>
      </c>
      <c r="CF751">
        <v>-3.0180999999999999E-2</v>
      </c>
      <c r="CG751">
        <v>-2.4143399999999999E-2</v>
      </c>
      <c r="CH751">
        <v>-6.2579399999999993E-2</v>
      </c>
      <c r="CI751">
        <v>-9.1641299999999995E-2</v>
      </c>
      <c r="CJ751">
        <v>-0.1196687</v>
      </c>
      <c r="CK751">
        <v>-0.1202448</v>
      </c>
      <c r="CL751">
        <v>6.4369999999999998E-4</v>
      </c>
      <c r="CM751">
        <v>7.0899999999999999E-4</v>
      </c>
      <c r="CN751">
        <v>6.0510000000000002E-4</v>
      </c>
      <c r="CO751">
        <v>4.595E-4</v>
      </c>
      <c r="CP751">
        <v>3.5629999999999999E-4</v>
      </c>
      <c r="CQ751">
        <v>2.8840000000000002E-4</v>
      </c>
      <c r="CR751">
        <v>2.3489999999999999E-4</v>
      </c>
      <c r="CS751">
        <v>2.8899999999999998E-4</v>
      </c>
      <c r="CT751">
        <v>2.4800000000000001E-4</v>
      </c>
      <c r="CU751" s="76">
        <v>1.3100000000000001E-4</v>
      </c>
      <c r="CV751" s="76">
        <v>3.9900000000000001E-5</v>
      </c>
      <c r="CW751" s="76">
        <v>2.4700000000000001E-5</v>
      </c>
      <c r="CX751" s="76">
        <v>4.3399999999999998E-5</v>
      </c>
      <c r="CY751" s="76">
        <v>1.317E-4</v>
      </c>
      <c r="CZ751">
        <v>3.9809999999999997E-4</v>
      </c>
      <c r="DA751">
        <v>2.3622999999999999E-3</v>
      </c>
      <c r="DB751">
        <v>3.3438000000000001E-3</v>
      </c>
      <c r="DC751">
        <v>1.0242999999999999E-3</v>
      </c>
      <c r="DD751">
        <v>1.0713000000000001E-3</v>
      </c>
      <c r="DE751">
        <v>1.1578000000000001E-3</v>
      </c>
      <c r="DF751">
        <v>1.168E-3</v>
      </c>
      <c r="DG751">
        <v>1.1375000000000001E-3</v>
      </c>
      <c r="DH751">
        <v>5.329E-4</v>
      </c>
      <c r="DI751">
        <v>5.2400000000000005E-4</v>
      </c>
    </row>
    <row r="752" spans="1:113" x14ac:dyDescent="0.25">
      <c r="A752" t="str">
        <f t="shared" si="11"/>
        <v>All_7. Institutional/Government_All_All_All_All_2958465</v>
      </c>
      <c r="B752" t="s">
        <v>204</v>
      </c>
      <c r="C752" t="s">
        <v>281</v>
      </c>
      <c r="D752" t="s">
        <v>19</v>
      </c>
      <c r="E752" t="s">
        <v>65</v>
      </c>
      <c r="F752" t="s">
        <v>19</v>
      </c>
      <c r="G752" t="s">
        <v>19</v>
      </c>
      <c r="H752" t="s">
        <v>19</v>
      </c>
      <c r="I752" t="s">
        <v>19</v>
      </c>
      <c r="J752" s="11">
        <v>2958465</v>
      </c>
      <c r="K752">
        <v>15</v>
      </c>
      <c r="L752">
        <v>18</v>
      </c>
      <c r="M752">
        <v>21741.78</v>
      </c>
      <c r="N752">
        <v>0</v>
      </c>
      <c r="O752">
        <v>0</v>
      </c>
      <c r="P752">
        <v>0</v>
      </c>
      <c r="Q752">
        <v>0</v>
      </c>
      <c r="R752">
        <v>3.4449090999999998</v>
      </c>
      <c r="S752">
        <v>3.3388298999999999</v>
      </c>
      <c r="T752">
        <v>3.2561159000000002</v>
      </c>
      <c r="U752">
        <v>3.2297123000000001</v>
      </c>
      <c r="V752">
        <v>3.2805534999999999</v>
      </c>
      <c r="W752">
        <v>3.4447174</v>
      </c>
      <c r="X752">
        <v>3.6134802000000001</v>
      </c>
      <c r="Y752">
        <v>4.0116148999999997</v>
      </c>
      <c r="Z752">
        <v>4.7015741999999996</v>
      </c>
      <c r="AA752">
        <v>5.2483569000000001</v>
      </c>
      <c r="AB752">
        <v>5.6515693999999996</v>
      </c>
      <c r="AC752">
        <v>5.9333678000000001</v>
      </c>
      <c r="AD752">
        <v>6.0877024999999998</v>
      </c>
      <c r="AE752">
        <v>6.3021048000000004</v>
      </c>
      <c r="AF752">
        <v>6.3901830000000004</v>
      </c>
      <c r="AG752">
        <v>6.3557449999999998</v>
      </c>
      <c r="AH752">
        <v>6.1825979999999996</v>
      </c>
      <c r="AI752">
        <v>5.7256010000000002</v>
      </c>
      <c r="AJ752">
        <v>5.4982850000000001</v>
      </c>
      <c r="AK752">
        <v>5.4095380000000004</v>
      </c>
      <c r="AL752">
        <v>5.1907800000000002</v>
      </c>
      <c r="AM752">
        <v>4.6388119999999997</v>
      </c>
      <c r="AN752">
        <v>4.0840810000000003</v>
      </c>
      <c r="AO752">
        <v>3.6979160000000002</v>
      </c>
      <c r="AP752">
        <v>75.214730000000003</v>
      </c>
      <c r="AQ752">
        <v>73.473259999999996</v>
      </c>
      <c r="AR752">
        <v>72.033969999999997</v>
      </c>
      <c r="AS752">
        <v>70.572479999999999</v>
      </c>
      <c r="AT752">
        <v>69.431039999999996</v>
      </c>
      <c r="AU752">
        <v>68.464619999999996</v>
      </c>
      <c r="AV752">
        <v>67.631140000000002</v>
      </c>
      <c r="AW752">
        <v>68.502110000000002</v>
      </c>
      <c r="AX752">
        <v>72.440479999999994</v>
      </c>
      <c r="AY752">
        <v>77.152879999999996</v>
      </c>
      <c r="AZ752">
        <v>81.825069999999997</v>
      </c>
      <c r="BA752">
        <v>85.962230000000005</v>
      </c>
      <c r="BB752">
        <v>89.42841</v>
      </c>
      <c r="BC752">
        <v>92.212969999999999</v>
      </c>
      <c r="BD752">
        <v>94.347409999999996</v>
      </c>
      <c r="BE752">
        <v>95.605140000000006</v>
      </c>
      <c r="BF752">
        <v>96.047070000000005</v>
      </c>
      <c r="BG752">
        <v>95.623500000000007</v>
      </c>
      <c r="BH752">
        <v>94.107510000000005</v>
      </c>
      <c r="BI752">
        <v>91.189409999999995</v>
      </c>
      <c r="BJ752">
        <v>86.85378</v>
      </c>
      <c r="BK752">
        <v>82.892610000000005</v>
      </c>
      <c r="BL752">
        <v>79.905280000000005</v>
      </c>
      <c r="BM752">
        <v>77.536519999999996</v>
      </c>
      <c r="BN752">
        <v>-6.1351200000000002E-2</v>
      </c>
      <c r="BO752">
        <v>-5.8614199999999998E-2</v>
      </c>
      <c r="BP752">
        <v>-5.0271099999999999E-2</v>
      </c>
      <c r="BQ752">
        <v>-5.4459500000000001E-2</v>
      </c>
      <c r="BR752">
        <v>-4.0912799999999999E-2</v>
      </c>
      <c r="BS752">
        <v>-4.8370099999999999E-2</v>
      </c>
      <c r="BT752">
        <v>-2.4375600000000001E-2</v>
      </c>
      <c r="BU752">
        <v>4.9110800000000003E-2</v>
      </c>
      <c r="BV752">
        <v>7.6679999999999998E-2</v>
      </c>
      <c r="BW752">
        <v>5.62268E-2</v>
      </c>
      <c r="BX752">
        <v>2.3498399999999999E-2</v>
      </c>
      <c r="BY752">
        <v>9.6722000000000006E-3</v>
      </c>
      <c r="BZ752">
        <v>-1.6825300000000001E-2</v>
      </c>
      <c r="CA752">
        <v>-5.5101400000000002E-2</v>
      </c>
      <c r="CB752">
        <v>-2.8864799999999999E-2</v>
      </c>
      <c r="CC752">
        <v>-1.5888099999999999E-2</v>
      </c>
      <c r="CD752">
        <v>-3.05618E-2</v>
      </c>
      <c r="CE752">
        <v>-9.8058099999999995E-2</v>
      </c>
      <c r="CF752">
        <v>-0.12776199999999999</v>
      </c>
      <c r="CG752">
        <v>-0.13853889999999999</v>
      </c>
      <c r="CH752">
        <v>-9.6871600000000002E-2</v>
      </c>
      <c r="CI752">
        <v>-6.5300399999999995E-2</v>
      </c>
      <c r="CJ752">
        <v>-7.1867E-2</v>
      </c>
      <c r="CK752">
        <v>-7.7446000000000001E-2</v>
      </c>
      <c r="CL752">
        <v>6.6199999999999996E-5</v>
      </c>
      <c r="CM752">
        <v>7.4099999999999999E-5</v>
      </c>
      <c r="CN752">
        <v>6.8100000000000002E-5</v>
      </c>
      <c r="CO752">
        <v>5.5000000000000002E-5</v>
      </c>
      <c r="CP752">
        <v>4.5000000000000003E-5</v>
      </c>
      <c r="CQ752">
        <v>3.93E-5</v>
      </c>
      <c r="CR752">
        <v>3.1199999999999999E-5</v>
      </c>
      <c r="CS752">
        <v>2.5700000000000001E-5</v>
      </c>
      <c r="CT752">
        <v>2.2399999999999999E-5</v>
      </c>
      <c r="CU752" s="76">
        <v>1.19E-5</v>
      </c>
      <c r="CV752" s="76">
        <v>5.8000000000000004E-6</v>
      </c>
      <c r="CW752" s="76">
        <v>2.96E-6</v>
      </c>
      <c r="CX752" s="76">
        <v>6.8499999999999996E-6</v>
      </c>
      <c r="CY752" s="76">
        <v>1.4100000000000001E-5</v>
      </c>
      <c r="CZ752">
        <v>3.5800000000000003E-5</v>
      </c>
      <c r="DA752">
        <v>1.838E-4</v>
      </c>
      <c r="DB752">
        <v>2.6019999999999998E-4</v>
      </c>
      <c r="DC752">
        <v>9.4300000000000002E-5</v>
      </c>
      <c r="DD752">
        <v>1.0060000000000001E-4</v>
      </c>
      <c r="DE752">
        <v>1.041E-4</v>
      </c>
      <c r="DF752">
        <v>1.039E-4</v>
      </c>
      <c r="DG752">
        <v>9.4300000000000002E-5</v>
      </c>
      <c r="DH752">
        <v>5.4799999999999997E-5</v>
      </c>
      <c r="DI752">
        <v>5.5899999999999997E-5</v>
      </c>
    </row>
    <row r="753" spans="1:113" x14ac:dyDescent="0.25">
      <c r="A753" t="str">
        <f t="shared" si="11"/>
        <v>All_8. Other or unknown_All_All_All_All_43627</v>
      </c>
      <c r="B753" t="s">
        <v>177</v>
      </c>
      <c r="C753" t="s">
        <v>282</v>
      </c>
      <c r="D753" t="s">
        <v>19</v>
      </c>
      <c r="E753" t="s">
        <v>66</v>
      </c>
      <c r="F753" t="s">
        <v>19</v>
      </c>
      <c r="G753" t="s">
        <v>19</v>
      </c>
      <c r="H753" t="s">
        <v>19</v>
      </c>
      <c r="I753" t="s">
        <v>19</v>
      </c>
      <c r="J753" s="11">
        <v>43627</v>
      </c>
      <c r="K753">
        <v>15</v>
      </c>
      <c r="L753">
        <v>18</v>
      </c>
      <c r="M753">
        <v>14711</v>
      </c>
      <c r="N753">
        <v>0</v>
      </c>
      <c r="O753">
        <v>0</v>
      </c>
      <c r="P753">
        <v>0</v>
      </c>
      <c r="Q753">
        <v>0</v>
      </c>
      <c r="R753">
        <v>3.4793221000000001</v>
      </c>
      <c r="S753">
        <v>3.3438842000000002</v>
      </c>
      <c r="T753">
        <v>3.2684969000000001</v>
      </c>
      <c r="U753">
        <v>3.2376217999999999</v>
      </c>
      <c r="V753">
        <v>3.3244151</v>
      </c>
      <c r="W753">
        <v>3.5481855000000002</v>
      </c>
      <c r="X753">
        <v>3.7730304000000001</v>
      </c>
      <c r="Y753">
        <v>4.2602080999999998</v>
      </c>
      <c r="Z753">
        <v>4.7940925999999999</v>
      </c>
      <c r="AA753">
        <v>5.1485700000000003</v>
      </c>
      <c r="AB753">
        <v>5.4008004999999999</v>
      </c>
      <c r="AC753">
        <v>5.5813553000000002</v>
      </c>
      <c r="AD753">
        <v>5.6563262999999999</v>
      </c>
      <c r="AE753">
        <v>5.8088772999999998</v>
      </c>
      <c r="AF753">
        <v>5.7748236000000004</v>
      </c>
      <c r="AG753">
        <v>5.6956449999999998</v>
      </c>
      <c r="AH753">
        <v>5.4603140000000003</v>
      </c>
      <c r="AI753">
        <v>4.9779989999999996</v>
      </c>
      <c r="AJ753">
        <v>4.6462539999999999</v>
      </c>
      <c r="AK753">
        <v>4.5000150000000003</v>
      </c>
      <c r="AL753">
        <v>4.4693779999999999</v>
      </c>
      <c r="AM753">
        <v>4.3626709999999997</v>
      </c>
      <c r="AN753">
        <v>4.0602510000000001</v>
      </c>
      <c r="AO753">
        <v>3.8327779999999998</v>
      </c>
      <c r="AP753">
        <v>78.575029999999998</v>
      </c>
      <c r="AQ753">
        <v>75.822720000000004</v>
      </c>
      <c r="AR753">
        <v>74.033299999999997</v>
      </c>
      <c r="AS753">
        <v>72.946950000000001</v>
      </c>
      <c r="AT753">
        <v>71.412189999999995</v>
      </c>
      <c r="AU753">
        <v>70.798919999999995</v>
      </c>
      <c r="AV753">
        <v>70.421880000000002</v>
      </c>
      <c r="AW753">
        <v>72.787769999999995</v>
      </c>
      <c r="AX753">
        <v>77.412670000000006</v>
      </c>
      <c r="AY753">
        <v>82.079260000000005</v>
      </c>
      <c r="AZ753">
        <v>85.841130000000007</v>
      </c>
      <c r="BA753">
        <v>89.818439999999995</v>
      </c>
      <c r="BB753">
        <v>93.280169999999998</v>
      </c>
      <c r="BC753">
        <v>95.571780000000004</v>
      </c>
      <c r="BD753">
        <v>97.615650000000002</v>
      </c>
      <c r="BE753">
        <v>98.754530000000003</v>
      </c>
      <c r="BF753">
        <v>99.614680000000007</v>
      </c>
      <c r="BG753">
        <v>98.894329999999997</v>
      </c>
      <c r="BH753">
        <v>97.492000000000004</v>
      </c>
      <c r="BI753">
        <v>95.412549999999996</v>
      </c>
      <c r="BJ753">
        <v>92.230260000000001</v>
      </c>
      <c r="BK753">
        <v>87.550150000000002</v>
      </c>
      <c r="BL753">
        <v>84.053569999999993</v>
      </c>
      <c r="BM753">
        <v>81.777640000000005</v>
      </c>
      <c r="BN753">
        <v>-7.4915800000000005E-2</v>
      </c>
      <c r="BO753">
        <v>-6.5260100000000001E-2</v>
      </c>
      <c r="BP753">
        <v>-5.5784100000000003E-2</v>
      </c>
      <c r="BQ753">
        <v>-2.90248E-2</v>
      </c>
      <c r="BR753">
        <v>-2.1621499999999998E-2</v>
      </c>
      <c r="BS753">
        <v>-2.1576399999999999E-2</v>
      </c>
      <c r="BT753">
        <v>6.21004E-2</v>
      </c>
      <c r="BU753">
        <v>0.10092959999999999</v>
      </c>
      <c r="BV753">
        <v>6.4660899999999993E-2</v>
      </c>
      <c r="BW753">
        <v>3.1172999999999999E-2</v>
      </c>
      <c r="BX753">
        <v>-1.1944E-3</v>
      </c>
      <c r="BY753">
        <v>-8.9984999999999996E-2</v>
      </c>
      <c r="BZ753">
        <v>-3.04929E-2</v>
      </c>
      <c r="CA753">
        <v>-5.8319200000000002E-2</v>
      </c>
      <c r="CB753">
        <v>-4.2535900000000001E-2</v>
      </c>
      <c r="CC753">
        <v>-6.7659999999999998E-2</v>
      </c>
      <c r="CD753">
        <v>-9.9466299999999994E-2</v>
      </c>
      <c r="CE753">
        <v>-9.2670799999999998E-2</v>
      </c>
      <c r="CF753">
        <v>-6.0893700000000002E-2</v>
      </c>
      <c r="CG753">
        <v>-5.54114E-2</v>
      </c>
      <c r="CH753">
        <v>-2.3491000000000001E-2</v>
      </c>
      <c r="CI753">
        <v>-3.5727299999999997E-2</v>
      </c>
      <c r="CJ753">
        <v>1.10166E-2</v>
      </c>
      <c r="CK753">
        <v>-4.1695500000000003E-2</v>
      </c>
      <c r="CL753">
        <v>4.5583000000000004E-3</v>
      </c>
      <c r="CM753">
        <v>5.1812000000000004E-3</v>
      </c>
      <c r="CN753">
        <v>8.0216000000000003E-3</v>
      </c>
      <c r="CO753">
        <v>7.8481999999999996E-3</v>
      </c>
      <c r="CP753">
        <v>6.2861000000000002E-3</v>
      </c>
      <c r="CQ753">
        <v>5.2164999999999998E-3</v>
      </c>
      <c r="CR753">
        <v>6.5954000000000004E-3</v>
      </c>
      <c r="CS753">
        <v>1.16159E-2</v>
      </c>
      <c r="CT753">
        <v>3.3395E-3</v>
      </c>
      <c r="CU753">
        <v>1.8665999999999999E-3</v>
      </c>
      <c r="CV753">
        <v>2.3780000000000001E-4</v>
      </c>
      <c r="CW753">
        <v>2.118E-4</v>
      </c>
      <c r="CX753">
        <v>3.2830000000000001E-4</v>
      </c>
      <c r="CY753">
        <v>1.1218999999999999E-3</v>
      </c>
      <c r="CZ753">
        <v>5.1340999999999999E-3</v>
      </c>
      <c r="DA753">
        <v>1.6311200000000001E-2</v>
      </c>
      <c r="DB753">
        <v>3.6376899999999997E-2</v>
      </c>
      <c r="DC753">
        <v>1.9858199999999999E-2</v>
      </c>
      <c r="DD753">
        <v>4.2297999999999997E-3</v>
      </c>
      <c r="DE753">
        <v>5.6134000000000002E-3</v>
      </c>
      <c r="DF753">
        <v>1.9299E-3</v>
      </c>
      <c r="DG753">
        <v>9.1020000000000001E-4</v>
      </c>
      <c r="DH753">
        <v>4.9172E-3</v>
      </c>
      <c r="DI753">
        <v>2.1730999999999999E-3</v>
      </c>
    </row>
    <row r="754" spans="1:113" x14ac:dyDescent="0.25">
      <c r="A754" t="str">
        <f t="shared" si="11"/>
        <v>All_8. Other or unknown_All_All_All_All_43670</v>
      </c>
      <c r="B754" t="s">
        <v>177</v>
      </c>
      <c r="C754" t="s">
        <v>282</v>
      </c>
      <c r="D754" t="s">
        <v>19</v>
      </c>
      <c r="E754" t="s">
        <v>66</v>
      </c>
      <c r="F754" t="s">
        <v>19</v>
      </c>
      <c r="G754" t="s">
        <v>19</v>
      </c>
      <c r="H754" t="s">
        <v>19</v>
      </c>
      <c r="I754" t="s">
        <v>19</v>
      </c>
      <c r="J754" s="11">
        <v>43670</v>
      </c>
      <c r="K754">
        <v>15</v>
      </c>
      <c r="L754">
        <v>18</v>
      </c>
      <c r="M754">
        <v>13668</v>
      </c>
      <c r="N754">
        <v>0</v>
      </c>
      <c r="O754">
        <v>0</v>
      </c>
      <c r="P754">
        <v>0</v>
      </c>
      <c r="Q754">
        <v>0</v>
      </c>
      <c r="R754">
        <v>3.3784543999999999</v>
      </c>
      <c r="S754">
        <v>3.2725480999999998</v>
      </c>
      <c r="T754">
        <v>3.1677558000000001</v>
      </c>
      <c r="U754">
        <v>3.1430706000000002</v>
      </c>
      <c r="V754">
        <v>3.2782612000000002</v>
      </c>
      <c r="W754">
        <v>3.5276738000000001</v>
      </c>
      <c r="X754">
        <v>3.7428599999999999</v>
      </c>
      <c r="Y754">
        <v>4.1743117999999999</v>
      </c>
      <c r="Z754">
        <v>4.6448159000000002</v>
      </c>
      <c r="AA754">
        <v>4.8993399000000002</v>
      </c>
      <c r="AB754">
        <v>5.1927842000000002</v>
      </c>
      <c r="AC754">
        <v>5.3848890000000003</v>
      </c>
      <c r="AD754">
        <v>5.5304463999999998</v>
      </c>
      <c r="AE754">
        <v>5.6793170999999996</v>
      </c>
      <c r="AF754">
        <v>5.6528685000000003</v>
      </c>
      <c r="AG754">
        <v>5.5249829999999998</v>
      </c>
      <c r="AH754">
        <v>5.2792329999999996</v>
      </c>
      <c r="AI754">
        <v>4.8487439999999999</v>
      </c>
      <c r="AJ754">
        <v>4.5484080000000002</v>
      </c>
      <c r="AK754">
        <v>4.4218500000000001</v>
      </c>
      <c r="AL754">
        <v>4.3395330000000003</v>
      </c>
      <c r="AM754">
        <v>4.1562650000000003</v>
      </c>
      <c r="AN754">
        <v>3.8848009999999999</v>
      </c>
      <c r="AO754">
        <v>3.6377329999999999</v>
      </c>
      <c r="AP754">
        <v>75.713930000000005</v>
      </c>
      <c r="AQ754">
        <v>73.10472</v>
      </c>
      <c r="AR754">
        <v>71.248329999999996</v>
      </c>
      <c r="AS754">
        <v>70.081050000000005</v>
      </c>
      <c r="AT754">
        <v>69.375079999999997</v>
      </c>
      <c r="AU754">
        <v>68.524569999999997</v>
      </c>
      <c r="AV754">
        <v>67.613849999999999</v>
      </c>
      <c r="AW754">
        <v>68.804869999999994</v>
      </c>
      <c r="AX754">
        <v>72.258160000000004</v>
      </c>
      <c r="AY754">
        <v>76.618070000000003</v>
      </c>
      <c r="AZ754">
        <v>81.039349999999999</v>
      </c>
      <c r="BA754">
        <v>84.527739999999994</v>
      </c>
      <c r="BB754">
        <v>87.592240000000004</v>
      </c>
      <c r="BC754">
        <v>91.268559999999994</v>
      </c>
      <c r="BD754">
        <v>93.845709999999997</v>
      </c>
      <c r="BE754">
        <v>95.087140000000005</v>
      </c>
      <c r="BF754">
        <v>95.382840000000002</v>
      </c>
      <c r="BG754">
        <v>95.323999999999998</v>
      </c>
      <c r="BH754">
        <v>94.649039999999999</v>
      </c>
      <c r="BI754">
        <v>92.650919999999999</v>
      </c>
      <c r="BJ754">
        <v>88.634540000000001</v>
      </c>
      <c r="BK754">
        <v>84.266729999999995</v>
      </c>
      <c r="BL754">
        <v>81.380229999999997</v>
      </c>
      <c r="BM754">
        <v>79.06268</v>
      </c>
      <c r="BN754">
        <v>-1.59861E-2</v>
      </c>
      <c r="BO754">
        <v>-2.6748000000000001E-2</v>
      </c>
      <c r="BP754">
        <v>-1.2747100000000001E-2</v>
      </c>
      <c r="BQ754">
        <v>-1.79366E-2</v>
      </c>
      <c r="BR754">
        <v>-2.2858199999999999E-2</v>
      </c>
      <c r="BS754">
        <v>-2.3469799999999999E-2</v>
      </c>
      <c r="BT754">
        <v>-5.3264000000000002E-3</v>
      </c>
      <c r="BU754">
        <v>3.8542699999999999E-2</v>
      </c>
      <c r="BV754">
        <v>4.98491E-2</v>
      </c>
      <c r="BW754">
        <v>6.33827E-2</v>
      </c>
      <c r="BX754">
        <v>1.9532899999999999E-2</v>
      </c>
      <c r="BY754">
        <v>-1.8134299999999999E-2</v>
      </c>
      <c r="BZ754">
        <v>-4.2344E-2</v>
      </c>
      <c r="CA754">
        <v>-4.36613E-2</v>
      </c>
      <c r="CB754">
        <v>2.2972800000000002E-2</v>
      </c>
      <c r="CC754">
        <v>2.5138899999999999E-2</v>
      </c>
      <c r="CD754">
        <v>1.44805E-2</v>
      </c>
      <c r="CE754">
        <v>-8.9317000000000007E-3</v>
      </c>
      <c r="CF754">
        <v>-2.2065399999999999E-2</v>
      </c>
      <c r="CG754">
        <v>-4.90465E-2</v>
      </c>
      <c r="CH754">
        <v>-3.5123099999999997E-2</v>
      </c>
      <c r="CI754">
        <v>-2.3112400000000002E-2</v>
      </c>
      <c r="CJ754">
        <v>6.5660000000000002E-4</v>
      </c>
      <c r="CK754">
        <v>4.5097000000000002E-3</v>
      </c>
      <c r="CL754">
        <v>3.3289000000000001E-3</v>
      </c>
      <c r="CM754">
        <v>3.7082999999999999E-3</v>
      </c>
      <c r="CN754">
        <v>5.4779E-3</v>
      </c>
      <c r="CO754">
        <v>5.0534999999999998E-3</v>
      </c>
      <c r="CP754">
        <v>4.2338000000000002E-3</v>
      </c>
      <c r="CQ754">
        <v>3.6270999999999999E-3</v>
      </c>
      <c r="CR754">
        <v>5.0220999999999998E-3</v>
      </c>
      <c r="CS754">
        <v>8.3783999999999994E-3</v>
      </c>
      <c r="CT754">
        <v>2.4989999999999999E-3</v>
      </c>
      <c r="CU754">
        <v>1.3123E-3</v>
      </c>
      <c r="CV754">
        <v>2.0719999999999999E-4</v>
      </c>
      <c r="CW754">
        <v>9.9099999999999996E-5</v>
      </c>
      <c r="CX754">
        <v>2.041E-4</v>
      </c>
      <c r="CY754">
        <v>7.5770000000000004E-4</v>
      </c>
      <c r="CZ754">
        <v>3.2739000000000002E-3</v>
      </c>
      <c r="DA754">
        <v>1.08191E-2</v>
      </c>
      <c r="DB754">
        <v>2.39603E-2</v>
      </c>
      <c r="DC754">
        <v>1.3425400000000001E-2</v>
      </c>
      <c r="DD754">
        <v>2.7162000000000002E-3</v>
      </c>
      <c r="DE754">
        <v>3.5825000000000002E-3</v>
      </c>
      <c r="DF754">
        <v>1.3288E-3</v>
      </c>
      <c r="DG754">
        <v>6.2339999999999997E-4</v>
      </c>
      <c r="DH754">
        <v>3.3566999999999998E-3</v>
      </c>
      <c r="DI754">
        <v>1.3864000000000001E-3</v>
      </c>
    </row>
    <row r="755" spans="1:113" x14ac:dyDescent="0.25">
      <c r="A755" t="str">
        <f t="shared" si="11"/>
        <v>All_8. Other or unknown_All_All_All_All_43672</v>
      </c>
      <c r="B755" t="s">
        <v>177</v>
      </c>
      <c r="C755" t="s">
        <v>282</v>
      </c>
      <c r="D755" t="s">
        <v>19</v>
      </c>
      <c r="E755" t="s">
        <v>66</v>
      </c>
      <c r="F755" t="s">
        <v>19</v>
      </c>
      <c r="G755" t="s">
        <v>19</v>
      </c>
      <c r="H755" t="s">
        <v>19</v>
      </c>
      <c r="I755" t="s">
        <v>19</v>
      </c>
      <c r="J755" s="11">
        <v>43672</v>
      </c>
      <c r="K755">
        <v>15</v>
      </c>
      <c r="L755">
        <v>18</v>
      </c>
      <c r="M755">
        <v>13660</v>
      </c>
      <c r="N755">
        <v>0</v>
      </c>
      <c r="O755">
        <v>0</v>
      </c>
      <c r="P755">
        <v>0</v>
      </c>
      <c r="Q755">
        <v>0</v>
      </c>
      <c r="R755">
        <v>3.3962113</v>
      </c>
      <c r="S755">
        <v>3.3032009000000002</v>
      </c>
      <c r="T755">
        <v>3.2107781000000002</v>
      </c>
      <c r="U755">
        <v>3.1788107999999999</v>
      </c>
      <c r="V755">
        <v>3.2690872999999998</v>
      </c>
      <c r="W755">
        <v>3.5195954</v>
      </c>
      <c r="X755">
        <v>3.7074611000000002</v>
      </c>
      <c r="Y755">
        <v>4.1152964000000001</v>
      </c>
      <c r="Z755">
        <v>4.5020655999999999</v>
      </c>
      <c r="AA755">
        <v>4.7594021</v>
      </c>
      <c r="AB755">
        <v>4.9728151</v>
      </c>
      <c r="AC755">
        <v>5.1261447999999996</v>
      </c>
      <c r="AD755">
        <v>5.2428964999999996</v>
      </c>
      <c r="AE755">
        <v>5.3413637999999999</v>
      </c>
      <c r="AF755">
        <v>5.2850419000000004</v>
      </c>
      <c r="AG755">
        <v>5.2115580000000001</v>
      </c>
      <c r="AH755">
        <v>4.9682209999999998</v>
      </c>
      <c r="AI755">
        <v>4.5405040000000003</v>
      </c>
      <c r="AJ755">
        <v>4.2743200000000003</v>
      </c>
      <c r="AK755">
        <v>4.0760329999999998</v>
      </c>
      <c r="AL755">
        <v>4.0370020000000002</v>
      </c>
      <c r="AM755">
        <v>3.9607039999999998</v>
      </c>
      <c r="AN755">
        <v>3.7024119999999998</v>
      </c>
      <c r="AO755">
        <v>3.4385560000000002</v>
      </c>
      <c r="AP755">
        <v>74.303370000000001</v>
      </c>
      <c r="AQ755">
        <v>74.323419999999999</v>
      </c>
      <c r="AR755">
        <v>72.977099999999993</v>
      </c>
      <c r="AS755">
        <v>71.212440000000001</v>
      </c>
      <c r="AT755">
        <v>69.619299999999996</v>
      </c>
      <c r="AU755">
        <v>68.448099999999997</v>
      </c>
      <c r="AV755">
        <v>67.579710000000006</v>
      </c>
      <c r="AW755">
        <v>68.725710000000007</v>
      </c>
      <c r="AX755">
        <v>71.215320000000006</v>
      </c>
      <c r="AY755">
        <v>74.740030000000004</v>
      </c>
      <c r="AZ755">
        <v>79.040930000000003</v>
      </c>
      <c r="BA755">
        <v>82.799850000000006</v>
      </c>
      <c r="BB755">
        <v>85.993970000000004</v>
      </c>
      <c r="BC755">
        <v>88.332989999999995</v>
      </c>
      <c r="BD755">
        <v>90.424629999999993</v>
      </c>
      <c r="BE755">
        <v>91.865970000000004</v>
      </c>
      <c r="BF755">
        <v>92.301000000000002</v>
      </c>
      <c r="BG755">
        <v>91.807820000000007</v>
      </c>
      <c r="BH755">
        <v>90.35378</v>
      </c>
      <c r="BI755">
        <v>87.733320000000006</v>
      </c>
      <c r="BJ755">
        <v>83.792910000000006</v>
      </c>
      <c r="BK755">
        <v>79.824110000000005</v>
      </c>
      <c r="BL755">
        <v>77.162559999999999</v>
      </c>
      <c r="BM755">
        <v>75.009159999999994</v>
      </c>
      <c r="BN755">
        <v>-1.3965699999999999E-2</v>
      </c>
      <c r="BO755">
        <v>-3.3532399999999997E-2</v>
      </c>
      <c r="BP755">
        <v>-2.09085E-2</v>
      </c>
      <c r="BQ755">
        <v>-2.3965799999999999E-2</v>
      </c>
      <c r="BR755">
        <v>-2.4224699999999998E-2</v>
      </c>
      <c r="BS755">
        <v>-2.8621199999999999E-2</v>
      </c>
      <c r="BT755">
        <v>-1.18415E-2</v>
      </c>
      <c r="BU755">
        <v>2.8085499999999999E-2</v>
      </c>
      <c r="BV755">
        <v>4.72162E-2</v>
      </c>
      <c r="BW755">
        <v>6.2253299999999998E-2</v>
      </c>
      <c r="BX755">
        <v>5.3600000000000002E-4</v>
      </c>
      <c r="BY755">
        <v>-1.86699E-2</v>
      </c>
      <c r="BZ755">
        <v>-4.3089200000000001E-2</v>
      </c>
      <c r="CA755">
        <v>-2.9484699999999999E-2</v>
      </c>
      <c r="CB755">
        <v>2.9161200000000002E-2</v>
      </c>
      <c r="CC755">
        <v>2.3103700000000001E-2</v>
      </c>
      <c r="CD755">
        <v>5.6087999999999997E-3</v>
      </c>
      <c r="CE755">
        <v>-1.44534E-2</v>
      </c>
      <c r="CF755">
        <v>-2.5874299999999999E-2</v>
      </c>
      <c r="CG755">
        <v>-5.15252E-2</v>
      </c>
      <c r="CH755">
        <v>-3.3731700000000003E-2</v>
      </c>
      <c r="CI755">
        <v>-2.0506400000000001E-2</v>
      </c>
      <c r="CJ755">
        <v>4.2348000000000004E-3</v>
      </c>
      <c r="CK755">
        <v>1.9636000000000001E-2</v>
      </c>
      <c r="CL755">
        <v>3.1438E-3</v>
      </c>
      <c r="CM755">
        <v>3.2764999999999999E-3</v>
      </c>
      <c r="CN755">
        <v>4.9638E-3</v>
      </c>
      <c r="CO755">
        <v>5.0473000000000002E-3</v>
      </c>
      <c r="CP755">
        <v>4.2728000000000002E-3</v>
      </c>
      <c r="CQ755">
        <v>3.8528E-3</v>
      </c>
      <c r="CR755">
        <v>4.4622999999999998E-3</v>
      </c>
      <c r="CS755">
        <v>7.1709E-3</v>
      </c>
      <c r="CT755">
        <v>2.0397000000000002E-3</v>
      </c>
      <c r="CU755">
        <v>1.1707E-3</v>
      </c>
      <c r="CV755">
        <v>2.332E-4</v>
      </c>
      <c r="CW755">
        <v>1.204E-4</v>
      </c>
      <c r="CX755">
        <v>2.0890000000000001E-4</v>
      </c>
      <c r="CY755">
        <v>7.3459999999999997E-4</v>
      </c>
      <c r="CZ755">
        <v>3.1440000000000001E-3</v>
      </c>
      <c r="DA755">
        <v>9.7484000000000008E-3</v>
      </c>
      <c r="DB755">
        <v>2.2194800000000001E-2</v>
      </c>
      <c r="DC755">
        <v>1.2068600000000001E-2</v>
      </c>
      <c r="DD755">
        <v>2.5424000000000002E-3</v>
      </c>
      <c r="DE755">
        <v>3.4925999999999998E-3</v>
      </c>
      <c r="DF755">
        <v>1.2105E-3</v>
      </c>
      <c r="DG755">
        <v>6.1609999999999996E-4</v>
      </c>
      <c r="DH755">
        <v>3.1827000000000001E-3</v>
      </c>
      <c r="DI755">
        <v>1.2826000000000001E-3</v>
      </c>
    </row>
    <row r="756" spans="1:113" x14ac:dyDescent="0.25">
      <c r="A756" t="str">
        <f t="shared" si="11"/>
        <v>All_8. Other or unknown_All_All_All_All_43690</v>
      </c>
      <c r="B756" t="s">
        <v>177</v>
      </c>
      <c r="C756" t="s">
        <v>282</v>
      </c>
      <c r="D756" t="s">
        <v>19</v>
      </c>
      <c r="E756" t="s">
        <v>66</v>
      </c>
      <c r="F756" t="s">
        <v>19</v>
      </c>
      <c r="G756" t="s">
        <v>19</v>
      </c>
      <c r="H756" t="s">
        <v>19</v>
      </c>
      <c r="I756" t="s">
        <v>19</v>
      </c>
      <c r="J756" s="11">
        <v>43690</v>
      </c>
      <c r="K756">
        <v>15</v>
      </c>
      <c r="L756">
        <v>18</v>
      </c>
      <c r="M756">
        <v>13556</v>
      </c>
      <c r="N756">
        <v>0</v>
      </c>
      <c r="O756">
        <v>0</v>
      </c>
      <c r="P756">
        <v>0</v>
      </c>
      <c r="Q756">
        <v>0</v>
      </c>
      <c r="R756">
        <v>3.4201863000000001</v>
      </c>
      <c r="S756">
        <v>3.2821042</v>
      </c>
      <c r="T756">
        <v>3.2136182999999998</v>
      </c>
      <c r="U756">
        <v>3.1827922000000002</v>
      </c>
      <c r="V756">
        <v>3.2606980999999999</v>
      </c>
      <c r="W756">
        <v>3.5312440999999999</v>
      </c>
      <c r="X756">
        <v>3.7407140000000001</v>
      </c>
      <c r="Y756">
        <v>4.1324633000000004</v>
      </c>
      <c r="Z756">
        <v>4.6093878999999998</v>
      </c>
      <c r="AA756">
        <v>4.8815438999999996</v>
      </c>
      <c r="AB756">
        <v>5.1436367000000001</v>
      </c>
      <c r="AC756">
        <v>5.3419929000000002</v>
      </c>
      <c r="AD756">
        <v>5.5323282000000003</v>
      </c>
      <c r="AE756">
        <v>5.6418571000000002</v>
      </c>
      <c r="AF756">
        <v>5.6019151000000003</v>
      </c>
      <c r="AG756">
        <v>5.5486199999999997</v>
      </c>
      <c r="AH756">
        <v>5.2753920000000001</v>
      </c>
      <c r="AI756">
        <v>4.9635400000000001</v>
      </c>
      <c r="AJ756">
        <v>4.5748559999999996</v>
      </c>
      <c r="AK756">
        <v>4.3842780000000001</v>
      </c>
      <c r="AL756">
        <v>4.3752500000000003</v>
      </c>
      <c r="AM756">
        <v>4.1523099999999999</v>
      </c>
      <c r="AN756">
        <v>3.899788</v>
      </c>
      <c r="AO756">
        <v>3.669775</v>
      </c>
      <c r="AP756">
        <v>73.710920000000002</v>
      </c>
      <c r="AQ756">
        <v>71.419780000000003</v>
      </c>
      <c r="AR756">
        <v>70.051010000000005</v>
      </c>
      <c r="AS756">
        <v>68.81026</v>
      </c>
      <c r="AT756">
        <v>67.954120000000003</v>
      </c>
      <c r="AU756">
        <v>66.700559999999996</v>
      </c>
      <c r="AV756">
        <v>65.822059999999993</v>
      </c>
      <c r="AW756">
        <v>66.320080000000004</v>
      </c>
      <c r="AX756">
        <v>70.275639999999996</v>
      </c>
      <c r="AY756">
        <v>75.018590000000003</v>
      </c>
      <c r="AZ756">
        <v>79.298540000000003</v>
      </c>
      <c r="BA756">
        <v>83.586330000000004</v>
      </c>
      <c r="BB756">
        <v>87.216970000000003</v>
      </c>
      <c r="BC756">
        <v>90.125050000000002</v>
      </c>
      <c r="BD756">
        <v>91.886269999999996</v>
      </c>
      <c r="BE756">
        <v>93.28725</v>
      </c>
      <c r="BF756">
        <v>93.950580000000002</v>
      </c>
      <c r="BG756">
        <v>93.79034</v>
      </c>
      <c r="BH756">
        <v>92.851879999999994</v>
      </c>
      <c r="BI756">
        <v>90.208560000000006</v>
      </c>
      <c r="BJ756">
        <v>86.38185</v>
      </c>
      <c r="BK756">
        <v>82.800650000000005</v>
      </c>
      <c r="BL756">
        <v>79.417469999999994</v>
      </c>
      <c r="BM756">
        <v>76.836380000000005</v>
      </c>
      <c r="BN756">
        <v>6.6239000000000003E-3</v>
      </c>
      <c r="BO756">
        <v>7.2291999999999999E-3</v>
      </c>
      <c r="BP756">
        <v>4.2766999999999996E-3</v>
      </c>
      <c r="BQ756">
        <v>9.6585000000000004E-3</v>
      </c>
      <c r="BR756">
        <v>2.1600299999999999E-2</v>
      </c>
      <c r="BS756">
        <v>9.6464400000000006E-2</v>
      </c>
      <c r="BT756">
        <v>0.1097958</v>
      </c>
      <c r="BU756">
        <v>0.1207265</v>
      </c>
      <c r="BV756">
        <v>7.8981899999999994E-2</v>
      </c>
      <c r="BW756">
        <v>4.3756700000000003E-2</v>
      </c>
      <c r="BX756">
        <v>-2.2796000000000001E-3</v>
      </c>
      <c r="BY756">
        <v>-9.5771999999999993E-3</v>
      </c>
      <c r="BZ756">
        <v>-3.4966999999999998E-2</v>
      </c>
      <c r="CA756">
        <v>-6.2693999999999996E-3</v>
      </c>
      <c r="CB756">
        <v>4.6090000000000002E-3</v>
      </c>
      <c r="CC756">
        <v>-2.6130500000000001E-2</v>
      </c>
      <c r="CD756">
        <v>-1.84123E-2</v>
      </c>
      <c r="CE756">
        <v>-6.8574099999999999E-2</v>
      </c>
      <c r="CF756">
        <v>-5.3446800000000003E-2</v>
      </c>
      <c r="CG756">
        <v>-5.8132099999999999E-2</v>
      </c>
      <c r="CH756">
        <v>-3.8337999999999997E-2</v>
      </c>
      <c r="CI756">
        <v>-5.4764000000000002E-3</v>
      </c>
      <c r="CJ756">
        <v>8.6035E-3</v>
      </c>
      <c r="CK756">
        <v>-1.1705500000000001E-2</v>
      </c>
      <c r="CL756">
        <v>3.6415000000000002E-3</v>
      </c>
      <c r="CM756">
        <v>4.1273000000000004E-3</v>
      </c>
      <c r="CN756">
        <v>6.4615999999999996E-3</v>
      </c>
      <c r="CO756">
        <v>6.3981000000000003E-3</v>
      </c>
      <c r="CP756">
        <v>4.8260999999999998E-3</v>
      </c>
      <c r="CQ756">
        <v>4.4565999999999998E-3</v>
      </c>
      <c r="CR756">
        <v>5.5780999999999999E-3</v>
      </c>
      <c r="CS756">
        <v>9.5256000000000004E-3</v>
      </c>
      <c r="CT756">
        <v>2.7880000000000001E-3</v>
      </c>
      <c r="CU756">
        <v>1.5539E-3</v>
      </c>
      <c r="CV756">
        <v>1.952E-4</v>
      </c>
      <c r="CW756">
        <v>8.7299999999999994E-5</v>
      </c>
      <c r="CX756">
        <v>2.0210000000000001E-4</v>
      </c>
      <c r="CY756">
        <v>7.7950000000000003E-4</v>
      </c>
      <c r="CZ756">
        <v>3.9623999999999996E-3</v>
      </c>
      <c r="DA756">
        <v>1.3280800000000001E-2</v>
      </c>
      <c r="DB756">
        <v>2.9257499999999999E-2</v>
      </c>
      <c r="DC756">
        <v>1.6471900000000001E-2</v>
      </c>
      <c r="DD756">
        <v>3.4247000000000001E-3</v>
      </c>
      <c r="DE756">
        <v>4.5878999999999998E-3</v>
      </c>
      <c r="DF756">
        <v>1.5679999999999999E-3</v>
      </c>
      <c r="DG756">
        <v>6.5780000000000005E-4</v>
      </c>
      <c r="DH756">
        <v>4.1295999999999998E-3</v>
      </c>
      <c r="DI756">
        <v>1.6770999999999999E-3</v>
      </c>
    </row>
    <row r="757" spans="1:113" x14ac:dyDescent="0.25">
      <c r="A757" t="str">
        <f t="shared" si="11"/>
        <v>All_8. Other or unknown_All_All_All_All_43691</v>
      </c>
      <c r="B757" t="s">
        <v>177</v>
      </c>
      <c r="C757" t="s">
        <v>282</v>
      </c>
      <c r="D757" t="s">
        <v>19</v>
      </c>
      <c r="E757" t="s">
        <v>66</v>
      </c>
      <c r="F757" t="s">
        <v>19</v>
      </c>
      <c r="G757" t="s">
        <v>19</v>
      </c>
      <c r="H757" t="s">
        <v>19</v>
      </c>
      <c r="I757" t="s">
        <v>19</v>
      </c>
      <c r="J757" s="11">
        <v>43691</v>
      </c>
      <c r="K757">
        <v>15</v>
      </c>
      <c r="L757">
        <v>18</v>
      </c>
      <c r="M757">
        <v>13548</v>
      </c>
      <c r="N757">
        <v>0</v>
      </c>
      <c r="O757">
        <v>0</v>
      </c>
      <c r="P757">
        <v>0</v>
      </c>
      <c r="Q757">
        <v>0</v>
      </c>
      <c r="R757">
        <v>3.4943038999999998</v>
      </c>
      <c r="S757">
        <v>3.3712380999999998</v>
      </c>
      <c r="T757">
        <v>3.2732925000000002</v>
      </c>
      <c r="U757">
        <v>3.2673689000000001</v>
      </c>
      <c r="V757">
        <v>3.342835</v>
      </c>
      <c r="W757">
        <v>3.4051790999999998</v>
      </c>
      <c r="X757">
        <v>3.8059199000000001</v>
      </c>
      <c r="Y757">
        <v>4.2473372999999999</v>
      </c>
      <c r="Z757">
        <v>4.7316585</v>
      </c>
      <c r="AA757">
        <v>5.0663457000000003</v>
      </c>
      <c r="AB757">
        <v>5.3425168999999997</v>
      </c>
      <c r="AC757">
        <v>5.5511496999999999</v>
      </c>
      <c r="AD757">
        <v>5.7161983999999997</v>
      </c>
      <c r="AE757">
        <v>5.8711276000000003</v>
      </c>
      <c r="AF757">
        <v>5.9033366999999997</v>
      </c>
      <c r="AG757">
        <v>5.8441239999999999</v>
      </c>
      <c r="AH757">
        <v>5.5584259999999999</v>
      </c>
      <c r="AI757">
        <v>5.1260279999999998</v>
      </c>
      <c r="AJ757">
        <v>4.7882350000000002</v>
      </c>
      <c r="AK757">
        <v>4.6441790000000003</v>
      </c>
      <c r="AL757">
        <v>4.5902750000000001</v>
      </c>
      <c r="AM757">
        <v>4.3526540000000002</v>
      </c>
      <c r="AN757">
        <v>4.0669250000000003</v>
      </c>
      <c r="AO757">
        <v>3.8456039999999998</v>
      </c>
      <c r="AP757">
        <v>76.496459999999999</v>
      </c>
      <c r="AQ757">
        <v>73.497110000000006</v>
      </c>
      <c r="AR757">
        <v>72.412480000000002</v>
      </c>
      <c r="AS757">
        <v>70.475589999999997</v>
      </c>
      <c r="AT757">
        <v>69.311620000000005</v>
      </c>
      <c r="AU757">
        <v>68.53143</v>
      </c>
      <c r="AV757">
        <v>67.576719999999995</v>
      </c>
      <c r="AW757">
        <v>68.007980000000003</v>
      </c>
      <c r="AX757">
        <v>72.121219999999994</v>
      </c>
      <c r="AY757">
        <v>76.933840000000004</v>
      </c>
      <c r="AZ757">
        <v>81.785060000000001</v>
      </c>
      <c r="BA757">
        <v>86.28201</v>
      </c>
      <c r="BB757">
        <v>90.097170000000006</v>
      </c>
      <c r="BC757">
        <v>93.425160000000005</v>
      </c>
      <c r="BD757">
        <v>95.653059999999996</v>
      </c>
      <c r="BE757">
        <v>97.04853</v>
      </c>
      <c r="BF757">
        <v>97.565579999999997</v>
      </c>
      <c r="BG757">
        <v>97.512150000000005</v>
      </c>
      <c r="BH757">
        <v>96.455609999999993</v>
      </c>
      <c r="BI757">
        <v>94.16319</v>
      </c>
      <c r="BJ757">
        <v>89.529820000000001</v>
      </c>
      <c r="BK757">
        <v>85.395250000000004</v>
      </c>
      <c r="BL757">
        <v>82.109399999999994</v>
      </c>
      <c r="BM757">
        <v>79.656639999999996</v>
      </c>
      <c r="BN757">
        <v>-4.2389000000000003E-3</v>
      </c>
      <c r="BO757">
        <v>-1.951E-3</v>
      </c>
      <c r="BP757">
        <v>-5.2693000000000002E-3</v>
      </c>
      <c r="BQ757">
        <v>1.9451E-3</v>
      </c>
      <c r="BR757">
        <v>1.9921999999999999E-2</v>
      </c>
      <c r="BS757">
        <v>8.6067500000000005E-2</v>
      </c>
      <c r="BT757">
        <v>9.5476199999999997E-2</v>
      </c>
      <c r="BU757">
        <v>0.10662339999999999</v>
      </c>
      <c r="BV757">
        <v>7.3596900000000007E-2</v>
      </c>
      <c r="BW757">
        <v>4.1906499999999999E-2</v>
      </c>
      <c r="BX757">
        <v>-3.4174000000000001E-3</v>
      </c>
      <c r="BY757">
        <v>-1.8198300000000001E-2</v>
      </c>
      <c r="BZ757">
        <v>-5.1187299999999998E-2</v>
      </c>
      <c r="CA757">
        <v>-3.34203E-2</v>
      </c>
      <c r="CB757">
        <v>-2.19384E-2</v>
      </c>
      <c r="CC757">
        <v>-3.05466E-2</v>
      </c>
      <c r="CD757">
        <v>-2.2046300000000001E-2</v>
      </c>
      <c r="CE757">
        <v>-5.4960799999999997E-2</v>
      </c>
      <c r="CF757">
        <v>-4.5268999999999997E-2</v>
      </c>
      <c r="CG757">
        <v>-5.2154100000000002E-2</v>
      </c>
      <c r="CH757">
        <v>-4.1468400000000002E-2</v>
      </c>
      <c r="CI757">
        <v>-8.1717000000000005E-3</v>
      </c>
      <c r="CJ757">
        <v>3.98E-3</v>
      </c>
      <c r="CK757">
        <v>-1.74781E-2</v>
      </c>
      <c r="CL757">
        <v>4.1086999999999999E-3</v>
      </c>
      <c r="CM757">
        <v>4.6010000000000001E-3</v>
      </c>
      <c r="CN757">
        <v>7.0486999999999998E-3</v>
      </c>
      <c r="CO757">
        <v>7.1304000000000003E-3</v>
      </c>
      <c r="CP757">
        <v>5.4932000000000002E-3</v>
      </c>
      <c r="CQ757">
        <v>4.6239999999999996E-3</v>
      </c>
      <c r="CR757">
        <v>5.9341000000000003E-3</v>
      </c>
      <c r="CS757">
        <v>1.04695E-2</v>
      </c>
      <c r="CT757">
        <v>2.9350999999999999E-3</v>
      </c>
      <c r="CU757">
        <v>1.5763999999999999E-3</v>
      </c>
      <c r="CV757">
        <v>2.1670000000000001E-4</v>
      </c>
      <c r="CW757">
        <v>9.5299999999999999E-5</v>
      </c>
      <c r="CX757">
        <v>2.3460000000000001E-4</v>
      </c>
      <c r="CY757">
        <v>7.6840000000000003E-4</v>
      </c>
      <c r="CZ757">
        <v>4.5834999999999999E-3</v>
      </c>
      <c r="DA757">
        <v>1.4392E-2</v>
      </c>
      <c r="DB757">
        <v>3.2387100000000002E-2</v>
      </c>
      <c r="DC757">
        <v>1.7887500000000001E-2</v>
      </c>
      <c r="DD757">
        <v>3.6928E-3</v>
      </c>
      <c r="DE757">
        <v>4.9256999999999999E-3</v>
      </c>
      <c r="DF757">
        <v>1.7527E-3</v>
      </c>
      <c r="DG757">
        <v>7.0589999999999997E-4</v>
      </c>
      <c r="DH757">
        <v>4.3454000000000001E-3</v>
      </c>
      <c r="DI757">
        <v>1.8544E-3</v>
      </c>
    </row>
    <row r="758" spans="1:113" x14ac:dyDescent="0.25">
      <c r="A758" t="str">
        <f t="shared" si="11"/>
        <v>All_8. Other or unknown_All_All_All_All_43693</v>
      </c>
      <c r="B758" t="s">
        <v>177</v>
      </c>
      <c r="C758" t="s">
        <v>282</v>
      </c>
      <c r="D758" t="s">
        <v>19</v>
      </c>
      <c r="E758" t="s">
        <v>66</v>
      </c>
      <c r="F758" t="s">
        <v>19</v>
      </c>
      <c r="G758" t="s">
        <v>19</v>
      </c>
      <c r="H758" t="s">
        <v>19</v>
      </c>
      <c r="I758" t="s">
        <v>19</v>
      </c>
      <c r="J758" s="11">
        <v>43693</v>
      </c>
      <c r="K758">
        <v>15</v>
      </c>
      <c r="L758">
        <v>18</v>
      </c>
      <c r="M758">
        <v>13538</v>
      </c>
      <c r="N758">
        <v>0</v>
      </c>
      <c r="O758">
        <v>0</v>
      </c>
      <c r="P758">
        <v>0</v>
      </c>
      <c r="Q758">
        <v>0</v>
      </c>
      <c r="R758">
        <v>3.6231955999999998</v>
      </c>
      <c r="S758">
        <v>3.5332561</v>
      </c>
      <c r="T758">
        <v>3.4483057000000001</v>
      </c>
      <c r="U758">
        <v>3.4049190999999999</v>
      </c>
      <c r="V758">
        <v>3.4616020000000001</v>
      </c>
      <c r="W758">
        <v>3.7101568999999999</v>
      </c>
      <c r="X758">
        <v>3.9159855000000001</v>
      </c>
      <c r="Y758">
        <v>4.2866447000000001</v>
      </c>
      <c r="Z758">
        <v>4.7798362000000001</v>
      </c>
      <c r="AA758">
        <v>5.1155711000000004</v>
      </c>
      <c r="AB758">
        <v>5.4020307000000001</v>
      </c>
      <c r="AC758">
        <v>5.5416499000000004</v>
      </c>
      <c r="AD758">
        <v>5.6119455</v>
      </c>
      <c r="AE758">
        <v>5.6969317000000004</v>
      </c>
      <c r="AF758">
        <v>5.7128949999999996</v>
      </c>
      <c r="AG758">
        <v>5.589296</v>
      </c>
      <c r="AH758">
        <v>5.3144030000000004</v>
      </c>
      <c r="AI758">
        <v>4.9162090000000003</v>
      </c>
      <c r="AJ758">
        <v>4.6106350000000003</v>
      </c>
      <c r="AK758">
        <v>4.4358469999999999</v>
      </c>
      <c r="AL758">
        <v>4.3786310000000004</v>
      </c>
      <c r="AM758">
        <v>4.1270439999999997</v>
      </c>
      <c r="AN758">
        <v>3.8906070000000001</v>
      </c>
      <c r="AO758">
        <v>3.5959469999999998</v>
      </c>
      <c r="AP758">
        <v>76.851410000000001</v>
      </c>
      <c r="AQ758">
        <v>76.912189999999995</v>
      </c>
      <c r="AR758">
        <v>75.145070000000004</v>
      </c>
      <c r="AS758">
        <v>73.428470000000004</v>
      </c>
      <c r="AT758">
        <v>72.290509999999998</v>
      </c>
      <c r="AU758">
        <v>71.012870000000007</v>
      </c>
      <c r="AV758">
        <v>69.829729999999998</v>
      </c>
      <c r="AW758">
        <v>70.166970000000006</v>
      </c>
      <c r="AX758">
        <v>73.860280000000003</v>
      </c>
      <c r="AY758">
        <v>79.30462</v>
      </c>
      <c r="AZ758">
        <v>84.236379999999997</v>
      </c>
      <c r="BA758">
        <v>88.429950000000005</v>
      </c>
      <c r="BB758">
        <v>91.157240000000002</v>
      </c>
      <c r="BC758">
        <v>93.096019999999996</v>
      </c>
      <c r="BD758">
        <v>95.420519999999996</v>
      </c>
      <c r="BE758">
        <v>96.305400000000006</v>
      </c>
      <c r="BF758">
        <v>96.618459999999999</v>
      </c>
      <c r="BG758">
        <v>95.816810000000004</v>
      </c>
      <c r="BH758">
        <v>94.013890000000004</v>
      </c>
      <c r="BI758">
        <v>90.641329999999996</v>
      </c>
      <c r="BJ758">
        <v>85.592029999999994</v>
      </c>
      <c r="BK758">
        <v>81.779790000000006</v>
      </c>
      <c r="BL758">
        <v>79.138710000000003</v>
      </c>
      <c r="BM758">
        <v>77.011470000000003</v>
      </c>
      <c r="BN758">
        <v>-6.3261999999999997E-3</v>
      </c>
      <c r="BO758">
        <v>-1.52298E-2</v>
      </c>
      <c r="BP758">
        <v>-1.5159300000000001E-2</v>
      </c>
      <c r="BQ758">
        <v>-9.8017E-3</v>
      </c>
      <c r="BR758">
        <v>1.75394E-2</v>
      </c>
      <c r="BS758">
        <v>6.5820900000000002E-2</v>
      </c>
      <c r="BT758">
        <v>7.3680099999999998E-2</v>
      </c>
      <c r="BU758">
        <v>8.7762400000000004E-2</v>
      </c>
      <c r="BV758">
        <v>6.7757499999999998E-2</v>
      </c>
      <c r="BW758">
        <v>3.9816499999999998E-2</v>
      </c>
      <c r="BX758">
        <v>-1.6936400000000001E-2</v>
      </c>
      <c r="BY758">
        <v>-3.1293300000000003E-2</v>
      </c>
      <c r="BZ758">
        <v>-6.2458899999999998E-2</v>
      </c>
      <c r="CA758">
        <v>-3.5296800000000003E-2</v>
      </c>
      <c r="CB758">
        <v>-3.0439799999999999E-2</v>
      </c>
      <c r="CC758">
        <v>-3.9641700000000002E-2</v>
      </c>
      <c r="CD758">
        <v>-3.8312800000000001E-2</v>
      </c>
      <c r="CE758">
        <v>-5.9037800000000001E-2</v>
      </c>
      <c r="CF758">
        <v>-4.6192999999999998E-2</v>
      </c>
      <c r="CG758">
        <v>-5.25645E-2</v>
      </c>
      <c r="CH758">
        <v>-4.3013799999999998E-2</v>
      </c>
      <c r="CI758">
        <v>-7.6975000000000003E-3</v>
      </c>
      <c r="CJ758">
        <v>6.6037999999999999E-3</v>
      </c>
      <c r="CK758">
        <v>-1.36703E-2</v>
      </c>
      <c r="CL758">
        <v>3.5048000000000002E-3</v>
      </c>
      <c r="CM758">
        <v>4.0502999999999997E-3</v>
      </c>
      <c r="CN758">
        <v>6.3569999999999998E-3</v>
      </c>
      <c r="CO758">
        <v>5.8184999999999999E-3</v>
      </c>
      <c r="CP758">
        <v>5.1177000000000002E-3</v>
      </c>
      <c r="CQ758">
        <v>4.4800999999999999E-3</v>
      </c>
      <c r="CR758">
        <v>5.8658E-3</v>
      </c>
      <c r="CS758">
        <v>9.9337000000000002E-3</v>
      </c>
      <c r="CT758">
        <v>2.7398000000000001E-3</v>
      </c>
      <c r="CU758">
        <v>1.4783999999999999E-3</v>
      </c>
      <c r="CV758">
        <v>1.9990000000000001E-4</v>
      </c>
      <c r="CW758">
        <v>1.004E-4</v>
      </c>
      <c r="CX758">
        <v>2.1450000000000001E-4</v>
      </c>
      <c r="CY758">
        <v>6.8690000000000005E-4</v>
      </c>
      <c r="CZ758">
        <v>3.5768000000000002E-3</v>
      </c>
      <c r="DA758">
        <v>1.2363000000000001E-2</v>
      </c>
      <c r="DB758">
        <v>2.7510900000000001E-2</v>
      </c>
      <c r="DC758">
        <v>1.5654000000000001E-2</v>
      </c>
      <c r="DD758">
        <v>3.1354E-3</v>
      </c>
      <c r="DE758">
        <v>4.1567000000000002E-3</v>
      </c>
      <c r="DF758">
        <v>1.5885000000000001E-3</v>
      </c>
      <c r="DG758">
        <v>6.2109999999999997E-4</v>
      </c>
      <c r="DH758">
        <v>3.8268999999999998E-3</v>
      </c>
      <c r="DI758">
        <v>1.6142999999999999E-3</v>
      </c>
    </row>
    <row r="759" spans="1:113" x14ac:dyDescent="0.25">
      <c r="A759" t="str">
        <f t="shared" si="11"/>
        <v>All_8. Other or unknown_All_All_All_All_43703</v>
      </c>
      <c r="B759" t="s">
        <v>177</v>
      </c>
      <c r="C759" t="s">
        <v>282</v>
      </c>
      <c r="D759" t="s">
        <v>19</v>
      </c>
      <c r="E759" t="s">
        <v>66</v>
      </c>
      <c r="F759" t="s">
        <v>19</v>
      </c>
      <c r="G759" t="s">
        <v>19</v>
      </c>
      <c r="H759" t="s">
        <v>19</v>
      </c>
      <c r="I759" t="s">
        <v>19</v>
      </c>
      <c r="J759" s="11">
        <v>43703</v>
      </c>
      <c r="K759">
        <v>15</v>
      </c>
      <c r="L759">
        <v>18</v>
      </c>
      <c r="M759">
        <v>13502</v>
      </c>
      <c r="N759">
        <v>0</v>
      </c>
      <c r="O759">
        <v>0</v>
      </c>
      <c r="P759">
        <v>0</v>
      </c>
      <c r="Q759">
        <v>0</v>
      </c>
      <c r="R759">
        <v>3.3352404</v>
      </c>
      <c r="S759">
        <v>3.2255364000000002</v>
      </c>
      <c r="T759">
        <v>3.1538659</v>
      </c>
      <c r="U759">
        <v>3.1274758999999999</v>
      </c>
      <c r="V759">
        <v>3.2496575000000001</v>
      </c>
      <c r="W759">
        <v>3.5076041</v>
      </c>
      <c r="X759">
        <v>3.8610975999999999</v>
      </c>
      <c r="Y759">
        <v>4.2881834999999997</v>
      </c>
      <c r="Z759">
        <v>4.7419254000000004</v>
      </c>
      <c r="AA759">
        <v>5.1013491000000002</v>
      </c>
      <c r="AB759">
        <v>5.3733925999999999</v>
      </c>
      <c r="AC759">
        <v>5.5428796</v>
      </c>
      <c r="AD759">
        <v>5.7089406</v>
      </c>
      <c r="AE759">
        <v>5.8045040999999999</v>
      </c>
      <c r="AF759">
        <v>5.8712384000000002</v>
      </c>
      <c r="AG759">
        <v>5.7573819999999998</v>
      </c>
      <c r="AH759">
        <v>5.4625909999999998</v>
      </c>
      <c r="AI759">
        <v>4.9871169999999996</v>
      </c>
      <c r="AJ759">
        <v>4.6672510000000003</v>
      </c>
      <c r="AK759">
        <v>4.4958090000000004</v>
      </c>
      <c r="AL759">
        <v>4.4153349999999998</v>
      </c>
      <c r="AM759">
        <v>4.1321139999999996</v>
      </c>
      <c r="AN759">
        <v>3.9573290000000001</v>
      </c>
      <c r="AO759">
        <v>3.7278120000000001</v>
      </c>
      <c r="AP759">
        <v>75.002769999999998</v>
      </c>
      <c r="AQ759">
        <v>73.658950000000004</v>
      </c>
      <c r="AR759">
        <v>72.367419999999996</v>
      </c>
      <c r="AS759">
        <v>71.005449999999996</v>
      </c>
      <c r="AT759">
        <v>69.750380000000007</v>
      </c>
      <c r="AU759">
        <v>68.694980000000001</v>
      </c>
      <c r="AV759">
        <v>68.01182</v>
      </c>
      <c r="AW759">
        <v>68.249669999999995</v>
      </c>
      <c r="AX759">
        <v>72.110399999999998</v>
      </c>
      <c r="AY759">
        <v>76.120980000000003</v>
      </c>
      <c r="AZ759">
        <v>80.414829999999995</v>
      </c>
      <c r="BA759">
        <v>84.137720000000002</v>
      </c>
      <c r="BB759">
        <v>87.996769999999998</v>
      </c>
      <c r="BC759">
        <v>91.315929999999994</v>
      </c>
      <c r="BD759">
        <v>93.594430000000003</v>
      </c>
      <c r="BE759">
        <v>95.025379999999998</v>
      </c>
      <c r="BF759">
        <v>95.286420000000007</v>
      </c>
      <c r="BG759">
        <v>95.160669999999996</v>
      </c>
      <c r="BH759">
        <v>93.385570000000001</v>
      </c>
      <c r="BI759">
        <v>89.872519999999994</v>
      </c>
      <c r="BJ759">
        <v>85.41404</v>
      </c>
      <c r="BK759">
        <v>82.021119999999996</v>
      </c>
      <c r="BL759">
        <v>79.440160000000006</v>
      </c>
      <c r="BM759">
        <v>77.144199999999998</v>
      </c>
      <c r="BN759">
        <v>4.3277999999999997E-3</v>
      </c>
      <c r="BO759">
        <v>-1.1257000000000001E-3</v>
      </c>
      <c r="BP759">
        <v>-7.5872999999999999E-3</v>
      </c>
      <c r="BQ759">
        <v>-3.1421999999999999E-3</v>
      </c>
      <c r="BR759">
        <v>2.04919E-2</v>
      </c>
      <c r="BS759">
        <v>7.73784E-2</v>
      </c>
      <c r="BT759">
        <v>7.8756300000000001E-2</v>
      </c>
      <c r="BU759">
        <v>9.3637300000000007E-2</v>
      </c>
      <c r="BV759">
        <v>7.24775E-2</v>
      </c>
      <c r="BW759">
        <v>4.29509E-2</v>
      </c>
      <c r="BX759">
        <v>-4.9956000000000002E-3</v>
      </c>
      <c r="BY759">
        <v>-1.86483E-2</v>
      </c>
      <c r="BZ759">
        <v>-4.6611199999999998E-2</v>
      </c>
      <c r="CA759">
        <v>-1.6802500000000001E-2</v>
      </c>
      <c r="CB759">
        <v>-1.35914E-2</v>
      </c>
      <c r="CC759">
        <v>-3.6383899999999997E-2</v>
      </c>
      <c r="CD759">
        <v>-2.8800599999999999E-2</v>
      </c>
      <c r="CE759">
        <v>-6.5599099999999994E-2</v>
      </c>
      <c r="CF759">
        <v>-5.1752800000000002E-2</v>
      </c>
      <c r="CG759">
        <v>-6.0026099999999999E-2</v>
      </c>
      <c r="CH759">
        <v>-4.1374300000000003E-2</v>
      </c>
      <c r="CI759">
        <v>-8.1452999999999994E-3</v>
      </c>
      <c r="CJ759">
        <v>7.3577E-3</v>
      </c>
      <c r="CK759">
        <v>-1.3742900000000001E-2</v>
      </c>
      <c r="CL759">
        <v>3.1625999999999998E-3</v>
      </c>
      <c r="CM759">
        <v>3.5707999999999998E-3</v>
      </c>
      <c r="CN759">
        <v>5.1697999999999996E-3</v>
      </c>
      <c r="CO759">
        <v>5.1954999999999996E-3</v>
      </c>
      <c r="CP759">
        <v>4.4685999999999997E-3</v>
      </c>
      <c r="CQ759">
        <v>4.1053000000000001E-3</v>
      </c>
      <c r="CR759">
        <v>4.9692E-3</v>
      </c>
      <c r="CS759">
        <v>8.8584000000000006E-3</v>
      </c>
      <c r="CT759">
        <v>2.5167000000000002E-3</v>
      </c>
      <c r="CU759">
        <v>1.2971E-3</v>
      </c>
      <c r="CV759">
        <v>1.9220000000000001E-4</v>
      </c>
      <c r="CW759">
        <v>9.6600000000000003E-5</v>
      </c>
      <c r="CX759">
        <v>1.9029999999999999E-4</v>
      </c>
      <c r="CY759">
        <v>6.3290000000000004E-4</v>
      </c>
      <c r="CZ759">
        <v>3.4223999999999999E-3</v>
      </c>
      <c r="DA759">
        <v>1.1262100000000001E-2</v>
      </c>
      <c r="DB759">
        <v>2.4398099999999999E-2</v>
      </c>
      <c r="DC759">
        <v>1.4011900000000001E-2</v>
      </c>
      <c r="DD759">
        <v>2.7964999999999999E-3</v>
      </c>
      <c r="DE759">
        <v>3.6592E-3</v>
      </c>
      <c r="DF759">
        <v>1.3679E-3</v>
      </c>
      <c r="DG759">
        <v>5.3879999999999998E-4</v>
      </c>
      <c r="DH759">
        <v>3.3406999999999998E-3</v>
      </c>
      <c r="DI759">
        <v>1.4415000000000001E-3</v>
      </c>
    </row>
    <row r="760" spans="1:113" x14ac:dyDescent="0.25">
      <c r="A760" t="str">
        <f t="shared" si="11"/>
        <v>All_8. Other or unknown_All_All_All_All_43704</v>
      </c>
      <c r="B760" t="s">
        <v>177</v>
      </c>
      <c r="C760" t="s">
        <v>282</v>
      </c>
      <c r="D760" t="s">
        <v>19</v>
      </c>
      <c r="E760" t="s">
        <v>66</v>
      </c>
      <c r="F760" t="s">
        <v>19</v>
      </c>
      <c r="G760" t="s">
        <v>19</v>
      </c>
      <c r="H760" t="s">
        <v>19</v>
      </c>
      <c r="I760" t="s">
        <v>19</v>
      </c>
      <c r="J760" s="11">
        <v>43704</v>
      </c>
      <c r="K760">
        <v>15</v>
      </c>
      <c r="L760">
        <v>18</v>
      </c>
      <c r="M760">
        <v>13494</v>
      </c>
      <c r="N760">
        <v>0</v>
      </c>
      <c r="O760">
        <v>0</v>
      </c>
      <c r="P760">
        <v>0</v>
      </c>
      <c r="Q760">
        <v>0</v>
      </c>
      <c r="R760">
        <v>3.6143367999999998</v>
      </c>
      <c r="S760">
        <v>3.4842757</v>
      </c>
      <c r="T760">
        <v>3.3465674999999999</v>
      </c>
      <c r="U760">
        <v>3.3253400000000002</v>
      </c>
      <c r="V760">
        <v>3.4156711</v>
      </c>
      <c r="W760">
        <v>3.6620214</v>
      </c>
      <c r="X760">
        <v>3.9860902</v>
      </c>
      <c r="Y760">
        <v>4.383451</v>
      </c>
      <c r="Z760">
        <v>4.8458288999999999</v>
      </c>
      <c r="AA760">
        <v>5.1887027999999997</v>
      </c>
      <c r="AB760">
        <v>5.3997777999999998</v>
      </c>
      <c r="AC760">
        <v>5.5658073000000003</v>
      </c>
      <c r="AD760">
        <v>5.7214687</v>
      </c>
      <c r="AE760">
        <v>5.8810827000000003</v>
      </c>
      <c r="AF760">
        <v>5.7953191000000004</v>
      </c>
      <c r="AG760">
        <v>5.7370299999999999</v>
      </c>
      <c r="AH760">
        <v>5.4934479999999999</v>
      </c>
      <c r="AI760">
        <v>4.997522</v>
      </c>
      <c r="AJ760">
        <v>4.6768650000000003</v>
      </c>
      <c r="AK760">
        <v>4.5236669999999997</v>
      </c>
      <c r="AL760">
        <v>4.4314229999999997</v>
      </c>
      <c r="AM760">
        <v>4.1743930000000002</v>
      </c>
      <c r="AN760">
        <v>4.0001379999999997</v>
      </c>
      <c r="AO760">
        <v>3.7394699999999998</v>
      </c>
      <c r="AP760">
        <v>75.52628</v>
      </c>
      <c r="AQ760">
        <v>74.227860000000007</v>
      </c>
      <c r="AR760">
        <v>73.393690000000007</v>
      </c>
      <c r="AS760">
        <v>72.093710000000002</v>
      </c>
      <c r="AT760">
        <v>70.724459999999993</v>
      </c>
      <c r="AU760">
        <v>70.017989999999998</v>
      </c>
      <c r="AV760">
        <v>68.72054</v>
      </c>
      <c r="AW760">
        <v>69.185559999999995</v>
      </c>
      <c r="AX760">
        <v>72.301770000000005</v>
      </c>
      <c r="AY760">
        <v>76.188670000000002</v>
      </c>
      <c r="AZ760">
        <v>80.705730000000003</v>
      </c>
      <c r="BA760">
        <v>84.569900000000004</v>
      </c>
      <c r="BB760">
        <v>88.222570000000005</v>
      </c>
      <c r="BC760">
        <v>90.836939999999998</v>
      </c>
      <c r="BD760">
        <v>92.70438</v>
      </c>
      <c r="BE760">
        <v>94.090400000000002</v>
      </c>
      <c r="BF760">
        <v>94.339650000000006</v>
      </c>
      <c r="BG760">
        <v>93.720439999999996</v>
      </c>
      <c r="BH760">
        <v>91.762879999999996</v>
      </c>
      <c r="BI760">
        <v>88.507270000000005</v>
      </c>
      <c r="BJ760">
        <v>84.372169999999997</v>
      </c>
      <c r="BK760">
        <v>81.414580000000001</v>
      </c>
      <c r="BL760">
        <v>79.106769999999997</v>
      </c>
      <c r="BM760">
        <v>77.273020000000002</v>
      </c>
      <c r="BN760">
        <v>-3.9498400000000003E-2</v>
      </c>
      <c r="BO760">
        <v>-2.81374E-2</v>
      </c>
      <c r="BP760">
        <v>-1.52544E-2</v>
      </c>
      <c r="BQ760">
        <v>-1.8435199999999999E-2</v>
      </c>
      <c r="BR760">
        <v>-2.1549999999999998E-3</v>
      </c>
      <c r="BS760">
        <v>4.6985800000000001E-2</v>
      </c>
      <c r="BT760">
        <v>6.3363500000000003E-2</v>
      </c>
      <c r="BU760">
        <v>8.1280400000000003E-2</v>
      </c>
      <c r="BV760">
        <v>5.3958300000000001E-2</v>
      </c>
      <c r="BW760">
        <v>2.8663299999999999E-2</v>
      </c>
      <c r="BX760">
        <v>5.4651999999999999E-3</v>
      </c>
      <c r="BY760">
        <v>2.3372199999999999E-2</v>
      </c>
      <c r="BZ760">
        <v>3.6189999999999998E-3</v>
      </c>
      <c r="CA760">
        <v>-1.1649100000000001E-2</v>
      </c>
      <c r="CB760">
        <v>2.1025800000000001E-2</v>
      </c>
      <c r="CC760">
        <v>-6.2242E-3</v>
      </c>
      <c r="CD760">
        <v>-2.3577899999999999E-2</v>
      </c>
      <c r="CE760">
        <v>-6.0681100000000002E-2</v>
      </c>
      <c r="CF760">
        <v>-4.14741E-2</v>
      </c>
      <c r="CG760">
        <v>-3.0660699999999999E-2</v>
      </c>
      <c r="CH760">
        <v>-2.3589599999999999E-2</v>
      </c>
      <c r="CI760">
        <v>1.0315700000000001E-2</v>
      </c>
      <c r="CJ760">
        <v>2.1250000000000002E-3</v>
      </c>
      <c r="CK760">
        <v>-3.4311099999999997E-2</v>
      </c>
      <c r="CL760">
        <v>3.2667E-3</v>
      </c>
      <c r="CM760">
        <v>3.6468999999999998E-3</v>
      </c>
      <c r="CN760">
        <v>5.4818999999999996E-3</v>
      </c>
      <c r="CO760">
        <v>5.4311000000000003E-3</v>
      </c>
      <c r="CP760">
        <v>4.5050999999999997E-3</v>
      </c>
      <c r="CQ760">
        <v>3.8056000000000001E-3</v>
      </c>
      <c r="CR760">
        <v>4.8462999999999996E-3</v>
      </c>
      <c r="CS760">
        <v>8.3397000000000002E-3</v>
      </c>
      <c r="CT760">
        <v>2.4610999999999999E-3</v>
      </c>
      <c r="CU760">
        <v>1.3217000000000001E-3</v>
      </c>
      <c r="CV760">
        <v>2.1910000000000001E-4</v>
      </c>
      <c r="CW760">
        <v>1.024E-4</v>
      </c>
      <c r="CX760">
        <v>2.061E-4</v>
      </c>
      <c r="CY760">
        <v>9.5359999999999998E-4</v>
      </c>
      <c r="CZ760">
        <v>3.2789E-3</v>
      </c>
      <c r="DA760">
        <v>1.0975199999999999E-2</v>
      </c>
      <c r="DB760">
        <v>2.4688999999999999E-2</v>
      </c>
      <c r="DC760">
        <v>1.3692599999999999E-2</v>
      </c>
      <c r="DD760">
        <v>2.9313999999999998E-3</v>
      </c>
      <c r="DE760">
        <v>3.8197999999999999E-3</v>
      </c>
      <c r="DF760">
        <v>1.3476E-3</v>
      </c>
      <c r="DG760">
        <v>5.6450000000000001E-4</v>
      </c>
      <c r="DH760">
        <v>3.3205999999999999E-3</v>
      </c>
      <c r="DI760">
        <v>1.4529E-3</v>
      </c>
    </row>
    <row r="761" spans="1:113" x14ac:dyDescent="0.25">
      <c r="A761" t="str">
        <f t="shared" si="11"/>
        <v>All_8. Other or unknown_All_All_All_All_43721</v>
      </c>
      <c r="B761" t="s">
        <v>177</v>
      </c>
      <c r="C761" t="s">
        <v>282</v>
      </c>
      <c r="D761" t="s">
        <v>19</v>
      </c>
      <c r="E761" t="s">
        <v>66</v>
      </c>
      <c r="F761" t="s">
        <v>19</v>
      </c>
      <c r="G761" t="s">
        <v>19</v>
      </c>
      <c r="H761" t="s">
        <v>19</v>
      </c>
      <c r="I761" t="s">
        <v>19</v>
      </c>
      <c r="J761" s="11">
        <v>43721</v>
      </c>
      <c r="K761">
        <v>15</v>
      </c>
      <c r="L761">
        <v>18</v>
      </c>
      <c r="M761">
        <v>13429</v>
      </c>
      <c r="N761">
        <v>0</v>
      </c>
      <c r="O761">
        <v>0</v>
      </c>
      <c r="P761">
        <v>0</v>
      </c>
      <c r="Q761">
        <v>0</v>
      </c>
      <c r="R761">
        <v>3.4487711999999999</v>
      </c>
      <c r="S761">
        <v>3.3318981000000001</v>
      </c>
      <c r="T761">
        <v>3.2342651999999998</v>
      </c>
      <c r="U761">
        <v>3.1467415999999999</v>
      </c>
      <c r="V761">
        <v>3.2552878999999999</v>
      </c>
      <c r="W761">
        <v>3.5133337</v>
      </c>
      <c r="X761">
        <v>3.7795225000000001</v>
      </c>
      <c r="Y761">
        <v>3.9964409999999999</v>
      </c>
      <c r="Z761">
        <v>4.3657060999999997</v>
      </c>
      <c r="AA761">
        <v>4.6675271</v>
      </c>
      <c r="AB761">
        <v>4.9041644</v>
      </c>
      <c r="AC761">
        <v>5.2352014000000002</v>
      </c>
      <c r="AD761">
        <v>5.2638335999999999</v>
      </c>
      <c r="AE761">
        <v>5.4001194999999997</v>
      </c>
      <c r="AF761">
        <v>5.4269964999999996</v>
      </c>
      <c r="AG761">
        <v>5.3888559999999996</v>
      </c>
      <c r="AH761">
        <v>5.12134</v>
      </c>
      <c r="AI761">
        <v>4.7720289999999999</v>
      </c>
      <c r="AJ761">
        <v>4.4770320000000003</v>
      </c>
      <c r="AK761">
        <v>4.3793350000000002</v>
      </c>
      <c r="AL761">
        <v>4.1283519999999996</v>
      </c>
      <c r="AM761">
        <v>3.932115</v>
      </c>
      <c r="AN761">
        <v>3.7309420000000002</v>
      </c>
      <c r="AO761">
        <v>3.5157630000000002</v>
      </c>
      <c r="AP761">
        <v>72.127340000000004</v>
      </c>
      <c r="AQ761">
        <v>69.852329999999995</v>
      </c>
      <c r="AR761">
        <v>68.380350000000007</v>
      </c>
      <c r="AS761">
        <v>66.487539999999996</v>
      </c>
      <c r="AT761">
        <v>65.58672</v>
      </c>
      <c r="AU761">
        <v>64.576120000000003</v>
      </c>
      <c r="AV761">
        <v>63.882309999999997</v>
      </c>
      <c r="AW761">
        <v>63.734830000000002</v>
      </c>
      <c r="AX761">
        <v>67.328789999999998</v>
      </c>
      <c r="AY761">
        <v>73.288020000000003</v>
      </c>
      <c r="AZ761">
        <v>78.394059999999996</v>
      </c>
      <c r="BA761">
        <v>83.521929999999998</v>
      </c>
      <c r="BB761">
        <v>87.555139999999994</v>
      </c>
      <c r="BC761">
        <v>90.307829999999996</v>
      </c>
      <c r="BD761">
        <v>92.487080000000006</v>
      </c>
      <c r="BE761">
        <v>94.286450000000002</v>
      </c>
      <c r="BF761">
        <v>94.961460000000002</v>
      </c>
      <c r="BG761">
        <v>94.315730000000002</v>
      </c>
      <c r="BH761">
        <v>92.404499999999999</v>
      </c>
      <c r="BI761">
        <v>88.748080000000002</v>
      </c>
      <c r="BJ761">
        <v>84.257829999999998</v>
      </c>
      <c r="BK761">
        <v>80.613489999999999</v>
      </c>
      <c r="BL761">
        <v>77.670270000000002</v>
      </c>
      <c r="BM761">
        <v>75.339609999999993</v>
      </c>
      <c r="BN761">
        <v>-6.2714199999999998E-2</v>
      </c>
      <c r="BO761">
        <v>-4.9788300000000001E-2</v>
      </c>
      <c r="BP761">
        <v>-4.09869E-2</v>
      </c>
      <c r="BQ761">
        <v>-1.20766E-2</v>
      </c>
      <c r="BR761">
        <v>-2.18853E-2</v>
      </c>
      <c r="BS761">
        <v>1.6157999999999999E-3</v>
      </c>
      <c r="BT761">
        <v>0.10062359999999999</v>
      </c>
      <c r="BU761">
        <v>0.14988199999999999</v>
      </c>
      <c r="BV761">
        <v>8.2059800000000002E-2</v>
      </c>
      <c r="BW761">
        <v>3.1473399999999999E-2</v>
      </c>
      <c r="BX761">
        <v>4.7079000000000001E-3</v>
      </c>
      <c r="BY761">
        <v>-7.7404600000000004E-2</v>
      </c>
      <c r="BZ761">
        <v>-3.0715E-3</v>
      </c>
      <c r="CA761">
        <v>-3.0330900000000001E-2</v>
      </c>
      <c r="CB761">
        <v>-8.8579999999999996E-3</v>
      </c>
      <c r="CC761">
        <v>-6.2805100000000003E-2</v>
      </c>
      <c r="CD761">
        <v>-9.2135700000000001E-2</v>
      </c>
      <c r="CE761">
        <v>-0.1086186</v>
      </c>
      <c r="CF761">
        <v>-7.5212000000000001E-2</v>
      </c>
      <c r="CG761">
        <v>-6.9281800000000004E-2</v>
      </c>
      <c r="CH761">
        <v>-1.20489E-2</v>
      </c>
      <c r="CI761">
        <v>-3.0157E-2</v>
      </c>
      <c r="CJ761">
        <v>1.9557600000000001E-2</v>
      </c>
      <c r="CK761">
        <v>-3.9644199999999997E-2</v>
      </c>
      <c r="CL761">
        <v>3.7913999999999999E-3</v>
      </c>
      <c r="CM761">
        <v>4.3274000000000003E-3</v>
      </c>
      <c r="CN761">
        <v>7.1024E-3</v>
      </c>
      <c r="CO761">
        <v>6.7219999999999997E-3</v>
      </c>
      <c r="CP761">
        <v>5.2830999999999998E-3</v>
      </c>
      <c r="CQ761">
        <v>4.1706E-3</v>
      </c>
      <c r="CR761">
        <v>6.1127999999999998E-3</v>
      </c>
      <c r="CS761">
        <v>1.08202E-2</v>
      </c>
      <c r="CT761">
        <v>3.1321999999999999E-3</v>
      </c>
      <c r="CU761">
        <v>1.7442E-3</v>
      </c>
      <c r="CV761">
        <v>2.766E-4</v>
      </c>
      <c r="CW761" s="76">
        <v>2.565E-4</v>
      </c>
      <c r="CX761">
        <v>2.9030000000000001E-4</v>
      </c>
      <c r="CY761">
        <v>8.8940000000000004E-4</v>
      </c>
      <c r="CZ761">
        <v>4.4682999999999997E-3</v>
      </c>
      <c r="DA761">
        <v>1.4626800000000001E-2</v>
      </c>
      <c r="DB761">
        <v>3.2871600000000001E-2</v>
      </c>
      <c r="DC761">
        <v>1.78321E-2</v>
      </c>
      <c r="DD761">
        <v>3.7664999999999999E-3</v>
      </c>
      <c r="DE761">
        <v>4.9421999999999999E-3</v>
      </c>
      <c r="DF761">
        <v>1.7168000000000001E-3</v>
      </c>
      <c r="DG761">
        <v>8.0219999999999998E-4</v>
      </c>
      <c r="DH761">
        <v>4.4069000000000001E-3</v>
      </c>
      <c r="DI761">
        <v>1.9667999999999999E-3</v>
      </c>
    </row>
    <row r="762" spans="1:113" x14ac:dyDescent="0.25">
      <c r="A762" t="str">
        <f t="shared" si="11"/>
        <v>All_8. Other or unknown_All_All_All_All_2958465</v>
      </c>
      <c r="B762" t="s">
        <v>204</v>
      </c>
      <c r="C762" t="s">
        <v>282</v>
      </c>
      <c r="D762" t="s">
        <v>19</v>
      </c>
      <c r="E762" t="s">
        <v>66</v>
      </c>
      <c r="F762" t="s">
        <v>19</v>
      </c>
      <c r="G762" t="s">
        <v>19</v>
      </c>
      <c r="H762" t="s">
        <v>19</v>
      </c>
      <c r="I762" t="s">
        <v>19</v>
      </c>
      <c r="J762" s="11">
        <v>2958465</v>
      </c>
      <c r="K762">
        <v>15</v>
      </c>
      <c r="L762">
        <v>18</v>
      </c>
      <c r="M762">
        <v>13678.44</v>
      </c>
      <c r="N762">
        <v>0</v>
      </c>
      <c r="O762">
        <v>0</v>
      </c>
      <c r="P762">
        <v>0</v>
      </c>
      <c r="Q762">
        <v>0</v>
      </c>
      <c r="R762">
        <v>3.4655239999999998</v>
      </c>
      <c r="S762">
        <v>3.3495834000000002</v>
      </c>
      <c r="T762">
        <v>3.2574166999999998</v>
      </c>
      <c r="U762">
        <v>3.2238530000000001</v>
      </c>
      <c r="V762">
        <v>3.3175116999999998</v>
      </c>
      <c r="W762">
        <v>3.5471694</v>
      </c>
      <c r="X762">
        <v>3.8119081000000001</v>
      </c>
      <c r="Y762">
        <v>4.2098199999999997</v>
      </c>
      <c r="Z762">
        <v>4.6695564000000003</v>
      </c>
      <c r="AA762">
        <v>4.98238</v>
      </c>
      <c r="AB762">
        <v>5.2383249000000003</v>
      </c>
      <c r="AC762">
        <v>5.4312990000000001</v>
      </c>
      <c r="AD762">
        <v>5.5546258999999996</v>
      </c>
      <c r="AE762">
        <v>5.6816108999999999</v>
      </c>
      <c r="AF762">
        <v>5.6701077</v>
      </c>
      <c r="AG762">
        <v>5.5892790000000003</v>
      </c>
      <c r="AH762">
        <v>5.3268990000000001</v>
      </c>
      <c r="AI762">
        <v>4.9036790000000003</v>
      </c>
      <c r="AJ762">
        <v>4.5851649999999999</v>
      </c>
      <c r="AK762">
        <v>4.429322</v>
      </c>
      <c r="AL762">
        <v>4.3526569999999998</v>
      </c>
      <c r="AM762">
        <v>4.1520809999999999</v>
      </c>
      <c r="AN762">
        <v>3.9116740000000001</v>
      </c>
      <c r="AO762">
        <v>3.6684760000000001</v>
      </c>
      <c r="AP762">
        <v>75.367500000000007</v>
      </c>
      <c r="AQ762">
        <v>73.646569999999997</v>
      </c>
      <c r="AR762">
        <v>72.223190000000002</v>
      </c>
      <c r="AS762">
        <v>70.726830000000007</v>
      </c>
      <c r="AT762">
        <v>69.558269999999993</v>
      </c>
      <c r="AU762">
        <v>68.589500000000001</v>
      </c>
      <c r="AV762">
        <v>67.717619999999997</v>
      </c>
      <c r="AW762">
        <v>68.442599999999999</v>
      </c>
      <c r="AX762">
        <v>72.098249999999993</v>
      </c>
      <c r="AY762">
        <v>76.699119999999994</v>
      </c>
      <c r="AZ762">
        <v>81.19511</v>
      </c>
      <c r="BA762">
        <v>85.2971</v>
      </c>
      <c r="BB762">
        <v>88.79025</v>
      </c>
      <c r="BC762">
        <v>91.586699999999993</v>
      </c>
      <c r="BD762">
        <v>93.736850000000004</v>
      </c>
      <c r="BE762">
        <v>95.083449999999999</v>
      </c>
      <c r="BF762">
        <v>95.557850000000002</v>
      </c>
      <c r="BG762">
        <v>95.149150000000006</v>
      </c>
      <c r="BH762">
        <v>93.707679999999996</v>
      </c>
      <c r="BI762">
        <v>90.881969999999995</v>
      </c>
      <c r="BJ762">
        <v>86.689490000000006</v>
      </c>
      <c r="BK762">
        <v>82.851759999999999</v>
      </c>
      <c r="BL762">
        <v>79.942120000000003</v>
      </c>
      <c r="BM762">
        <v>77.678979999999996</v>
      </c>
      <c r="BN762">
        <v>-2.3405700000000002E-2</v>
      </c>
      <c r="BO762">
        <v>-2.4221300000000001E-2</v>
      </c>
      <c r="BP762">
        <v>-1.9152700000000002E-2</v>
      </c>
      <c r="BQ762">
        <v>-1.1602100000000001E-2</v>
      </c>
      <c r="BR762">
        <v>-1.6858999999999999E-3</v>
      </c>
      <c r="BS762">
        <v>3.2785799999999997E-2</v>
      </c>
      <c r="BT762">
        <v>6.2775600000000001E-2</v>
      </c>
      <c r="BU762">
        <v>8.9665099999999998E-2</v>
      </c>
      <c r="BV762">
        <v>6.5563800000000005E-2</v>
      </c>
      <c r="BW762">
        <v>4.2764700000000003E-2</v>
      </c>
      <c r="BX762">
        <v>1.605E-4</v>
      </c>
      <c r="BY762">
        <v>-2.9263899999999999E-2</v>
      </c>
      <c r="BZ762">
        <v>-3.4529299999999999E-2</v>
      </c>
      <c r="CA762">
        <v>-2.9766600000000001E-2</v>
      </c>
      <c r="CB762">
        <v>-4.7032000000000003E-3</v>
      </c>
      <c r="CC762">
        <v>-2.4852900000000001E-2</v>
      </c>
      <c r="CD762">
        <v>-3.4116800000000003E-2</v>
      </c>
      <c r="CE762">
        <v>-5.94564E-2</v>
      </c>
      <c r="CF762">
        <v>-4.6971499999999999E-2</v>
      </c>
      <c r="CG762">
        <v>-5.3207699999999997E-2</v>
      </c>
      <c r="CH762">
        <v>-3.2403099999999997E-2</v>
      </c>
      <c r="CI762">
        <v>-1.4512000000000001E-2</v>
      </c>
      <c r="CJ762">
        <v>7.1441999999999999E-3</v>
      </c>
      <c r="CK762">
        <v>-1.6611600000000001E-2</v>
      </c>
      <c r="CL762">
        <v>4.035E-4</v>
      </c>
      <c r="CM762">
        <v>4.5310000000000001E-4</v>
      </c>
      <c r="CN762">
        <v>6.9640000000000001E-4</v>
      </c>
      <c r="CO762">
        <v>6.7860000000000001E-4</v>
      </c>
      <c r="CP762">
        <v>5.5230000000000003E-4</v>
      </c>
      <c r="CQ762">
        <v>4.7560000000000001E-4</v>
      </c>
      <c r="CR762">
        <v>6.1220000000000003E-4</v>
      </c>
      <c r="CS762">
        <v>1.0554E-3</v>
      </c>
      <c r="CT762">
        <v>3.032E-4</v>
      </c>
      <c r="CU762">
        <v>1.6530000000000001E-4</v>
      </c>
      <c r="CV762">
        <v>2.4499999999999999E-5</v>
      </c>
      <c r="CW762" s="76">
        <v>1.4600000000000001E-5</v>
      </c>
      <c r="CX762">
        <v>2.5899999999999999E-5</v>
      </c>
      <c r="CY762">
        <v>9.1100000000000005E-5</v>
      </c>
      <c r="CZ762">
        <v>4.3290000000000001E-4</v>
      </c>
      <c r="DA762">
        <v>1.4126E-3</v>
      </c>
      <c r="DB762">
        <v>3.1491000000000002E-3</v>
      </c>
      <c r="DC762">
        <v>1.7485999999999999E-3</v>
      </c>
      <c r="DD762">
        <v>3.6299999999999999E-4</v>
      </c>
      <c r="DE762">
        <v>4.816E-4</v>
      </c>
      <c r="DF762">
        <v>1.7139999999999999E-4</v>
      </c>
      <c r="DG762">
        <v>7.5099999999999996E-5</v>
      </c>
      <c r="DH762">
        <v>4.3229999999999999E-4</v>
      </c>
      <c r="DI762">
        <v>1.8440000000000001E-4</v>
      </c>
    </row>
    <row r="763" spans="1:113" x14ac:dyDescent="0.25">
      <c r="A763" t="str">
        <f t="shared" si="11"/>
        <v>All_All_All_All_All_All_43627</v>
      </c>
      <c r="B763" t="s">
        <v>177</v>
      </c>
      <c r="C763" t="s">
        <v>283</v>
      </c>
      <c r="D763" t="s">
        <v>19</v>
      </c>
      <c r="E763" t="s">
        <v>19</v>
      </c>
      <c r="F763" t="s">
        <v>19</v>
      </c>
      <c r="G763" t="s">
        <v>19</v>
      </c>
      <c r="H763" t="s">
        <v>19</v>
      </c>
      <c r="I763" t="s">
        <v>19</v>
      </c>
      <c r="J763" s="11">
        <v>43627</v>
      </c>
      <c r="K763">
        <v>15</v>
      </c>
      <c r="L763">
        <v>18</v>
      </c>
      <c r="M763">
        <v>124280</v>
      </c>
      <c r="N763">
        <v>0</v>
      </c>
      <c r="O763">
        <v>0</v>
      </c>
      <c r="P763">
        <v>0</v>
      </c>
      <c r="Q763">
        <v>0</v>
      </c>
      <c r="R763">
        <v>6.0212611000000003</v>
      </c>
      <c r="S763">
        <v>5.8169778000000001</v>
      </c>
      <c r="T763">
        <v>5.7375499000000003</v>
      </c>
      <c r="U763">
        <v>5.7440126999999999</v>
      </c>
      <c r="V763">
        <v>6.0458797999999998</v>
      </c>
      <c r="W763">
        <v>6.5743041</v>
      </c>
      <c r="X763">
        <v>7.313167</v>
      </c>
      <c r="Y763">
        <v>8.2097783</v>
      </c>
      <c r="Z763">
        <v>9.1865848000000003</v>
      </c>
      <c r="AA763">
        <v>9.8649202999999996</v>
      </c>
      <c r="AB763">
        <v>10.408091000000001</v>
      </c>
      <c r="AC763">
        <v>10.728617</v>
      </c>
      <c r="AD763">
        <v>10.798327</v>
      </c>
      <c r="AE763">
        <v>11.016548</v>
      </c>
      <c r="AF763">
        <v>10.866460999999999</v>
      </c>
      <c r="AG763">
        <v>10.668430000000001</v>
      </c>
      <c r="AH763">
        <v>10.26727</v>
      </c>
      <c r="AI763">
        <v>9.5053560000000008</v>
      </c>
      <c r="AJ763">
        <v>8.7420519999999993</v>
      </c>
      <c r="AK763">
        <v>8.4080940000000002</v>
      </c>
      <c r="AL763">
        <v>8.1855560000000001</v>
      </c>
      <c r="AM763">
        <v>7.6503050000000004</v>
      </c>
      <c r="AN763">
        <v>6.9868860000000002</v>
      </c>
      <c r="AO763">
        <v>6.4916910000000003</v>
      </c>
      <c r="AP763">
        <v>79.006510000000006</v>
      </c>
      <c r="AQ763">
        <v>76.169520000000006</v>
      </c>
      <c r="AR763">
        <v>74.36591</v>
      </c>
      <c r="AS763">
        <v>73.282390000000007</v>
      </c>
      <c r="AT763">
        <v>71.640159999999995</v>
      </c>
      <c r="AU763">
        <v>71.030439999999999</v>
      </c>
      <c r="AV763">
        <v>70.651250000000005</v>
      </c>
      <c r="AW763">
        <v>73.084779999999995</v>
      </c>
      <c r="AX763">
        <v>77.675529999999995</v>
      </c>
      <c r="AY763">
        <v>82.291060000000002</v>
      </c>
      <c r="AZ763">
        <v>86.112459999999999</v>
      </c>
      <c r="BA763">
        <v>90.214740000000006</v>
      </c>
      <c r="BB763">
        <v>93.643590000000003</v>
      </c>
      <c r="BC763">
        <v>95.99991</v>
      </c>
      <c r="BD763">
        <v>98.058689999999999</v>
      </c>
      <c r="BE763">
        <v>99.169759999999997</v>
      </c>
      <c r="BF763">
        <v>100.1305</v>
      </c>
      <c r="BG763">
        <v>99.601179999999999</v>
      </c>
      <c r="BH763">
        <v>98.246870000000001</v>
      </c>
      <c r="BI763">
        <v>96.096559999999997</v>
      </c>
      <c r="BJ763">
        <v>92.835629999999995</v>
      </c>
      <c r="BK763">
        <v>87.903199999999998</v>
      </c>
      <c r="BL763">
        <v>84.527079999999998</v>
      </c>
      <c r="BM763">
        <v>82.306269999999998</v>
      </c>
      <c r="BN763">
        <v>-0.1082045</v>
      </c>
      <c r="BO763">
        <v>-0.1069995</v>
      </c>
      <c r="BP763">
        <v>-0.1174626</v>
      </c>
      <c r="BQ763">
        <v>-6.8662899999999999E-2</v>
      </c>
      <c r="BR763">
        <v>-7.5365199999999993E-2</v>
      </c>
      <c r="BS763">
        <v>6.2497999999999998E-3</v>
      </c>
      <c r="BT763">
        <v>3.56456E-2</v>
      </c>
      <c r="BU763">
        <v>0.16843720000000001</v>
      </c>
      <c r="BV763">
        <v>0.17252709999999999</v>
      </c>
      <c r="BW763">
        <v>0.1156947</v>
      </c>
      <c r="BX763">
        <v>5.1861400000000002E-2</v>
      </c>
      <c r="BY763">
        <v>-1.4467499999999999E-2</v>
      </c>
      <c r="BZ763">
        <v>-4.0602399999999997E-2</v>
      </c>
      <c r="CA763">
        <v>-5.0479599999999999E-2</v>
      </c>
      <c r="CB763">
        <v>0.1110717</v>
      </c>
      <c r="CC763">
        <v>8.9086200000000004E-2</v>
      </c>
      <c r="CD763">
        <v>6.1369100000000003E-2</v>
      </c>
      <c r="CE763">
        <v>1.8010399999999999E-2</v>
      </c>
      <c r="CF763">
        <v>-1.8281700000000001E-2</v>
      </c>
      <c r="CG763">
        <v>-2.79306E-2</v>
      </c>
      <c r="CH763">
        <v>-3.74151E-2</v>
      </c>
      <c r="CI763">
        <v>-7.9286099999999998E-2</v>
      </c>
      <c r="CJ763">
        <v>-7.2600200000000004E-2</v>
      </c>
      <c r="CK763">
        <v>-8.0908800000000003E-2</v>
      </c>
      <c r="CL763">
        <v>4.8018000000000002E-3</v>
      </c>
      <c r="CM763">
        <v>3.1378000000000001E-3</v>
      </c>
      <c r="CN763">
        <v>2.6924000000000002E-3</v>
      </c>
      <c r="CO763">
        <v>2.0424000000000002E-3</v>
      </c>
      <c r="CP763">
        <v>1.6475000000000001E-3</v>
      </c>
      <c r="CQ763">
        <v>5.4440000000000001E-4</v>
      </c>
      <c r="CR763">
        <v>9.7179999999999999E-4</v>
      </c>
      <c r="CS763">
        <v>1.1245999999999999E-3</v>
      </c>
      <c r="CT763">
        <v>5.7019999999999998E-4</v>
      </c>
      <c r="CU763">
        <v>3.4979999999999999E-4</v>
      </c>
      <c r="CV763">
        <v>1.7799999999999999E-4</v>
      </c>
      <c r="CW763" s="76">
        <v>8.7800000000000006E-5</v>
      </c>
      <c r="CX763">
        <v>1.3410000000000001E-4</v>
      </c>
      <c r="CY763">
        <v>2.5950000000000002E-4</v>
      </c>
      <c r="CZ763">
        <v>2.1448000000000001E-3</v>
      </c>
      <c r="DA763">
        <v>2.0398999999999999E-3</v>
      </c>
      <c r="DB763">
        <v>2.0907999999999999E-3</v>
      </c>
      <c r="DC763">
        <v>8.2200999999999993E-3</v>
      </c>
      <c r="DD763">
        <v>3.6801300000000002E-2</v>
      </c>
      <c r="DE763">
        <v>4.1655900000000003E-2</v>
      </c>
      <c r="DF763">
        <v>3.4232600000000002E-2</v>
      </c>
      <c r="DG763">
        <v>6.0016999999999996E-3</v>
      </c>
      <c r="DH763">
        <v>3.2593000000000001E-3</v>
      </c>
      <c r="DI763">
        <v>2.8159999999999999E-3</v>
      </c>
    </row>
    <row r="764" spans="1:113" x14ac:dyDescent="0.25">
      <c r="A764" t="str">
        <f t="shared" si="11"/>
        <v>All_All_All_All_All_All_43670</v>
      </c>
      <c r="B764" t="s">
        <v>177</v>
      </c>
      <c r="C764" t="s">
        <v>283</v>
      </c>
      <c r="D764" t="s">
        <v>19</v>
      </c>
      <c r="E764" t="s">
        <v>19</v>
      </c>
      <c r="F764" t="s">
        <v>19</v>
      </c>
      <c r="G764" t="s">
        <v>19</v>
      </c>
      <c r="H764" t="s">
        <v>19</v>
      </c>
      <c r="I764" t="s">
        <v>19</v>
      </c>
      <c r="J764" s="11">
        <v>43670</v>
      </c>
      <c r="K764">
        <v>15</v>
      </c>
      <c r="L764">
        <v>18</v>
      </c>
      <c r="M764">
        <v>118258</v>
      </c>
      <c r="N764">
        <v>0</v>
      </c>
      <c r="O764">
        <v>0</v>
      </c>
      <c r="P764">
        <v>0</v>
      </c>
      <c r="Q764">
        <v>0</v>
      </c>
      <c r="R764">
        <v>6.1250653000000002</v>
      </c>
      <c r="S764">
        <v>5.8575771999999997</v>
      </c>
      <c r="T764">
        <v>5.7207365000000001</v>
      </c>
      <c r="U764">
        <v>5.7201599999999999</v>
      </c>
      <c r="V764">
        <v>5.9873142000000001</v>
      </c>
      <c r="W764">
        <v>6.5488872999999996</v>
      </c>
      <c r="X764">
        <v>7.0924905000000003</v>
      </c>
      <c r="Y764">
        <v>7.9784531999999997</v>
      </c>
      <c r="Z764">
        <v>8.7662229000000007</v>
      </c>
      <c r="AA764">
        <v>9.4113278000000005</v>
      </c>
      <c r="AB764">
        <v>10.042327999999999</v>
      </c>
      <c r="AC764">
        <v>10.401532</v>
      </c>
      <c r="AD764">
        <v>10.528827</v>
      </c>
      <c r="AE764">
        <v>10.753904</v>
      </c>
      <c r="AF764">
        <v>10.667631</v>
      </c>
      <c r="AG764">
        <v>10.493209999999999</v>
      </c>
      <c r="AH764">
        <v>10.117190000000001</v>
      </c>
      <c r="AI764">
        <v>9.4276929999999997</v>
      </c>
      <c r="AJ764">
        <v>8.8365620000000007</v>
      </c>
      <c r="AK764">
        <v>8.5925150000000006</v>
      </c>
      <c r="AL764">
        <v>8.2598380000000002</v>
      </c>
      <c r="AM764">
        <v>7.5973259999999998</v>
      </c>
      <c r="AN764">
        <v>6.961144</v>
      </c>
      <c r="AO764">
        <v>6.4897640000000001</v>
      </c>
      <c r="AP764">
        <v>76.797349999999994</v>
      </c>
      <c r="AQ764">
        <v>73.954930000000004</v>
      </c>
      <c r="AR764">
        <v>72.036919999999995</v>
      </c>
      <c r="AS764">
        <v>70.845110000000005</v>
      </c>
      <c r="AT764">
        <v>70.115139999999997</v>
      </c>
      <c r="AU764">
        <v>69.28528</v>
      </c>
      <c r="AV764">
        <v>68.288790000000006</v>
      </c>
      <c r="AW764">
        <v>69.575389999999999</v>
      </c>
      <c r="AX764">
        <v>73.271870000000007</v>
      </c>
      <c r="AY764">
        <v>77.867249999999999</v>
      </c>
      <c r="AZ764">
        <v>82.434380000000004</v>
      </c>
      <c r="BA764">
        <v>85.991119999999995</v>
      </c>
      <c r="BB764">
        <v>88.904970000000006</v>
      </c>
      <c r="BC764">
        <v>92.466849999999994</v>
      </c>
      <c r="BD764">
        <v>95.127880000000005</v>
      </c>
      <c r="BE764">
        <v>96.533370000000005</v>
      </c>
      <c r="BF764">
        <v>96.958089999999999</v>
      </c>
      <c r="BG764">
        <v>97.018190000000004</v>
      </c>
      <c r="BH764">
        <v>96.346789999999999</v>
      </c>
      <c r="BI764">
        <v>94.291690000000003</v>
      </c>
      <c r="BJ764">
        <v>90.198980000000006</v>
      </c>
      <c r="BK764">
        <v>85.717160000000007</v>
      </c>
      <c r="BL764">
        <v>82.680869999999999</v>
      </c>
      <c r="BM764">
        <v>80.298289999999994</v>
      </c>
      <c r="BN764">
        <v>-0.19794100000000001</v>
      </c>
      <c r="BO764">
        <v>-0.1212877</v>
      </c>
      <c r="BP764">
        <v>-0.13370689999999999</v>
      </c>
      <c r="BQ764">
        <v>-0.1209697</v>
      </c>
      <c r="BR764">
        <v>-0.117672</v>
      </c>
      <c r="BS764">
        <v>-0.14273060000000001</v>
      </c>
      <c r="BT764">
        <v>-7.6505400000000001E-2</v>
      </c>
      <c r="BU764">
        <v>4.9443000000000004E-3</v>
      </c>
      <c r="BV764">
        <v>8.6317199999999997E-2</v>
      </c>
      <c r="BW764">
        <v>7.7340300000000001E-2</v>
      </c>
      <c r="BX764">
        <v>-5.6102000000000001E-3</v>
      </c>
      <c r="BY764">
        <v>-1.85449E-2</v>
      </c>
      <c r="BZ764">
        <v>-2.1276099999999999E-2</v>
      </c>
      <c r="CA764">
        <v>3.0218100000000001E-2</v>
      </c>
      <c r="CB764">
        <v>0.17806669999999999</v>
      </c>
      <c r="CC764">
        <v>0.17133129999999999</v>
      </c>
      <c r="CD764">
        <v>0.15699469999999999</v>
      </c>
      <c r="CE764">
        <v>8.2212400000000005E-2</v>
      </c>
      <c r="CF764">
        <v>-4.6645300000000001E-2</v>
      </c>
      <c r="CG764">
        <v>-0.1089454</v>
      </c>
      <c r="CH764">
        <v>-8.9062000000000002E-2</v>
      </c>
      <c r="CI764">
        <v>-4.7862000000000002E-2</v>
      </c>
      <c r="CJ764">
        <v>-6.5032699999999999E-2</v>
      </c>
      <c r="CK764">
        <v>-7.2135400000000002E-2</v>
      </c>
      <c r="CL764">
        <v>4.0492000000000002E-3</v>
      </c>
      <c r="CM764">
        <v>7.7649999999999996E-4</v>
      </c>
      <c r="CN764">
        <v>8.9899999999999995E-4</v>
      </c>
      <c r="CO764">
        <v>1.1008000000000001E-3</v>
      </c>
      <c r="CP764">
        <v>1.5893000000000001E-3</v>
      </c>
      <c r="CQ764">
        <v>2.6605000000000001E-3</v>
      </c>
      <c r="CR764">
        <v>2.1954000000000001E-3</v>
      </c>
      <c r="CS764">
        <v>1.8419E-3</v>
      </c>
      <c r="CT764">
        <v>2.7326E-3</v>
      </c>
      <c r="CU764">
        <v>1.5914E-3</v>
      </c>
      <c r="CV764">
        <v>4.1730000000000001E-4</v>
      </c>
      <c r="CW764">
        <v>9.0500000000000004E-5</v>
      </c>
      <c r="CX764">
        <v>4.1290000000000001E-4</v>
      </c>
      <c r="CY764">
        <v>4.6250000000000002E-4</v>
      </c>
      <c r="CZ764">
        <v>1.4006999999999999E-3</v>
      </c>
      <c r="DA764">
        <v>1.2685999999999999E-3</v>
      </c>
      <c r="DB764">
        <v>1.3068000000000001E-3</v>
      </c>
      <c r="DC764">
        <v>5.5468999999999996E-3</v>
      </c>
      <c r="DD764">
        <v>3.2420699999999997E-2</v>
      </c>
      <c r="DE764">
        <v>3.7169899999999999E-2</v>
      </c>
      <c r="DF764">
        <v>2.95453E-2</v>
      </c>
      <c r="DG764">
        <v>2.8427999999999999E-3</v>
      </c>
      <c r="DH764">
        <v>1.2619E-3</v>
      </c>
      <c r="DI764">
        <v>1.1945E-3</v>
      </c>
    </row>
    <row r="765" spans="1:113" x14ac:dyDescent="0.25">
      <c r="A765" t="str">
        <f t="shared" ref="A765:A828" si="12">D765&amp;"_"&amp;E765&amp;"_"&amp;F765&amp;"_"&amp;G765&amp;"_"&amp;H765&amp;"_"&amp;I765&amp;"_"&amp;J765</f>
        <v>All_All_All_All_All_All_43672</v>
      </c>
      <c r="B765" t="s">
        <v>177</v>
      </c>
      <c r="C765" t="s">
        <v>283</v>
      </c>
      <c r="D765" t="s">
        <v>19</v>
      </c>
      <c r="E765" t="s">
        <v>19</v>
      </c>
      <c r="F765" t="s">
        <v>19</v>
      </c>
      <c r="G765" t="s">
        <v>19</v>
      </c>
      <c r="H765" t="s">
        <v>19</v>
      </c>
      <c r="I765" t="s">
        <v>19</v>
      </c>
      <c r="J765" s="11">
        <v>43672</v>
      </c>
      <c r="K765">
        <v>15</v>
      </c>
      <c r="L765">
        <v>18</v>
      </c>
      <c r="M765">
        <v>118217</v>
      </c>
      <c r="N765">
        <v>0</v>
      </c>
      <c r="O765">
        <v>0</v>
      </c>
      <c r="P765">
        <v>0</v>
      </c>
      <c r="Q765">
        <v>0</v>
      </c>
      <c r="R765">
        <v>6.1891105</v>
      </c>
      <c r="S765">
        <v>5.9144886000000003</v>
      </c>
      <c r="T765">
        <v>5.7997166</v>
      </c>
      <c r="U765">
        <v>5.8023324000000001</v>
      </c>
      <c r="V765">
        <v>6.0775562000000001</v>
      </c>
      <c r="W765">
        <v>6.5942616999999997</v>
      </c>
      <c r="X765">
        <v>7.1362566999999997</v>
      </c>
      <c r="Y765">
        <v>7.8545679000000002</v>
      </c>
      <c r="Z765">
        <v>8.5771675999999992</v>
      </c>
      <c r="AA765">
        <v>9.1529682999999995</v>
      </c>
      <c r="AB765">
        <v>9.6472104000000005</v>
      </c>
      <c r="AC765">
        <v>9.9092526000000003</v>
      </c>
      <c r="AD765">
        <v>9.9512003999999994</v>
      </c>
      <c r="AE765">
        <v>10.101929</v>
      </c>
      <c r="AF765">
        <v>10.003448000000001</v>
      </c>
      <c r="AG765">
        <v>9.8387220000000006</v>
      </c>
      <c r="AH765">
        <v>9.4841350000000002</v>
      </c>
      <c r="AI765">
        <v>8.8608180000000001</v>
      </c>
      <c r="AJ765">
        <v>8.3095949999999998</v>
      </c>
      <c r="AK765">
        <v>8.0276019999999999</v>
      </c>
      <c r="AL765">
        <v>7.8362109999999996</v>
      </c>
      <c r="AM765">
        <v>7.3568990000000003</v>
      </c>
      <c r="AN765">
        <v>6.7560079999999996</v>
      </c>
      <c r="AO765">
        <v>6.2651940000000002</v>
      </c>
      <c r="AP765">
        <v>75.518109999999993</v>
      </c>
      <c r="AQ765">
        <v>75.541880000000006</v>
      </c>
      <c r="AR765">
        <v>74.22439</v>
      </c>
      <c r="AS765">
        <v>72.453370000000007</v>
      </c>
      <c r="AT765">
        <v>70.824849999999998</v>
      </c>
      <c r="AU765">
        <v>69.513109999999998</v>
      </c>
      <c r="AV765">
        <v>68.511629999999997</v>
      </c>
      <c r="AW765">
        <v>69.692660000000004</v>
      </c>
      <c r="AX765">
        <v>72.37576</v>
      </c>
      <c r="AY765">
        <v>76.146190000000004</v>
      </c>
      <c r="AZ765">
        <v>80.595429999999993</v>
      </c>
      <c r="BA765">
        <v>84.387500000000003</v>
      </c>
      <c r="BB765">
        <v>87.631029999999996</v>
      </c>
      <c r="BC765">
        <v>90.086020000000005</v>
      </c>
      <c r="BD765">
        <v>92.287480000000002</v>
      </c>
      <c r="BE765">
        <v>93.766869999999997</v>
      </c>
      <c r="BF765">
        <v>94.324380000000005</v>
      </c>
      <c r="BG765">
        <v>93.895750000000007</v>
      </c>
      <c r="BH765">
        <v>92.46902</v>
      </c>
      <c r="BI765">
        <v>89.815830000000005</v>
      </c>
      <c r="BJ765">
        <v>85.750929999999997</v>
      </c>
      <c r="BK765">
        <v>81.49409</v>
      </c>
      <c r="BL765">
        <v>78.607339999999994</v>
      </c>
      <c r="BM765">
        <v>76.270229999999998</v>
      </c>
      <c r="BN765">
        <v>-0.19734989999999999</v>
      </c>
      <c r="BO765">
        <v>-0.12396459999999999</v>
      </c>
      <c r="BP765">
        <v>-0.13909740000000001</v>
      </c>
      <c r="BQ765">
        <v>-0.1235082</v>
      </c>
      <c r="BR765">
        <v>-0.120423</v>
      </c>
      <c r="BS765">
        <v>-0.1450053</v>
      </c>
      <c r="BT765">
        <v>-7.95434E-2</v>
      </c>
      <c r="BU765">
        <v>1.1412E-3</v>
      </c>
      <c r="BV765">
        <v>8.4525100000000006E-2</v>
      </c>
      <c r="BW765">
        <v>7.7827099999999996E-2</v>
      </c>
      <c r="BX765">
        <v>-4.5491000000000004E-3</v>
      </c>
      <c r="BY765">
        <v>-1.9275799999999999E-2</v>
      </c>
      <c r="BZ765">
        <v>-1.9850799999999998E-2</v>
      </c>
      <c r="CA765">
        <v>3.5564400000000003E-2</v>
      </c>
      <c r="CB765">
        <v>0.1796884</v>
      </c>
      <c r="CC765">
        <v>0.17483180000000001</v>
      </c>
      <c r="CD765">
        <v>0.1627393</v>
      </c>
      <c r="CE765">
        <v>8.9052300000000001E-2</v>
      </c>
      <c r="CF765">
        <v>-3.4466999999999998E-2</v>
      </c>
      <c r="CG765">
        <v>-9.5483299999999993E-2</v>
      </c>
      <c r="CH765">
        <v>-8.4423300000000007E-2</v>
      </c>
      <c r="CI765">
        <v>-4.8514700000000001E-2</v>
      </c>
      <c r="CJ765">
        <v>-7.0772199999999993E-2</v>
      </c>
      <c r="CK765">
        <v>-5.8597999999999997E-2</v>
      </c>
      <c r="CL765">
        <v>3.7122000000000001E-3</v>
      </c>
      <c r="CM765">
        <v>8.9519999999999997E-4</v>
      </c>
      <c r="CN765">
        <v>9.188E-4</v>
      </c>
      <c r="CO765">
        <v>9.4530000000000005E-4</v>
      </c>
      <c r="CP765">
        <v>7.8799999999999996E-4</v>
      </c>
      <c r="CQ765">
        <v>5.6579999999999998E-4</v>
      </c>
      <c r="CR765">
        <v>8.8460000000000003E-4</v>
      </c>
      <c r="CS765">
        <v>7.4949999999999995E-4</v>
      </c>
      <c r="CT765">
        <v>6.399E-4</v>
      </c>
      <c r="CU765">
        <v>4.0529999999999999E-4</v>
      </c>
      <c r="CV765">
        <v>1.8129999999999999E-4</v>
      </c>
      <c r="CW765">
        <v>8.7499999999999999E-5</v>
      </c>
      <c r="CX765">
        <v>1.3520000000000001E-4</v>
      </c>
      <c r="CY765">
        <v>1.9369999999999999E-4</v>
      </c>
      <c r="CZ765">
        <v>1.0361999999999999E-3</v>
      </c>
      <c r="DA765">
        <v>1.0177999999999999E-3</v>
      </c>
      <c r="DB765">
        <v>1.0891E-3</v>
      </c>
      <c r="DC765">
        <v>3.6711999999999999E-3</v>
      </c>
      <c r="DD765">
        <v>1.8568399999999999E-2</v>
      </c>
      <c r="DE765">
        <v>2.18023E-2</v>
      </c>
      <c r="DF765">
        <v>1.70679E-2</v>
      </c>
      <c r="DG765">
        <v>1.8954E-3</v>
      </c>
      <c r="DH765">
        <v>1.0514000000000001E-3</v>
      </c>
      <c r="DI765">
        <v>9.4669999999999997E-4</v>
      </c>
    </row>
    <row r="766" spans="1:113" x14ac:dyDescent="0.25">
      <c r="A766" t="str">
        <f t="shared" si="12"/>
        <v>All_All_All_All_All_All_43690</v>
      </c>
      <c r="B766" t="s">
        <v>177</v>
      </c>
      <c r="C766" t="s">
        <v>283</v>
      </c>
      <c r="D766" t="s">
        <v>19</v>
      </c>
      <c r="E766" t="s">
        <v>19</v>
      </c>
      <c r="F766" t="s">
        <v>19</v>
      </c>
      <c r="G766" t="s">
        <v>19</v>
      </c>
      <c r="H766" t="s">
        <v>19</v>
      </c>
      <c r="I766" t="s">
        <v>19</v>
      </c>
      <c r="J766" s="11">
        <v>43690</v>
      </c>
      <c r="K766">
        <v>15</v>
      </c>
      <c r="L766">
        <v>18</v>
      </c>
      <c r="M766">
        <v>116978</v>
      </c>
      <c r="N766">
        <v>0</v>
      </c>
      <c r="O766">
        <v>0</v>
      </c>
      <c r="P766">
        <v>0</v>
      </c>
      <c r="Q766">
        <v>0</v>
      </c>
      <c r="R766">
        <v>5.8494688999999997</v>
      </c>
      <c r="S766">
        <v>5.6800755000000001</v>
      </c>
      <c r="T766">
        <v>5.5397255999999997</v>
      </c>
      <c r="U766">
        <v>5.5715456000000003</v>
      </c>
      <c r="V766">
        <v>5.8727815000000003</v>
      </c>
      <c r="W766">
        <v>6.4152028000000003</v>
      </c>
      <c r="X766">
        <v>7.0962803000000001</v>
      </c>
      <c r="Y766">
        <v>7.9288062999999998</v>
      </c>
      <c r="Z766">
        <v>8.8818438999999998</v>
      </c>
      <c r="AA766">
        <v>9.5065761000000002</v>
      </c>
      <c r="AB766">
        <v>10.062105000000001</v>
      </c>
      <c r="AC766">
        <v>10.420957</v>
      </c>
      <c r="AD766">
        <v>10.525271</v>
      </c>
      <c r="AE766">
        <v>10.783721</v>
      </c>
      <c r="AF766">
        <v>10.756608</v>
      </c>
      <c r="AG766">
        <v>10.56001</v>
      </c>
      <c r="AH766">
        <v>10.118230000000001</v>
      </c>
      <c r="AI766">
        <v>9.3494360000000007</v>
      </c>
      <c r="AJ766">
        <v>8.6533080000000009</v>
      </c>
      <c r="AK766">
        <v>8.3474970000000006</v>
      </c>
      <c r="AL766">
        <v>8.0864600000000006</v>
      </c>
      <c r="AM766">
        <v>7.3873980000000001</v>
      </c>
      <c r="AN766">
        <v>6.7524759999999997</v>
      </c>
      <c r="AO766">
        <v>6.2606250000000001</v>
      </c>
      <c r="AP766">
        <v>74.433199999999999</v>
      </c>
      <c r="AQ766">
        <v>72.076449999999994</v>
      </c>
      <c r="AR766">
        <v>70.643039999999999</v>
      </c>
      <c r="AS766">
        <v>69.321340000000006</v>
      </c>
      <c r="AT766">
        <v>68.421509999999998</v>
      </c>
      <c r="AU766">
        <v>67.15222</v>
      </c>
      <c r="AV766">
        <v>66.249099999999999</v>
      </c>
      <c r="AW766">
        <v>66.862849999999995</v>
      </c>
      <c r="AX766">
        <v>70.951549999999997</v>
      </c>
      <c r="AY766">
        <v>75.80489</v>
      </c>
      <c r="AZ766">
        <v>80.211550000000003</v>
      </c>
      <c r="BA766">
        <v>84.516679999999994</v>
      </c>
      <c r="BB766">
        <v>88.218909999999994</v>
      </c>
      <c r="BC766">
        <v>91.107830000000007</v>
      </c>
      <c r="BD766">
        <v>92.976870000000005</v>
      </c>
      <c r="BE766">
        <v>94.42886</v>
      </c>
      <c r="BF766">
        <v>95.195880000000002</v>
      </c>
      <c r="BG766">
        <v>95.070599999999999</v>
      </c>
      <c r="BH766">
        <v>94.206760000000003</v>
      </c>
      <c r="BI766">
        <v>91.665049999999994</v>
      </c>
      <c r="BJ766">
        <v>87.720799999999997</v>
      </c>
      <c r="BK766">
        <v>83.985479999999995</v>
      </c>
      <c r="BL766">
        <v>80.476070000000007</v>
      </c>
      <c r="BM766">
        <v>77.740440000000007</v>
      </c>
      <c r="BN766">
        <v>-3.9581199999999997E-2</v>
      </c>
      <c r="BO766">
        <v>-4.9655600000000001E-2</v>
      </c>
      <c r="BP766">
        <v>-3.88902E-2</v>
      </c>
      <c r="BQ766">
        <v>-3.8528800000000002E-2</v>
      </c>
      <c r="BR766">
        <v>-2.8732600000000001E-2</v>
      </c>
      <c r="BS766">
        <v>-2.65163E-2</v>
      </c>
      <c r="BT766">
        <v>1.6238699999999998E-2</v>
      </c>
      <c r="BU766">
        <v>9.3988199999999994E-2</v>
      </c>
      <c r="BV766">
        <v>4.65128E-2</v>
      </c>
      <c r="BW766">
        <v>6.4466000000000002E-3</v>
      </c>
      <c r="BX766">
        <v>-1.2866499999999999E-2</v>
      </c>
      <c r="BY766">
        <v>-2.6187200000000001E-2</v>
      </c>
      <c r="BZ766">
        <v>4.1840000000000002E-3</v>
      </c>
      <c r="CA766">
        <v>1.92605E-2</v>
      </c>
      <c r="CB766">
        <v>0.12542790000000001</v>
      </c>
      <c r="CC766">
        <v>0.1200917</v>
      </c>
      <c r="CD766">
        <v>0.1162183</v>
      </c>
      <c r="CE766">
        <v>0.1195977</v>
      </c>
      <c r="CF766">
        <v>2.0685100000000001E-2</v>
      </c>
      <c r="CG766">
        <v>-4.8933600000000001E-2</v>
      </c>
      <c r="CH766">
        <v>-2.0273599999999999E-2</v>
      </c>
      <c r="CI766">
        <v>7.7872000000000002E-3</v>
      </c>
      <c r="CJ766">
        <v>4.4825999999999998E-3</v>
      </c>
      <c r="CK766">
        <v>-3.4187000000000002E-3</v>
      </c>
      <c r="CL766">
        <v>1.5560999999999999E-3</v>
      </c>
      <c r="CM766">
        <v>7.2070000000000001E-4</v>
      </c>
      <c r="CN766">
        <v>7.582E-4</v>
      </c>
      <c r="CO766">
        <v>1.0307000000000001E-3</v>
      </c>
      <c r="CP766">
        <v>1.2431E-3</v>
      </c>
      <c r="CQ766">
        <v>1.9253E-3</v>
      </c>
      <c r="CR766">
        <v>1.5332E-3</v>
      </c>
      <c r="CS766">
        <v>1.7195000000000001E-3</v>
      </c>
      <c r="CT766">
        <v>1.9164E-3</v>
      </c>
      <c r="CU766">
        <v>9.0070000000000005E-4</v>
      </c>
      <c r="CV766">
        <v>2.8430000000000003E-4</v>
      </c>
      <c r="CW766">
        <v>6.05E-5</v>
      </c>
      <c r="CX766">
        <v>1.9929999999999999E-4</v>
      </c>
      <c r="CY766">
        <v>2.3110000000000001E-4</v>
      </c>
      <c r="CZ766">
        <v>1.1054000000000001E-3</v>
      </c>
      <c r="DA766">
        <v>1.0996000000000001E-3</v>
      </c>
      <c r="DB766">
        <v>1.1693999999999999E-3</v>
      </c>
      <c r="DC766">
        <v>4.3809000000000001E-3</v>
      </c>
      <c r="DD766">
        <v>2.7309300000000002E-2</v>
      </c>
      <c r="DE766">
        <v>3.2671600000000002E-2</v>
      </c>
      <c r="DF766">
        <v>2.4727200000000001E-2</v>
      </c>
      <c r="DG766">
        <v>2.5420999999999998E-3</v>
      </c>
      <c r="DH766">
        <v>1.1737E-3</v>
      </c>
      <c r="DI766">
        <v>1.0323999999999999E-3</v>
      </c>
    </row>
    <row r="767" spans="1:113" x14ac:dyDescent="0.25">
      <c r="A767" t="str">
        <f t="shared" si="12"/>
        <v>All_All_All_All_All_All_43691</v>
      </c>
      <c r="B767" t="s">
        <v>177</v>
      </c>
      <c r="C767" t="s">
        <v>283</v>
      </c>
      <c r="D767" t="s">
        <v>19</v>
      </c>
      <c r="E767" t="s">
        <v>19</v>
      </c>
      <c r="F767" t="s">
        <v>19</v>
      </c>
      <c r="G767" t="s">
        <v>19</v>
      </c>
      <c r="H767" t="s">
        <v>19</v>
      </c>
      <c r="I767" t="s">
        <v>19</v>
      </c>
      <c r="J767" s="11">
        <v>43691</v>
      </c>
      <c r="K767">
        <v>15</v>
      </c>
      <c r="L767">
        <v>18</v>
      </c>
      <c r="M767">
        <v>116855</v>
      </c>
      <c r="N767">
        <v>0</v>
      </c>
      <c r="O767">
        <v>0</v>
      </c>
      <c r="P767">
        <v>0</v>
      </c>
      <c r="Q767">
        <v>0</v>
      </c>
      <c r="R767">
        <v>5.9724782999999997</v>
      </c>
      <c r="S767">
        <v>5.7965359999999997</v>
      </c>
      <c r="T767">
        <v>5.6142634999999999</v>
      </c>
      <c r="U767">
        <v>5.6255689999999996</v>
      </c>
      <c r="V767">
        <v>5.9219681</v>
      </c>
      <c r="W767">
        <v>6.5247643000000002</v>
      </c>
      <c r="X767">
        <v>7.2709754000000002</v>
      </c>
      <c r="Y767">
        <v>8.1218727000000008</v>
      </c>
      <c r="Z767">
        <v>9.2740834999999997</v>
      </c>
      <c r="AA767">
        <v>9.9428798999999994</v>
      </c>
      <c r="AB767">
        <v>10.525435</v>
      </c>
      <c r="AC767">
        <v>10.882522</v>
      </c>
      <c r="AD767">
        <v>11.048990999999999</v>
      </c>
      <c r="AE767">
        <v>11.342135000000001</v>
      </c>
      <c r="AF767">
        <v>11.297893</v>
      </c>
      <c r="AG767">
        <v>11.067830000000001</v>
      </c>
      <c r="AH767">
        <v>10.59563</v>
      </c>
      <c r="AI767">
        <v>9.6970489999999998</v>
      </c>
      <c r="AJ767">
        <v>9.0886809999999993</v>
      </c>
      <c r="AK767">
        <v>8.8455919999999999</v>
      </c>
      <c r="AL767">
        <v>8.4839350000000007</v>
      </c>
      <c r="AM767">
        <v>7.6372900000000001</v>
      </c>
      <c r="AN767">
        <v>6.9671440000000002</v>
      </c>
      <c r="AO767">
        <v>6.4970780000000001</v>
      </c>
      <c r="AP767">
        <v>77.298580000000001</v>
      </c>
      <c r="AQ767">
        <v>74.106539999999995</v>
      </c>
      <c r="AR767">
        <v>72.947159999999997</v>
      </c>
      <c r="AS767">
        <v>70.968590000000006</v>
      </c>
      <c r="AT767">
        <v>69.679760000000002</v>
      </c>
      <c r="AU767">
        <v>68.897959999999998</v>
      </c>
      <c r="AV767">
        <v>68.001630000000006</v>
      </c>
      <c r="AW767">
        <v>68.470510000000004</v>
      </c>
      <c r="AX767">
        <v>72.792370000000005</v>
      </c>
      <c r="AY767">
        <v>77.724699999999999</v>
      </c>
      <c r="AZ767">
        <v>82.772440000000003</v>
      </c>
      <c r="BA767">
        <v>87.404750000000007</v>
      </c>
      <c r="BB767">
        <v>91.27</v>
      </c>
      <c r="BC767">
        <v>94.602900000000005</v>
      </c>
      <c r="BD767">
        <v>96.831710000000001</v>
      </c>
      <c r="BE767">
        <v>98.212130000000002</v>
      </c>
      <c r="BF767">
        <v>98.789680000000004</v>
      </c>
      <c r="BG767">
        <v>98.842669999999998</v>
      </c>
      <c r="BH767">
        <v>97.9161</v>
      </c>
      <c r="BI767">
        <v>95.543239999999997</v>
      </c>
      <c r="BJ767">
        <v>90.822090000000003</v>
      </c>
      <c r="BK767">
        <v>86.547579999999996</v>
      </c>
      <c r="BL767">
        <v>83.207359999999994</v>
      </c>
      <c r="BM767">
        <v>80.562169999999995</v>
      </c>
      <c r="BN767">
        <v>-4.3783000000000002E-2</v>
      </c>
      <c r="BO767">
        <v>-5.2453899999999998E-2</v>
      </c>
      <c r="BP767">
        <v>-4.39482E-2</v>
      </c>
      <c r="BQ767">
        <v>-4.0805099999999997E-2</v>
      </c>
      <c r="BR767">
        <v>-3.0080699999999998E-2</v>
      </c>
      <c r="BS767">
        <v>-3.0300000000000001E-2</v>
      </c>
      <c r="BT767">
        <v>1.13414E-2</v>
      </c>
      <c r="BU767">
        <v>9.0123200000000001E-2</v>
      </c>
      <c r="BV767">
        <v>4.1230700000000002E-2</v>
      </c>
      <c r="BW767">
        <v>3.189E-3</v>
      </c>
      <c r="BX767">
        <v>-1.5059299999999999E-2</v>
      </c>
      <c r="BY767">
        <v>-2.6042599999999999E-2</v>
      </c>
      <c r="BZ767">
        <v>3.6365E-3</v>
      </c>
      <c r="CA767">
        <v>3.1208099999999999E-2</v>
      </c>
      <c r="CB767">
        <v>0.1464471</v>
      </c>
      <c r="CC767">
        <v>0.12792909999999999</v>
      </c>
      <c r="CD767">
        <v>0.11693919999999999</v>
      </c>
      <c r="CE767">
        <v>0.10909000000000001</v>
      </c>
      <c r="CF767">
        <v>-4.5080000000000001E-4</v>
      </c>
      <c r="CG767">
        <v>-6.7625299999999999E-2</v>
      </c>
      <c r="CH767">
        <v>-2.6111599999999999E-2</v>
      </c>
      <c r="CI767">
        <v>6.9392999999999998E-3</v>
      </c>
      <c r="CJ767">
        <v>4.663E-4</v>
      </c>
      <c r="CK767">
        <v>-6.1707999999999997E-3</v>
      </c>
      <c r="CL767">
        <v>1.6385E-3</v>
      </c>
      <c r="CM767">
        <v>7.5250000000000002E-4</v>
      </c>
      <c r="CN767">
        <v>8.1610000000000005E-4</v>
      </c>
      <c r="CO767">
        <v>1.1339E-3</v>
      </c>
      <c r="CP767">
        <v>1.3411E-3</v>
      </c>
      <c r="CQ767">
        <v>1.7538E-3</v>
      </c>
      <c r="CR767">
        <v>1.4511999999999999E-3</v>
      </c>
      <c r="CS767">
        <v>1.812E-3</v>
      </c>
      <c r="CT767">
        <v>1.7269E-3</v>
      </c>
      <c r="CU767">
        <v>7.4439999999999999E-4</v>
      </c>
      <c r="CV767">
        <v>2.5099999999999998E-4</v>
      </c>
      <c r="CW767">
        <v>5.5999999999999999E-5</v>
      </c>
      <c r="CX767">
        <v>1.8349999999999999E-4</v>
      </c>
      <c r="CY767">
        <v>2.2149999999999999E-4</v>
      </c>
      <c r="CZ767">
        <v>1.4465999999999999E-3</v>
      </c>
      <c r="DA767">
        <v>1.3288E-3</v>
      </c>
      <c r="DB767">
        <v>1.4341E-3</v>
      </c>
      <c r="DC767">
        <v>5.0352000000000001E-3</v>
      </c>
      <c r="DD767">
        <v>2.9724899999999999E-2</v>
      </c>
      <c r="DE767">
        <v>3.57834E-2</v>
      </c>
      <c r="DF767">
        <v>2.74351E-2</v>
      </c>
      <c r="DG767">
        <v>2.8790999999999999E-3</v>
      </c>
      <c r="DH767">
        <v>1.2225000000000001E-3</v>
      </c>
      <c r="DI767">
        <v>1.0238999999999999E-3</v>
      </c>
    </row>
    <row r="768" spans="1:113" x14ac:dyDescent="0.25">
      <c r="A768" t="str">
        <f t="shared" si="12"/>
        <v>All_All_All_All_All_All_43693</v>
      </c>
      <c r="B768" t="s">
        <v>177</v>
      </c>
      <c r="C768" t="s">
        <v>283</v>
      </c>
      <c r="D768" t="s">
        <v>19</v>
      </c>
      <c r="E768" t="s">
        <v>19</v>
      </c>
      <c r="F768" t="s">
        <v>19</v>
      </c>
      <c r="G768" t="s">
        <v>19</v>
      </c>
      <c r="H768" t="s">
        <v>19</v>
      </c>
      <c r="I768" t="s">
        <v>19</v>
      </c>
      <c r="J768" s="11">
        <v>43693</v>
      </c>
      <c r="K768">
        <v>15</v>
      </c>
      <c r="L768">
        <v>18</v>
      </c>
      <c r="M768">
        <v>116549</v>
      </c>
      <c r="N768">
        <v>0</v>
      </c>
      <c r="O768">
        <v>0</v>
      </c>
      <c r="P768">
        <v>0</v>
      </c>
      <c r="Q768">
        <v>0</v>
      </c>
      <c r="R768">
        <v>6.2825300999999998</v>
      </c>
      <c r="S768">
        <v>6.0686241000000001</v>
      </c>
      <c r="T768">
        <v>5.9165057000000001</v>
      </c>
      <c r="U768">
        <v>5.9173796000000003</v>
      </c>
      <c r="V768">
        <v>6.1926176000000002</v>
      </c>
      <c r="W768">
        <v>6.8025266000000002</v>
      </c>
      <c r="X768">
        <v>7.5334402000000003</v>
      </c>
      <c r="Y768">
        <v>8.4603072000000008</v>
      </c>
      <c r="Z768">
        <v>9.5159102999999998</v>
      </c>
      <c r="AA768">
        <v>10.302377999999999</v>
      </c>
      <c r="AB768">
        <v>10.846759</v>
      </c>
      <c r="AC768">
        <v>11.127897000000001</v>
      </c>
      <c r="AD768">
        <v>11.158654</v>
      </c>
      <c r="AE768">
        <v>11.399929</v>
      </c>
      <c r="AF768">
        <v>11.273206</v>
      </c>
      <c r="AG768">
        <v>10.92137</v>
      </c>
      <c r="AH768">
        <v>10.36543</v>
      </c>
      <c r="AI768">
        <v>9.5525660000000006</v>
      </c>
      <c r="AJ768">
        <v>8.8520719999999997</v>
      </c>
      <c r="AK768">
        <v>8.4721299999999999</v>
      </c>
      <c r="AL768">
        <v>8.1522600000000001</v>
      </c>
      <c r="AM768">
        <v>7.5131110000000003</v>
      </c>
      <c r="AN768">
        <v>6.8711310000000001</v>
      </c>
      <c r="AO768">
        <v>6.3644249999999998</v>
      </c>
      <c r="AP768">
        <v>77.973500000000001</v>
      </c>
      <c r="AQ768">
        <v>77.963560000000001</v>
      </c>
      <c r="AR768">
        <v>76.019970000000001</v>
      </c>
      <c r="AS768">
        <v>74.382440000000003</v>
      </c>
      <c r="AT768">
        <v>73.192369999999997</v>
      </c>
      <c r="AU768">
        <v>71.955460000000002</v>
      </c>
      <c r="AV768">
        <v>70.766239999999996</v>
      </c>
      <c r="AW768">
        <v>71.003489999999999</v>
      </c>
      <c r="AX768">
        <v>74.798220000000001</v>
      </c>
      <c r="AY768">
        <v>80.30641</v>
      </c>
      <c r="AZ768">
        <v>85.253860000000003</v>
      </c>
      <c r="BA768">
        <v>89.447969999999998</v>
      </c>
      <c r="BB768">
        <v>92.327010000000001</v>
      </c>
      <c r="BC768">
        <v>94.571160000000006</v>
      </c>
      <c r="BD768">
        <v>97.049670000000006</v>
      </c>
      <c r="BE768">
        <v>98.028080000000003</v>
      </c>
      <c r="BF768">
        <v>98.45017</v>
      </c>
      <c r="BG768">
        <v>97.741420000000005</v>
      </c>
      <c r="BH768">
        <v>96.051490000000001</v>
      </c>
      <c r="BI768">
        <v>92.581559999999996</v>
      </c>
      <c r="BJ768">
        <v>87.393780000000007</v>
      </c>
      <c r="BK768">
        <v>83.489590000000007</v>
      </c>
      <c r="BL768">
        <v>80.474369999999993</v>
      </c>
      <c r="BM768">
        <v>78.198260000000005</v>
      </c>
      <c r="BN768">
        <v>-4.4006200000000002E-2</v>
      </c>
      <c r="BO768">
        <v>-5.5780499999999997E-2</v>
      </c>
      <c r="BP768">
        <v>-4.7741800000000001E-2</v>
      </c>
      <c r="BQ768">
        <v>-4.3579399999999997E-2</v>
      </c>
      <c r="BR768">
        <v>-3.5671599999999998E-2</v>
      </c>
      <c r="BS768">
        <v>-3.75027E-2</v>
      </c>
      <c r="BT768">
        <v>7.5325000000000001E-3</v>
      </c>
      <c r="BU768">
        <v>8.6339100000000002E-2</v>
      </c>
      <c r="BV768">
        <v>3.3605400000000001E-2</v>
      </c>
      <c r="BW768">
        <v>-3.3210000000000002E-3</v>
      </c>
      <c r="BX768">
        <v>-1.9588299999999999E-2</v>
      </c>
      <c r="BY768">
        <v>-2.77652E-2</v>
      </c>
      <c r="BZ768">
        <v>3.9497000000000004E-3</v>
      </c>
      <c r="CA768">
        <v>3.58862E-2</v>
      </c>
      <c r="CB768">
        <v>0.15650040000000001</v>
      </c>
      <c r="CC768">
        <v>0.1363917</v>
      </c>
      <c r="CD768">
        <v>0.1234104</v>
      </c>
      <c r="CE768">
        <v>0.11395230000000001</v>
      </c>
      <c r="CF768">
        <v>4.5932999999999998E-3</v>
      </c>
      <c r="CG768">
        <v>-5.7434399999999997E-2</v>
      </c>
      <c r="CH768">
        <v>-2.2108599999999999E-2</v>
      </c>
      <c r="CI768">
        <v>7.0328999999999999E-3</v>
      </c>
      <c r="CJ768">
        <v>-2.8149E-3</v>
      </c>
      <c r="CK768">
        <v>-4.2243000000000003E-3</v>
      </c>
      <c r="CL768">
        <v>1.8266999999999999E-3</v>
      </c>
      <c r="CM768">
        <v>8.7799999999999998E-4</v>
      </c>
      <c r="CN768">
        <v>8.6430000000000003E-4</v>
      </c>
      <c r="CO768">
        <v>1.0954000000000001E-3</v>
      </c>
      <c r="CP768">
        <v>1.1546E-3</v>
      </c>
      <c r="CQ768">
        <v>1.2991999999999999E-3</v>
      </c>
      <c r="CR768">
        <v>1.2907000000000001E-3</v>
      </c>
      <c r="CS768">
        <v>1.5795E-3</v>
      </c>
      <c r="CT768">
        <v>1.2951E-3</v>
      </c>
      <c r="CU768">
        <v>5.0279999999999997E-4</v>
      </c>
      <c r="CV768">
        <v>2.1110000000000001E-4</v>
      </c>
      <c r="CW768">
        <v>7.2100000000000004E-5</v>
      </c>
      <c r="CX768">
        <v>1.5789999999999999E-4</v>
      </c>
      <c r="CY768">
        <v>2.7379999999999999E-4</v>
      </c>
      <c r="CZ768">
        <v>1.2102E-3</v>
      </c>
      <c r="DA768">
        <v>1.2635999999999999E-3</v>
      </c>
      <c r="DB768">
        <v>1.2404E-3</v>
      </c>
      <c r="DC768">
        <v>4.8678999999999997E-3</v>
      </c>
      <c r="DD768">
        <v>2.9741199999999999E-2</v>
      </c>
      <c r="DE768">
        <v>3.5661100000000001E-2</v>
      </c>
      <c r="DF768">
        <v>2.6589000000000002E-2</v>
      </c>
      <c r="DG768">
        <v>2.6987000000000001E-3</v>
      </c>
      <c r="DH768">
        <v>1.2413000000000001E-3</v>
      </c>
      <c r="DI768">
        <v>9.881E-4</v>
      </c>
    </row>
    <row r="769" spans="1:113" x14ac:dyDescent="0.25">
      <c r="A769" t="str">
        <f t="shared" si="12"/>
        <v>All_All_All_All_All_All_43703</v>
      </c>
      <c r="B769" t="s">
        <v>177</v>
      </c>
      <c r="C769" t="s">
        <v>283</v>
      </c>
      <c r="D769" t="s">
        <v>19</v>
      </c>
      <c r="E769" t="s">
        <v>19</v>
      </c>
      <c r="F769" t="s">
        <v>19</v>
      </c>
      <c r="G769" t="s">
        <v>19</v>
      </c>
      <c r="H769" t="s">
        <v>19</v>
      </c>
      <c r="I769" t="s">
        <v>19</v>
      </c>
      <c r="J769" s="11">
        <v>43703</v>
      </c>
      <c r="K769">
        <v>15</v>
      </c>
      <c r="L769">
        <v>18</v>
      </c>
      <c r="M769">
        <v>115615</v>
      </c>
      <c r="N769">
        <v>0</v>
      </c>
      <c r="O769">
        <v>0</v>
      </c>
      <c r="P769">
        <v>0</v>
      </c>
      <c r="Q769">
        <v>0</v>
      </c>
      <c r="R769">
        <v>5.6682891</v>
      </c>
      <c r="S769">
        <v>5.5022003000000002</v>
      </c>
      <c r="T769">
        <v>5.4536338999999998</v>
      </c>
      <c r="U769">
        <v>5.5458420000000004</v>
      </c>
      <c r="V769">
        <v>5.9056145999999998</v>
      </c>
      <c r="W769">
        <v>6.5840392000000003</v>
      </c>
      <c r="X769">
        <v>7.4083968000000002</v>
      </c>
      <c r="Y769">
        <v>8.3584730999999994</v>
      </c>
      <c r="Z769">
        <v>9.3928741000000002</v>
      </c>
      <c r="AA769">
        <v>10.057912999999999</v>
      </c>
      <c r="AB769">
        <v>10.597531999999999</v>
      </c>
      <c r="AC769">
        <v>10.963075</v>
      </c>
      <c r="AD769">
        <v>11.040627000000001</v>
      </c>
      <c r="AE769">
        <v>11.336463</v>
      </c>
      <c r="AF769">
        <v>11.269658</v>
      </c>
      <c r="AG769">
        <v>10.987310000000001</v>
      </c>
      <c r="AH769">
        <v>10.43717</v>
      </c>
      <c r="AI769">
        <v>9.5676830000000006</v>
      </c>
      <c r="AJ769">
        <v>8.8123869999999993</v>
      </c>
      <c r="AK769">
        <v>8.4652589999999996</v>
      </c>
      <c r="AL769">
        <v>8.1496530000000007</v>
      </c>
      <c r="AM769">
        <v>7.4614469999999997</v>
      </c>
      <c r="AN769">
        <v>6.8644270000000001</v>
      </c>
      <c r="AO769">
        <v>6.4326590000000001</v>
      </c>
      <c r="AP769">
        <v>76.102080000000001</v>
      </c>
      <c r="AQ769">
        <v>74.581469999999996</v>
      </c>
      <c r="AR769">
        <v>73.374290000000002</v>
      </c>
      <c r="AS769">
        <v>71.976330000000004</v>
      </c>
      <c r="AT769">
        <v>70.729399999999998</v>
      </c>
      <c r="AU769">
        <v>69.627880000000005</v>
      </c>
      <c r="AV769">
        <v>68.880679999999998</v>
      </c>
      <c r="AW769">
        <v>69.160200000000003</v>
      </c>
      <c r="AX769">
        <v>73.104900000000001</v>
      </c>
      <c r="AY769">
        <v>77.201650000000001</v>
      </c>
      <c r="AZ769">
        <v>81.620130000000003</v>
      </c>
      <c r="BA769">
        <v>85.418270000000007</v>
      </c>
      <c r="BB769">
        <v>89.208190000000002</v>
      </c>
      <c r="BC769">
        <v>92.480680000000007</v>
      </c>
      <c r="BD769">
        <v>94.776780000000002</v>
      </c>
      <c r="BE769">
        <v>96.245469999999997</v>
      </c>
      <c r="BF769">
        <v>96.583500000000001</v>
      </c>
      <c r="BG769">
        <v>96.55104</v>
      </c>
      <c r="BH769">
        <v>94.940539999999999</v>
      </c>
      <c r="BI769">
        <v>91.498279999999994</v>
      </c>
      <c r="BJ769">
        <v>86.996859999999998</v>
      </c>
      <c r="BK769">
        <v>83.512550000000005</v>
      </c>
      <c r="BL769">
        <v>80.829800000000006</v>
      </c>
      <c r="BM769">
        <v>78.404499999999999</v>
      </c>
      <c r="BN769">
        <v>-4.0389099999999997E-2</v>
      </c>
      <c r="BO769">
        <v>-5.0978200000000001E-2</v>
      </c>
      <c r="BP769">
        <v>-4.2109399999999998E-2</v>
      </c>
      <c r="BQ769">
        <v>-3.9865499999999998E-2</v>
      </c>
      <c r="BR769">
        <v>-3.1775400000000002E-2</v>
      </c>
      <c r="BS769">
        <v>-3.3197600000000001E-2</v>
      </c>
      <c r="BT769">
        <v>7.6477000000000003E-3</v>
      </c>
      <c r="BU769">
        <v>8.7941699999999998E-2</v>
      </c>
      <c r="BV769">
        <v>3.60551E-2</v>
      </c>
      <c r="BW769">
        <v>8.9039999999999996E-4</v>
      </c>
      <c r="BX769">
        <v>-1.6688999999999999E-2</v>
      </c>
      <c r="BY769">
        <v>-2.8005800000000001E-2</v>
      </c>
      <c r="BZ769">
        <v>4.1365000000000004E-3</v>
      </c>
      <c r="CA769">
        <v>2.8157499999999999E-2</v>
      </c>
      <c r="CB769">
        <v>0.1422252</v>
      </c>
      <c r="CC769">
        <v>0.12949240000000001</v>
      </c>
      <c r="CD769">
        <v>0.12035</v>
      </c>
      <c r="CE769">
        <v>0.1190744</v>
      </c>
      <c r="CF769">
        <v>1.7192700000000002E-2</v>
      </c>
      <c r="CG769">
        <v>-4.7579299999999998E-2</v>
      </c>
      <c r="CH769">
        <v>-1.8503599999999999E-2</v>
      </c>
      <c r="CI769">
        <v>8.4614000000000009E-3</v>
      </c>
      <c r="CJ769">
        <v>-1.4584000000000001E-3</v>
      </c>
      <c r="CK769">
        <v>-6.0790999999999996E-3</v>
      </c>
      <c r="CL769">
        <v>1.8887999999999999E-3</v>
      </c>
      <c r="CM769">
        <v>9.6980000000000005E-4</v>
      </c>
      <c r="CN769">
        <v>9.0350000000000001E-4</v>
      </c>
      <c r="CO769">
        <v>1.2052E-3</v>
      </c>
      <c r="CP769">
        <v>1.4197000000000001E-3</v>
      </c>
      <c r="CQ769">
        <v>1.3190000000000001E-3</v>
      </c>
      <c r="CR769">
        <v>1.1191E-3</v>
      </c>
      <c r="CS769">
        <v>1.5510000000000001E-3</v>
      </c>
      <c r="CT769">
        <v>1.3087000000000001E-3</v>
      </c>
      <c r="CU769">
        <v>6.2580000000000003E-4</v>
      </c>
      <c r="CV769">
        <v>2.2900000000000001E-4</v>
      </c>
      <c r="CW769">
        <v>5.9599999999999999E-5</v>
      </c>
      <c r="CX769">
        <v>1.752E-4</v>
      </c>
      <c r="CY769">
        <v>2.263E-4</v>
      </c>
      <c r="CZ769">
        <v>1.2497000000000001E-3</v>
      </c>
      <c r="DA769">
        <v>1.2277E-3</v>
      </c>
      <c r="DB769">
        <v>1.2159E-3</v>
      </c>
      <c r="DC769">
        <v>4.5875000000000004E-3</v>
      </c>
      <c r="DD769">
        <v>2.7367900000000001E-2</v>
      </c>
      <c r="DE769">
        <v>3.2231299999999997E-2</v>
      </c>
      <c r="DF769">
        <v>2.43804E-2</v>
      </c>
      <c r="DG769">
        <v>2.4835E-3</v>
      </c>
      <c r="DH769">
        <v>1.1236E-3</v>
      </c>
      <c r="DI769">
        <v>9.0669999999999998E-4</v>
      </c>
    </row>
    <row r="770" spans="1:113" x14ac:dyDescent="0.25">
      <c r="A770" t="str">
        <f t="shared" si="12"/>
        <v>All_All_All_All_All_All_43704</v>
      </c>
      <c r="B770" t="s">
        <v>177</v>
      </c>
      <c r="C770" t="s">
        <v>283</v>
      </c>
      <c r="D770" t="s">
        <v>19</v>
      </c>
      <c r="E770" t="s">
        <v>19</v>
      </c>
      <c r="F770" t="s">
        <v>19</v>
      </c>
      <c r="G770" t="s">
        <v>19</v>
      </c>
      <c r="H770" t="s">
        <v>19</v>
      </c>
      <c r="I770" t="s">
        <v>19</v>
      </c>
      <c r="J770" s="11">
        <v>43704</v>
      </c>
      <c r="K770">
        <v>15</v>
      </c>
      <c r="L770">
        <v>18</v>
      </c>
      <c r="M770">
        <v>115463</v>
      </c>
      <c r="N770">
        <v>0</v>
      </c>
      <c r="O770">
        <v>0</v>
      </c>
      <c r="P770">
        <v>0</v>
      </c>
      <c r="Q770">
        <v>0</v>
      </c>
      <c r="R770">
        <v>6.1406238999999996</v>
      </c>
      <c r="S770">
        <v>5.9455432000000004</v>
      </c>
      <c r="T770">
        <v>5.8122180999999999</v>
      </c>
      <c r="U770">
        <v>5.8357426999999999</v>
      </c>
      <c r="V770">
        <v>6.1477215999999997</v>
      </c>
      <c r="W770">
        <v>6.7504106000000004</v>
      </c>
      <c r="X770">
        <v>7.5396361000000001</v>
      </c>
      <c r="Y770">
        <v>8.3494346000000004</v>
      </c>
      <c r="Z770">
        <v>9.3661627000000003</v>
      </c>
      <c r="AA770">
        <v>10.064802</v>
      </c>
      <c r="AB770">
        <v>10.581961</v>
      </c>
      <c r="AC770">
        <v>10.943292</v>
      </c>
      <c r="AD770">
        <v>11.002492</v>
      </c>
      <c r="AE770">
        <v>11.283241</v>
      </c>
      <c r="AF770">
        <v>11.258552999999999</v>
      </c>
      <c r="AG770">
        <v>10.97106</v>
      </c>
      <c r="AH770">
        <v>10.45288</v>
      </c>
      <c r="AI770">
        <v>9.5802510000000005</v>
      </c>
      <c r="AJ770">
        <v>8.8510709999999992</v>
      </c>
      <c r="AK770">
        <v>8.5814990000000009</v>
      </c>
      <c r="AL770">
        <v>8.2142219999999995</v>
      </c>
      <c r="AM770">
        <v>7.4955980000000002</v>
      </c>
      <c r="AN770">
        <v>6.8762470000000002</v>
      </c>
      <c r="AO770">
        <v>6.4219359999999996</v>
      </c>
      <c r="AP770">
        <v>76.632000000000005</v>
      </c>
      <c r="AQ770">
        <v>75.264139999999998</v>
      </c>
      <c r="AR770">
        <v>74.329160000000002</v>
      </c>
      <c r="AS770">
        <v>73.025559999999999</v>
      </c>
      <c r="AT770">
        <v>71.642989999999998</v>
      </c>
      <c r="AU770">
        <v>70.869739999999993</v>
      </c>
      <c r="AV770">
        <v>69.539379999999994</v>
      </c>
      <c r="AW770">
        <v>69.985240000000005</v>
      </c>
      <c r="AX770">
        <v>73.275599999999997</v>
      </c>
      <c r="AY770">
        <v>77.281040000000004</v>
      </c>
      <c r="AZ770">
        <v>82.009349999999998</v>
      </c>
      <c r="BA770">
        <v>85.946979999999996</v>
      </c>
      <c r="BB770">
        <v>89.597899999999996</v>
      </c>
      <c r="BC770">
        <v>92.331019999999995</v>
      </c>
      <c r="BD770">
        <v>94.380799999999994</v>
      </c>
      <c r="BE770">
        <v>95.779070000000004</v>
      </c>
      <c r="BF770">
        <v>96.046509999999998</v>
      </c>
      <c r="BG770">
        <v>95.464290000000005</v>
      </c>
      <c r="BH770">
        <v>93.535740000000004</v>
      </c>
      <c r="BI770">
        <v>90.320599999999999</v>
      </c>
      <c r="BJ770">
        <v>86.084569999999999</v>
      </c>
      <c r="BK770">
        <v>82.922650000000004</v>
      </c>
      <c r="BL770">
        <v>80.497550000000004</v>
      </c>
      <c r="BM770">
        <v>78.486180000000004</v>
      </c>
      <c r="BN770">
        <v>-3.3951200000000001E-2</v>
      </c>
      <c r="BO770">
        <v>-4.0979399999999999E-2</v>
      </c>
      <c r="BP770">
        <v>-4.0478600000000003E-2</v>
      </c>
      <c r="BQ770">
        <v>-5.2468500000000001E-2</v>
      </c>
      <c r="BR770">
        <v>-5.16888E-2</v>
      </c>
      <c r="BS770">
        <v>-4.00644E-2</v>
      </c>
      <c r="BT770">
        <v>1.6071100000000001E-2</v>
      </c>
      <c r="BU770">
        <v>9.1120999999999994E-2</v>
      </c>
      <c r="BV770">
        <v>4.55816E-2</v>
      </c>
      <c r="BW770">
        <v>-3.4437000000000001E-3</v>
      </c>
      <c r="BX770">
        <v>-2.4199100000000001E-2</v>
      </c>
      <c r="BY770">
        <v>-1.8136900000000001E-2</v>
      </c>
      <c r="BZ770">
        <v>4.0403799999999997E-2</v>
      </c>
      <c r="CA770">
        <v>4.1912100000000001E-2</v>
      </c>
      <c r="CB770">
        <v>0.12872210000000001</v>
      </c>
      <c r="CC770">
        <v>0.12726670000000001</v>
      </c>
      <c r="CD770">
        <v>0.1282722</v>
      </c>
      <c r="CE770">
        <v>0.1913378</v>
      </c>
      <c r="CF770">
        <v>8.5440299999999997E-2</v>
      </c>
      <c r="CG770">
        <v>-2.2033199999999999E-2</v>
      </c>
      <c r="CH770">
        <v>3.4866399999999999E-2</v>
      </c>
      <c r="CI770">
        <v>3.8736399999999997E-2</v>
      </c>
      <c r="CJ770">
        <v>2.6281700000000002E-2</v>
      </c>
      <c r="CK770">
        <v>3.3324100000000002E-2</v>
      </c>
      <c r="CL770">
        <v>1.7681999999999999E-3</v>
      </c>
      <c r="CM770">
        <v>9.7769999999999997E-4</v>
      </c>
      <c r="CN770">
        <v>8.8730000000000005E-4</v>
      </c>
      <c r="CO770">
        <v>1.0217E-3</v>
      </c>
      <c r="CP770">
        <v>8.8999999999999995E-4</v>
      </c>
      <c r="CQ770">
        <v>9.5620000000000004E-4</v>
      </c>
      <c r="CR770">
        <v>9.8740000000000004E-4</v>
      </c>
      <c r="CS770">
        <v>1.2524999999999999E-3</v>
      </c>
      <c r="CT770">
        <v>9.1620000000000004E-4</v>
      </c>
      <c r="CU770">
        <v>5.0160000000000005E-4</v>
      </c>
      <c r="CV770">
        <v>3.7270000000000001E-4</v>
      </c>
      <c r="CW770">
        <v>6.86E-5</v>
      </c>
      <c r="CX770">
        <v>3.6929999999999998E-4</v>
      </c>
      <c r="CY770">
        <v>6.4070000000000002E-4</v>
      </c>
      <c r="CZ770">
        <v>1.1482E-3</v>
      </c>
      <c r="DA770">
        <v>1.1941E-3</v>
      </c>
      <c r="DB770">
        <v>1.3491E-3</v>
      </c>
      <c r="DC770">
        <v>4.7337000000000004E-3</v>
      </c>
      <c r="DD770">
        <v>2.2282E-2</v>
      </c>
      <c r="DE770">
        <v>2.70566E-2</v>
      </c>
      <c r="DF770">
        <v>2.0180400000000001E-2</v>
      </c>
      <c r="DG770">
        <v>2.2512000000000001E-3</v>
      </c>
      <c r="DH770">
        <v>1.2419E-3</v>
      </c>
      <c r="DI770">
        <v>1.186E-3</v>
      </c>
    </row>
    <row r="771" spans="1:113" x14ac:dyDescent="0.25">
      <c r="A771" t="str">
        <f t="shared" si="12"/>
        <v>All_All_All_All_All_All_43721</v>
      </c>
      <c r="B771" t="s">
        <v>177</v>
      </c>
      <c r="C771" t="s">
        <v>283</v>
      </c>
      <c r="D771" t="s">
        <v>19</v>
      </c>
      <c r="E771" t="s">
        <v>19</v>
      </c>
      <c r="F771" t="s">
        <v>19</v>
      </c>
      <c r="G771" t="s">
        <v>19</v>
      </c>
      <c r="H771" t="s">
        <v>19</v>
      </c>
      <c r="I771" t="s">
        <v>19</v>
      </c>
      <c r="J771" s="11">
        <v>43721</v>
      </c>
      <c r="K771">
        <v>15</v>
      </c>
      <c r="L771">
        <v>18</v>
      </c>
      <c r="M771">
        <v>114354</v>
      </c>
      <c r="N771">
        <v>0</v>
      </c>
      <c r="O771">
        <v>0</v>
      </c>
      <c r="P771">
        <v>0</v>
      </c>
      <c r="Q771">
        <v>0</v>
      </c>
      <c r="R771">
        <v>5.8453925</v>
      </c>
      <c r="S771">
        <v>5.6632122999999996</v>
      </c>
      <c r="T771">
        <v>5.5261671000000003</v>
      </c>
      <c r="U771">
        <v>5.5268021999999997</v>
      </c>
      <c r="V771">
        <v>5.9476440999999998</v>
      </c>
      <c r="W771">
        <v>6.4837932</v>
      </c>
      <c r="X771">
        <v>7.2993486000000001</v>
      </c>
      <c r="Y771">
        <v>7.9166297999999999</v>
      </c>
      <c r="Z771">
        <v>8.7455526999999993</v>
      </c>
      <c r="AA771">
        <v>9.4233107</v>
      </c>
      <c r="AB771">
        <v>10.036042</v>
      </c>
      <c r="AC771">
        <v>10.461255</v>
      </c>
      <c r="AD771">
        <v>10.651650999999999</v>
      </c>
      <c r="AE771">
        <v>10.97756</v>
      </c>
      <c r="AF771">
        <v>10.972633</v>
      </c>
      <c r="AG771">
        <v>10.706440000000001</v>
      </c>
      <c r="AH771">
        <v>10.226839999999999</v>
      </c>
      <c r="AI771">
        <v>9.4656280000000006</v>
      </c>
      <c r="AJ771">
        <v>8.6425339999999995</v>
      </c>
      <c r="AK771">
        <v>8.3887630000000009</v>
      </c>
      <c r="AL771">
        <v>7.9288990000000004</v>
      </c>
      <c r="AM771">
        <v>7.2563240000000002</v>
      </c>
      <c r="AN771">
        <v>6.6269669999999996</v>
      </c>
      <c r="AO771">
        <v>6.1624889999999999</v>
      </c>
      <c r="AP771">
        <v>72.430850000000007</v>
      </c>
      <c r="AQ771">
        <v>70.137709999999998</v>
      </c>
      <c r="AR771">
        <v>68.557580000000002</v>
      </c>
      <c r="AS771">
        <v>66.74297</v>
      </c>
      <c r="AT771">
        <v>65.772220000000004</v>
      </c>
      <c r="AU771">
        <v>64.641009999999994</v>
      </c>
      <c r="AV771">
        <v>63.96555</v>
      </c>
      <c r="AW771">
        <v>63.912640000000003</v>
      </c>
      <c r="AX771">
        <v>67.555959999999999</v>
      </c>
      <c r="AY771">
        <v>73.456360000000004</v>
      </c>
      <c r="AZ771">
        <v>78.834760000000003</v>
      </c>
      <c r="BA771">
        <v>84.006259999999997</v>
      </c>
      <c r="BB771">
        <v>88.066209999999998</v>
      </c>
      <c r="BC771">
        <v>91.058409999999995</v>
      </c>
      <c r="BD771">
        <v>93.307720000000003</v>
      </c>
      <c r="BE771">
        <v>95.104119999999995</v>
      </c>
      <c r="BF771">
        <v>95.744410000000002</v>
      </c>
      <c r="BG771">
        <v>95.216920000000002</v>
      </c>
      <c r="BH771">
        <v>93.430980000000005</v>
      </c>
      <c r="BI771">
        <v>89.710040000000006</v>
      </c>
      <c r="BJ771">
        <v>84.978470000000002</v>
      </c>
      <c r="BK771">
        <v>81.162719999999993</v>
      </c>
      <c r="BL771">
        <v>78.238240000000005</v>
      </c>
      <c r="BM771">
        <v>75.747119999999995</v>
      </c>
      <c r="BN771">
        <v>-0.10124379999999999</v>
      </c>
      <c r="BO771">
        <v>-9.8004499999999994E-2</v>
      </c>
      <c r="BP771">
        <v>-0.1044114</v>
      </c>
      <c r="BQ771">
        <v>-5.92436E-2</v>
      </c>
      <c r="BR771">
        <v>-7.1728700000000006E-2</v>
      </c>
      <c r="BS771">
        <v>1.5804800000000001E-2</v>
      </c>
      <c r="BT771">
        <v>4.8253200000000003E-2</v>
      </c>
      <c r="BU771">
        <v>0.18749109999999999</v>
      </c>
      <c r="BV771">
        <v>0.2017833</v>
      </c>
      <c r="BW771">
        <v>0.12782589999999999</v>
      </c>
      <c r="BX771">
        <v>5.2703899999999998E-2</v>
      </c>
      <c r="BY771">
        <v>-1.70627E-2</v>
      </c>
      <c r="BZ771">
        <v>-3.2718400000000002E-2</v>
      </c>
      <c r="CA771">
        <v>-6.3075000000000006E-2</v>
      </c>
      <c r="CB771">
        <v>9.6528699999999995E-2</v>
      </c>
      <c r="CC771">
        <v>9.0807600000000002E-2</v>
      </c>
      <c r="CD771">
        <v>7.0241100000000001E-2</v>
      </c>
      <c r="CE771">
        <v>5.7053E-2</v>
      </c>
      <c r="CF771">
        <v>3.2145899999999998E-2</v>
      </c>
      <c r="CG771">
        <v>1.1587E-2</v>
      </c>
      <c r="CH771">
        <v>-6.5401000000000001E-3</v>
      </c>
      <c r="CI771">
        <v>-7.0921799999999993E-2</v>
      </c>
      <c r="CJ771">
        <v>-6.6654400000000003E-2</v>
      </c>
      <c r="CK771">
        <v>-7.6000200000000004E-2</v>
      </c>
      <c r="CL771">
        <v>3.9639999999999996E-3</v>
      </c>
      <c r="CM771">
        <v>2.3264000000000002E-3</v>
      </c>
      <c r="CN771">
        <v>2.1029999999999998E-3</v>
      </c>
      <c r="CO771">
        <v>1.8683E-3</v>
      </c>
      <c r="CP771">
        <v>1.7105E-3</v>
      </c>
      <c r="CQ771">
        <v>8.8080000000000005E-4</v>
      </c>
      <c r="CR771">
        <v>1.1279E-3</v>
      </c>
      <c r="CS771">
        <v>1.4086000000000001E-3</v>
      </c>
      <c r="CT771">
        <v>8.9599999999999999E-4</v>
      </c>
      <c r="CU771">
        <v>3.5429999999999999E-4</v>
      </c>
      <c r="CV771" s="76">
        <v>2.2560000000000001E-4</v>
      </c>
      <c r="CW771" s="76">
        <v>9.0299999999999999E-5</v>
      </c>
      <c r="CX771" s="76">
        <v>1.451E-4</v>
      </c>
      <c r="CY771" s="76">
        <v>2.7399999999999999E-4</v>
      </c>
      <c r="CZ771">
        <v>1.7064000000000001E-3</v>
      </c>
      <c r="DA771">
        <v>1.7323E-3</v>
      </c>
      <c r="DB771">
        <v>1.8768000000000001E-3</v>
      </c>
      <c r="DC771">
        <v>6.071E-3</v>
      </c>
      <c r="DD771">
        <v>3.3847000000000002E-2</v>
      </c>
      <c r="DE771">
        <v>3.9829000000000003E-2</v>
      </c>
      <c r="DF771">
        <v>3.0770499999999999E-2</v>
      </c>
      <c r="DG771">
        <v>4.6629000000000002E-3</v>
      </c>
      <c r="DH771">
        <v>2.1209000000000002E-3</v>
      </c>
      <c r="DI771">
        <v>1.5386E-3</v>
      </c>
    </row>
    <row r="772" spans="1:113" x14ac:dyDescent="0.25">
      <c r="A772" t="str">
        <f t="shared" si="12"/>
        <v>All_All_All_All_All_All_2958465</v>
      </c>
      <c r="B772" t="s">
        <v>204</v>
      </c>
      <c r="C772" t="s">
        <v>283</v>
      </c>
      <c r="D772" t="s">
        <v>19</v>
      </c>
      <c r="E772" t="s">
        <v>19</v>
      </c>
      <c r="F772" t="s">
        <v>19</v>
      </c>
      <c r="G772" t="s">
        <v>19</v>
      </c>
      <c r="H772" t="s">
        <v>19</v>
      </c>
      <c r="I772" t="s">
        <v>19</v>
      </c>
      <c r="J772" s="11">
        <v>2958465</v>
      </c>
      <c r="K772">
        <v>15</v>
      </c>
      <c r="L772">
        <v>18</v>
      </c>
      <c r="M772">
        <v>117396.6</v>
      </c>
      <c r="N772">
        <v>0</v>
      </c>
      <c r="O772">
        <v>0</v>
      </c>
      <c r="P772">
        <v>0</v>
      </c>
      <c r="Q772">
        <v>0</v>
      </c>
      <c r="R772">
        <v>6.0114504999999996</v>
      </c>
      <c r="S772">
        <v>5.8057360999999998</v>
      </c>
      <c r="T772">
        <v>5.6810407999999999</v>
      </c>
      <c r="U772">
        <v>5.6996282999999996</v>
      </c>
      <c r="V772">
        <v>6.0113351000000002</v>
      </c>
      <c r="W772">
        <v>6.5862876000000004</v>
      </c>
      <c r="X772">
        <v>7.2979662999999997</v>
      </c>
      <c r="Y772">
        <v>8.1307536000000002</v>
      </c>
      <c r="Z772">
        <v>9.0780785000000002</v>
      </c>
      <c r="AA772">
        <v>9.7468617999999996</v>
      </c>
      <c r="AB772">
        <v>10.304543000000001</v>
      </c>
      <c r="AC772">
        <v>10.647512000000001</v>
      </c>
      <c r="AD772">
        <v>10.743569000000001</v>
      </c>
      <c r="AE772">
        <v>10.99727</v>
      </c>
      <c r="AF772">
        <v>10.926526000000001</v>
      </c>
      <c r="AG772">
        <v>10.688129999999999</v>
      </c>
      <c r="AH772">
        <v>10.22799</v>
      </c>
      <c r="AI772">
        <v>9.4443979999999996</v>
      </c>
      <c r="AJ772">
        <v>8.7537299999999991</v>
      </c>
      <c r="AK772">
        <v>8.4580179999999991</v>
      </c>
      <c r="AL772">
        <v>8.1445640000000008</v>
      </c>
      <c r="AM772">
        <v>7.4856530000000001</v>
      </c>
      <c r="AN772">
        <v>6.8528219999999997</v>
      </c>
      <c r="AO772">
        <v>6.3773949999999999</v>
      </c>
      <c r="AP772">
        <v>76.243579999999994</v>
      </c>
      <c r="AQ772">
        <v>74.421800000000005</v>
      </c>
      <c r="AR772">
        <v>72.944270000000003</v>
      </c>
      <c r="AS772">
        <v>71.444230000000005</v>
      </c>
      <c r="AT772">
        <v>70.224270000000004</v>
      </c>
      <c r="AU772">
        <v>69.219229999999996</v>
      </c>
      <c r="AV772">
        <v>68.317139999999995</v>
      </c>
      <c r="AW772">
        <v>69.083079999999995</v>
      </c>
      <c r="AX772">
        <v>72.866860000000003</v>
      </c>
      <c r="AY772">
        <v>77.564390000000003</v>
      </c>
      <c r="AZ772">
        <v>82.204930000000004</v>
      </c>
      <c r="BA772">
        <v>86.370480000000001</v>
      </c>
      <c r="BB772">
        <v>89.874200000000002</v>
      </c>
      <c r="BC772">
        <v>92.744979999999998</v>
      </c>
      <c r="BD772">
        <v>94.977509999999995</v>
      </c>
      <c r="BE772">
        <v>96.363079999999997</v>
      </c>
      <c r="BF772">
        <v>96.913679999999999</v>
      </c>
      <c r="BG772">
        <v>96.600229999999996</v>
      </c>
      <c r="BH772">
        <v>95.238259999999997</v>
      </c>
      <c r="BI772">
        <v>92.39143</v>
      </c>
      <c r="BJ772">
        <v>88.0869</v>
      </c>
      <c r="BK772">
        <v>84.081670000000003</v>
      </c>
      <c r="BL772">
        <v>81.059849999999997</v>
      </c>
      <c r="BM772">
        <v>78.66816</v>
      </c>
      <c r="BN772">
        <v>-9.0129899999999999E-2</v>
      </c>
      <c r="BO772">
        <v>-7.8147099999999997E-2</v>
      </c>
      <c r="BP772">
        <v>-7.9109899999999997E-2</v>
      </c>
      <c r="BQ772">
        <v>-6.5529299999999999E-2</v>
      </c>
      <c r="BR772">
        <v>-6.28412E-2</v>
      </c>
      <c r="BS772">
        <v>-4.8188599999999998E-2</v>
      </c>
      <c r="BT772">
        <v>-1.5713000000000001E-3</v>
      </c>
      <c r="BU772">
        <v>9.0264300000000006E-2</v>
      </c>
      <c r="BV772">
        <v>8.3594699999999994E-2</v>
      </c>
      <c r="BW772">
        <v>4.5228999999999998E-2</v>
      </c>
      <c r="BX772">
        <v>9.4600000000000001E-4</v>
      </c>
      <c r="BY772">
        <v>-2.16697E-2</v>
      </c>
      <c r="BZ772">
        <v>-6.7504000000000002E-3</v>
      </c>
      <c r="CA772">
        <v>1.18009E-2</v>
      </c>
      <c r="CB772">
        <v>0.1405245</v>
      </c>
      <c r="CC772">
        <v>0.12961259999999999</v>
      </c>
      <c r="CD772">
        <v>0.117202</v>
      </c>
      <c r="CE772">
        <v>9.9274699999999994E-2</v>
      </c>
      <c r="CF772">
        <v>6.2167999999999998E-3</v>
      </c>
      <c r="CG772">
        <v>-5.1755200000000001E-2</v>
      </c>
      <c r="CH772">
        <v>-3.0308999999999999E-2</v>
      </c>
      <c r="CI772">
        <v>-2.0222799999999999E-2</v>
      </c>
      <c r="CJ772">
        <v>-2.80013E-2</v>
      </c>
      <c r="CK772">
        <v>-3.0923300000000001E-2</v>
      </c>
      <c r="CL772">
        <v>3.1510000000000002E-4</v>
      </c>
      <c r="CM772">
        <v>1.4359999999999999E-4</v>
      </c>
      <c r="CN772">
        <v>1.359E-4</v>
      </c>
      <c r="CO772">
        <v>1.4219999999999999E-4</v>
      </c>
      <c r="CP772">
        <v>1.459E-4</v>
      </c>
      <c r="CQ772">
        <v>1.4630000000000001E-4</v>
      </c>
      <c r="CR772">
        <v>1.427E-4</v>
      </c>
      <c r="CS772">
        <v>1.605E-4</v>
      </c>
      <c r="CT772">
        <v>1.4760000000000001E-4</v>
      </c>
      <c r="CU772">
        <v>7.3700000000000002E-5</v>
      </c>
      <c r="CV772" s="76">
        <v>2.8900000000000001E-5</v>
      </c>
      <c r="CW772" s="76">
        <v>8.3399999999999998E-6</v>
      </c>
      <c r="CX772" s="76">
        <v>2.3499999999999999E-5</v>
      </c>
      <c r="CY772" s="76">
        <v>3.43E-5</v>
      </c>
      <c r="CZ772">
        <v>1.548E-4</v>
      </c>
      <c r="DA772">
        <v>1.5119999999999999E-4</v>
      </c>
      <c r="DB772">
        <v>1.5860000000000001E-4</v>
      </c>
      <c r="DC772">
        <v>5.8629999999999999E-4</v>
      </c>
      <c r="DD772">
        <v>3.1982999999999998E-3</v>
      </c>
      <c r="DE772">
        <v>3.7626999999999999E-3</v>
      </c>
      <c r="DF772">
        <v>2.9129999999999998E-3</v>
      </c>
      <c r="DG772">
        <v>3.5280000000000001E-4</v>
      </c>
      <c r="DH772">
        <v>1.716E-4</v>
      </c>
      <c r="DI772">
        <v>1.46E-4</v>
      </c>
    </row>
    <row r="773" spans="1:113" x14ac:dyDescent="0.25">
      <c r="A773" t="str">
        <f t="shared" si="12"/>
        <v>All_All_No_All_All_All_43627</v>
      </c>
      <c r="B773" t="s">
        <v>177</v>
      </c>
      <c r="C773" t="s">
        <v>284</v>
      </c>
      <c r="D773" t="s">
        <v>19</v>
      </c>
      <c r="E773" t="s">
        <v>19</v>
      </c>
      <c r="F773" t="s">
        <v>308</v>
      </c>
      <c r="G773" t="s">
        <v>19</v>
      </c>
      <c r="H773" t="s">
        <v>19</v>
      </c>
      <c r="I773" t="s">
        <v>19</v>
      </c>
      <c r="J773" s="11">
        <v>43627</v>
      </c>
      <c r="K773">
        <v>15</v>
      </c>
      <c r="L773">
        <v>18</v>
      </c>
      <c r="M773">
        <v>124193</v>
      </c>
      <c r="N773">
        <v>0</v>
      </c>
      <c r="O773">
        <v>0</v>
      </c>
      <c r="P773">
        <v>0</v>
      </c>
      <c r="Q773">
        <v>0</v>
      </c>
      <c r="R773">
        <v>5.9962577000000001</v>
      </c>
      <c r="S773">
        <v>5.7922083000000004</v>
      </c>
      <c r="T773">
        <v>5.7129313000000002</v>
      </c>
      <c r="U773">
        <v>5.7200005000000003</v>
      </c>
      <c r="V773">
        <v>6.0210094999999999</v>
      </c>
      <c r="W773">
        <v>6.5470389000000004</v>
      </c>
      <c r="X773">
        <v>7.2853675000000004</v>
      </c>
      <c r="Y773">
        <v>8.1810750999999993</v>
      </c>
      <c r="Z773">
        <v>9.1567744999999992</v>
      </c>
      <c r="AA773">
        <v>9.8339859000000001</v>
      </c>
      <c r="AB773">
        <v>10.376588999999999</v>
      </c>
      <c r="AC773">
        <v>10.697818</v>
      </c>
      <c r="AD773">
        <v>10.771051</v>
      </c>
      <c r="AE773">
        <v>10.989990000000001</v>
      </c>
      <c r="AF773">
        <v>10.854516</v>
      </c>
      <c r="AG773">
        <v>10.65809</v>
      </c>
      <c r="AH773">
        <v>10.25661</v>
      </c>
      <c r="AI773">
        <v>9.4956720000000008</v>
      </c>
      <c r="AJ773">
        <v>8.7269989999999993</v>
      </c>
      <c r="AK773">
        <v>8.3889770000000006</v>
      </c>
      <c r="AL773">
        <v>8.1576029999999999</v>
      </c>
      <c r="AM773">
        <v>7.6224220000000003</v>
      </c>
      <c r="AN773">
        <v>6.9605040000000002</v>
      </c>
      <c r="AO773">
        <v>6.466329</v>
      </c>
      <c r="AP773">
        <v>78.702039999999997</v>
      </c>
      <c r="AQ773">
        <v>75.81841</v>
      </c>
      <c r="AR773">
        <v>74.005780000000001</v>
      </c>
      <c r="AS773">
        <v>72.982519999999994</v>
      </c>
      <c r="AT773">
        <v>71.362459999999999</v>
      </c>
      <c r="AU773">
        <v>70.781360000000006</v>
      </c>
      <c r="AV773">
        <v>70.406720000000007</v>
      </c>
      <c r="AW773">
        <v>72.896429999999995</v>
      </c>
      <c r="AX773">
        <v>77.501300000000001</v>
      </c>
      <c r="AY773">
        <v>82.202340000000007</v>
      </c>
      <c r="AZ773">
        <v>86.091080000000005</v>
      </c>
      <c r="BA773">
        <v>90.191509999999994</v>
      </c>
      <c r="BB773">
        <v>93.614729999999994</v>
      </c>
      <c r="BC773">
        <v>95.956249999999997</v>
      </c>
      <c r="BD773">
        <v>97.984549999999999</v>
      </c>
      <c r="BE773">
        <v>99.09402</v>
      </c>
      <c r="BF773">
        <v>100.0395</v>
      </c>
      <c r="BG773">
        <v>99.459900000000005</v>
      </c>
      <c r="BH773">
        <v>98.100639999999999</v>
      </c>
      <c r="BI773">
        <v>95.880679999999998</v>
      </c>
      <c r="BJ773">
        <v>92.548860000000005</v>
      </c>
      <c r="BK773">
        <v>87.614580000000004</v>
      </c>
      <c r="BL773">
        <v>84.179689999999994</v>
      </c>
      <c r="BM773">
        <v>81.932270000000003</v>
      </c>
      <c r="BN773">
        <v>-0.1066333</v>
      </c>
      <c r="BO773">
        <v>-0.1057492</v>
      </c>
      <c r="BP773">
        <v>-0.1162412</v>
      </c>
      <c r="BQ773">
        <v>-6.8099099999999996E-2</v>
      </c>
      <c r="BR773">
        <v>-7.4485399999999993E-2</v>
      </c>
      <c r="BS773">
        <v>6.7869999999999996E-3</v>
      </c>
      <c r="BT773">
        <v>3.6420300000000003E-2</v>
      </c>
      <c r="BU773">
        <v>0.16757749999999999</v>
      </c>
      <c r="BV773">
        <v>0.17160130000000001</v>
      </c>
      <c r="BW773">
        <v>0.1150403</v>
      </c>
      <c r="BX773">
        <v>5.16111E-2</v>
      </c>
      <c r="BY773">
        <v>-1.4490400000000001E-2</v>
      </c>
      <c r="BZ773">
        <v>-4.0372199999999997E-2</v>
      </c>
      <c r="CA773">
        <v>-5.0570499999999997E-2</v>
      </c>
      <c r="CB773">
        <v>0.1089212</v>
      </c>
      <c r="CC773">
        <v>8.7021000000000001E-2</v>
      </c>
      <c r="CD773">
        <v>5.9641600000000003E-2</v>
      </c>
      <c r="CE773">
        <v>1.6720700000000002E-2</v>
      </c>
      <c r="CF773">
        <v>-1.9612299999999999E-2</v>
      </c>
      <c r="CG773">
        <v>-2.8448000000000001E-2</v>
      </c>
      <c r="CH773">
        <v>-3.7675100000000003E-2</v>
      </c>
      <c r="CI773">
        <v>-7.8956200000000004E-2</v>
      </c>
      <c r="CJ773">
        <v>-7.2108699999999998E-2</v>
      </c>
      <c r="CK773">
        <v>-8.0724400000000002E-2</v>
      </c>
      <c r="CL773">
        <v>4.7980999999999996E-3</v>
      </c>
      <c r="CM773">
        <v>3.1318000000000001E-3</v>
      </c>
      <c r="CN773">
        <v>2.6890999999999998E-3</v>
      </c>
      <c r="CO773">
        <v>2.0398E-3</v>
      </c>
      <c r="CP773">
        <v>1.6471000000000001E-3</v>
      </c>
      <c r="CQ773">
        <v>5.4379999999999999E-4</v>
      </c>
      <c r="CR773">
        <v>9.7269999999999995E-4</v>
      </c>
      <c r="CS773">
        <v>1.1253999999999999E-3</v>
      </c>
      <c r="CT773">
        <v>5.6979999999999997E-4</v>
      </c>
      <c r="CU773">
        <v>3.4850000000000001E-4</v>
      </c>
      <c r="CV773">
        <v>1.7530000000000001E-4</v>
      </c>
      <c r="CW773">
        <v>8.7100000000000003E-5</v>
      </c>
      <c r="CX773">
        <v>1.3219999999999999E-4</v>
      </c>
      <c r="CY773">
        <v>2.5559999999999998E-4</v>
      </c>
      <c r="CZ773">
        <v>2.1416E-3</v>
      </c>
      <c r="DA773">
        <v>2.0362000000000002E-3</v>
      </c>
      <c r="DB773">
        <v>2.0855000000000001E-3</v>
      </c>
      <c r="DC773">
        <v>8.2234999999999999E-3</v>
      </c>
      <c r="DD773">
        <v>3.6841199999999998E-2</v>
      </c>
      <c r="DE773">
        <v>4.1700899999999999E-2</v>
      </c>
      <c r="DF773">
        <v>3.4267800000000001E-2</v>
      </c>
      <c r="DG773">
        <v>6.0001999999999998E-3</v>
      </c>
      <c r="DH773">
        <v>3.2560000000000002E-3</v>
      </c>
      <c r="DI773">
        <v>2.8127E-3</v>
      </c>
    </row>
    <row r="774" spans="1:113" x14ac:dyDescent="0.25">
      <c r="A774" t="str">
        <f t="shared" si="12"/>
        <v>All_All_No_All_All_All_43670</v>
      </c>
      <c r="B774" t="s">
        <v>177</v>
      </c>
      <c r="C774" t="s">
        <v>284</v>
      </c>
      <c r="D774" t="s">
        <v>19</v>
      </c>
      <c r="E774" t="s">
        <v>19</v>
      </c>
      <c r="F774" t="s">
        <v>308</v>
      </c>
      <c r="G774" t="s">
        <v>19</v>
      </c>
      <c r="H774" t="s">
        <v>19</v>
      </c>
      <c r="I774" t="s">
        <v>19</v>
      </c>
      <c r="J774" s="11">
        <v>43670</v>
      </c>
      <c r="K774">
        <v>15</v>
      </c>
      <c r="L774">
        <v>18</v>
      </c>
      <c r="M774">
        <v>118171</v>
      </c>
      <c r="N774">
        <v>0</v>
      </c>
      <c r="O774">
        <v>0</v>
      </c>
      <c r="P774">
        <v>0</v>
      </c>
      <c r="Q774">
        <v>0</v>
      </c>
      <c r="R774">
        <v>6.0873948000000002</v>
      </c>
      <c r="S774">
        <v>5.8196678000000004</v>
      </c>
      <c r="T774">
        <v>5.6830297999999999</v>
      </c>
      <c r="U774">
        <v>5.6822629999999998</v>
      </c>
      <c r="V774">
        <v>5.9490454000000001</v>
      </c>
      <c r="W774">
        <v>6.5099080999999996</v>
      </c>
      <c r="X774">
        <v>7.0501035999999999</v>
      </c>
      <c r="Y774">
        <v>7.9351937000000001</v>
      </c>
      <c r="Z774">
        <v>8.7219762000000003</v>
      </c>
      <c r="AA774">
        <v>9.3674076999999993</v>
      </c>
      <c r="AB774">
        <v>9.9971014999999994</v>
      </c>
      <c r="AC774">
        <v>10.357918</v>
      </c>
      <c r="AD774">
        <v>10.495010000000001</v>
      </c>
      <c r="AE774">
        <v>10.721571000000001</v>
      </c>
      <c r="AF774">
        <v>10.652813</v>
      </c>
      <c r="AG774">
        <v>10.481619999999999</v>
      </c>
      <c r="AH774">
        <v>10.104469999999999</v>
      </c>
      <c r="AI774">
        <v>9.4150080000000003</v>
      </c>
      <c r="AJ774">
        <v>8.8126270000000009</v>
      </c>
      <c r="AK774">
        <v>8.5605650000000004</v>
      </c>
      <c r="AL774">
        <v>8.2200299999999995</v>
      </c>
      <c r="AM774">
        <v>7.5564010000000001</v>
      </c>
      <c r="AN774">
        <v>6.9222400000000004</v>
      </c>
      <c r="AO774">
        <v>6.4510509999999996</v>
      </c>
      <c r="AP774">
        <v>76.301860000000005</v>
      </c>
      <c r="AQ774">
        <v>73.510540000000006</v>
      </c>
      <c r="AR774">
        <v>71.641720000000007</v>
      </c>
      <c r="AS774">
        <v>70.436580000000006</v>
      </c>
      <c r="AT774">
        <v>69.713800000000006</v>
      </c>
      <c r="AU774">
        <v>68.866100000000003</v>
      </c>
      <c r="AV774">
        <v>67.901079999999993</v>
      </c>
      <c r="AW774">
        <v>69.254260000000002</v>
      </c>
      <c r="AX774">
        <v>72.989289999999997</v>
      </c>
      <c r="AY774">
        <v>77.612369999999999</v>
      </c>
      <c r="AZ774">
        <v>82.191090000000003</v>
      </c>
      <c r="BA774">
        <v>85.766009999999994</v>
      </c>
      <c r="BB774">
        <v>88.741290000000006</v>
      </c>
      <c r="BC774">
        <v>92.317099999999996</v>
      </c>
      <c r="BD774">
        <v>94.951220000000006</v>
      </c>
      <c r="BE774">
        <v>96.301190000000005</v>
      </c>
      <c r="BF774">
        <v>96.675610000000006</v>
      </c>
      <c r="BG774">
        <v>96.710549999999998</v>
      </c>
      <c r="BH774">
        <v>96.03246</v>
      </c>
      <c r="BI774">
        <v>93.980850000000004</v>
      </c>
      <c r="BJ774">
        <v>89.85069</v>
      </c>
      <c r="BK774">
        <v>85.323880000000003</v>
      </c>
      <c r="BL774">
        <v>82.235150000000004</v>
      </c>
      <c r="BM774">
        <v>79.772769999999994</v>
      </c>
      <c r="BN774">
        <v>-0.1960663</v>
      </c>
      <c r="BO774">
        <v>-0.1196272</v>
      </c>
      <c r="BP774">
        <v>-0.13171649999999999</v>
      </c>
      <c r="BQ774">
        <v>-0.1195688</v>
      </c>
      <c r="BR774">
        <v>-0.1161126</v>
      </c>
      <c r="BS774">
        <v>-0.14140140000000001</v>
      </c>
      <c r="BT774">
        <v>-7.5917899999999996E-2</v>
      </c>
      <c r="BU774">
        <v>4.1045999999999999E-3</v>
      </c>
      <c r="BV774">
        <v>8.48579E-2</v>
      </c>
      <c r="BW774">
        <v>7.6251200000000005E-2</v>
      </c>
      <c r="BX774">
        <v>-5.8818000000000004E-3</v>
      </c>
      <c r="BY774">
        <v>-1.8203400000000002E-2</v>
      </c>
      <c r="BZ774">
        <v>-2.1385700000000001E-2</v>
      </c>
      <c r="CA774">
        <v>2.94034E-2</v>
      </c>
      <c r="CB774">
        <v>0.1760755</v>
      </c>
      <c r="CC774">
        <v>0.16907249999999999</v>
      </c>
      <c r="CD774">
        <v>0.1546014</v>
      </c>
      <c r="CE774">
        <v>7.9734700000000006E-2</v>
      </c>
      <c r="CF774">
        <v>-4.7806800000000003E-2</v>
      </c>
      <c r="CG774">
        <v>-0.1093182</v>
      </c>
      <c r="CH774">
        <v>-8.94152E-2</v>
      </c>
      <c r="CI774">
        <v>-4.8240400000000003E-2</v>
      </c>
      <c r="CJ774">
        <v>-6.5018000000000006E-2</v>
      </c>
      <c r="CK774">
        <v>-7.1879999999999999E-2</v>
      </c>
      <c r="CL774">
        <v>4.0527999999999996E-3</v>
      </c>
      <c r="CM774">
        <v>7.7579999999999999E-4</v>
      </c>
      <c r="CN774">
        <v>8.987E-4</v>
      </c>
      <c r="CO774">
        <v>1.1014E-3</v>
      </c>
      <c r="CP774">
        <v>1.5908000000000001E-3</v>
      </c>
      <c r="CQ774">
        <v>2.6638E-3</v>
      </c>
      <c r="CR774">
        <v>2.1982999999999998E-3</v>
      </c>
      <c r="CS774">
        <v>1.8442E-3</v>
      </c>
      <c r="CT774">
        <v>2.7361E-3</v>
      </c>
      <c r="CU774">
        <v>1.5931999999999999E-3</v>
      </c>
      <c r="CV774">
        <v>4.1750000000000001E-4</v>
      </c>
      <c r="CW774">
        <v>9.0500000000000004E-5</v>
      </c>
      <c r="CX774">
        <v>4.1310000000000001E-4</v>
      </c>
      <c r="CY774">
        <v>4.6210000000000001E-4</v>
      </c>
      <c r="CZ774">
        <v>1.4012E-3</v>
      </c>
      <c r="DA774">
        <v>1.2689999999999999E-3</v>
      </c>
      <c r="DB774">
        <v>1.3071000000000001E-3</v>
      </c>
      <c r="DC774">
        <v>5.5529000000000004E-3</v>
      </c>
      <c r="DD774">
        <v>3.2464199999999999E-2</v>
      </c>
      <c r="DE774">
        <v>3.7220299999999998E-2</v>
      </c>
      <c r="DF774">
        <v>2.9584699999999998E-2</v>
      </c>
      <c r="DG774">
        <v>2.8446000000000001E-3</v>
      </c>
      <c r="DH774">
        <v>1.2618E-3</v>
      </c>
      <c r="DI774">
        <v>1.1938999999999999E-3</v>
      </c>
    </row>
    <row r="775" spans="1:113" x14ac:dyDescent="0.25">
      <c r="A775" t="str">
        <f t="shared" si="12"/>
        <v>All_All_No_All_All_All_43672</v>
      </c>
      <c r="B775" t="s">
        <v>177</v>
      </c>
      <c r="C775" t="s">
        <v>284</v>
      </c>
      <c r="D775" t="s">
        <v>19</v>
      </c>
      <c r="E775" t="s">
        <v>19</v>
      </c>
      <c r="F775" t="s">
        <v>308</v>
      </c>
      <c r="G775" t="s">
        <v>19</v>
      </c>
      <c r="H775" t="s">
        <v>19</v>
      </c>
      <c r="I775" t="s">
        <v>19</v>
      </c>
      <c r="J775" s="11">
        <v>43672</v>
      </c>
      <c r="K775">
        <v>15</v>
      </c>
      <c r="L775">
        <v>18</v>
      </c>
      <c r="M775">
        <v>118130</v>
      </c>
      <c r="N775">
        <v>0</v>
      </c>
      <c r="O775">
        <v>0</v>
      </c>
      <c r="P775">
        <v>0</v>
      </c>
      <c r="Q775">
        <v>0</v>
      </c>
      <c r="R775">
        <v>6.1451757999999996</v>
      </c>
      <c r="S775">
        <v>5.8709490000000004</v>
      </c>
      <c r="T775">
        <v>5.7568058999999998</v>
      </c>
      <c r="U775">
        <v>5.7597497000000004</v>
      </c>
      <c r="V775">
        <v>6.0342339000000003</v>
      </c>
      <c r="W775">
        <v>6.5501738999999999</v>
      </c>
      <c r="X775">
        <v>7.0918635999999999</v>
      </c>
      <c r="Y775">
        <v>7.8082969999999996</v>
      </c>
      <c r="Z775">
        <v>8.5312003999999995</v>
      </c>
      <c r="AA775">
        <v>9.1052184</v>
      </c>
      <c r="AB775">
        <v>9.5980533999999995</v>
      </c>
      <c r="AC775">
        <v>9.8592139999999997</v>
      </c>
      <c r="AD775">
        <v>9.9083640000000006</v>
      </c>
      <c r="AE775">
        <v>10.064569000000001</v>
      </c>
      <c r="AF775">
        <v>9.9846778999999994</v>
      </c>
      <c r="AG775">
        <v>9.8212360000000007</v>
      </c>
      <c r="AH775">
        <v>9.4664450000000002</v>
      </c>
      <c r="AI775">
        <v>8.8432030000000008</v>
      </c>
      <c r="AJ775">
        <v>8.2785150000000005</v>
      </c>
      <c r="AK775">
        <v>7.9910620000000003</v>
      </c>
      <c r="AL775">
        <v>7.7928740000000003</v>
      </c>
      <c r="AM775">
        <v>7.3141290000000003</v>
      </c>
      <c r="AN775">
        <v>6.7144329999999997</v>
      </c>
      <c r="AO775">
        <v>6.2244999999999999</v>
      </c>
      <c r="AP775">
        <v>75.035020000000003</v>
      </c>
      <c r="AQ775">
        <v>75.040790000000001</v>
      </c>
      <c r="AR775">
        <v>73.707490000000007</v>
      </c>
      <c r="AS775">
        <v>71.918049999999994</v>
      </c>
      <c r="AT775">
        <v>70.260040000000004</v>
      </c>
      <c r="AU775">
        <v>68.989859999999993</v>
      </c>
      <c r="AV775">
        <v>68.023820000000001</v>
      </c>
      <c r="AW775">
        <v>69.216070000000002</v>
      </c>
      <c r="AX775">
        <v>71.919319999999999</v>
      </c>
      <c r="AY775">
        <v>75.713859999999997</v>
      </c>
      <c r="AZ775">
        <v>80.13449</v>
      </c>
      <c r="BA775">
        <v>83.955190000000002</v>
      </c>
      <c r="BB775">
        <v>87.239760000000004</v>
      </c>
      <c r="BC775">
        <v>89.710359999999994</v>
      </c>
      <c r="BD775">
        <v>91.923069999999996</v>
      </c>
      <c r="BE775">
        <v>93.384079999999997</v>
      </c>
      <c r="BF775">
        <v>93.909300000000002</v>
      </c>
      <c r="BG775">
        <v>93.474950000000007</v>
      </c>
      <c r="BH775">
        <v>92.037080000000003</v>
      </c>
      <c r="BI775">
        <v>89.371089999999995</v>
      </c>
      <c r="BJ775">
        <v>85.219089999999994</v>
      </c>
      <c r="BK775">
        <v>80.900220000000004</v>
      </c>
      <c r="BL775">
        <v>78.019170000000003</v>
      </c>
      <c r="BM775">
        <v>75.705219999999997</v>
      </c>
      <c r="BN775">
        <v>-0.19551160000000001</v>
      </c>
      <c r="BO775">
        <v>-0.12229039999999999</v>
      </c>
      <c r="BP775">
        <v>-0.1371465</v>
      </c>
      <c r="BQ775">
        <v>-0.12215040000000001</v>
      </c>
      <c r="BR775">
        <v>-0.118808</v>
      </c>
      <c r="BS775">
        <v>-0.1436538</v>
      </c>
      <c r="BT775">
        <v>-7.8928499999999999E-2</v>
      </c>
      <c r="BU775">
        <v>3.2739999999999999E-4</v>
      </c>
      <c r="BV775">
        <v>8.3133700000000005E-2</v>
      </c>
      <c r="BW775">
        <v>7.6810299999999998E-2</v>
      </c>
      <c r="BX775">
        <v>-4.7657000000000003E-3</v>
      </c>
      <c r="BY775">
        <v>-1.8954200000000001E-2</v>
      </c>
      <c r="BZ775">
        <v>-2.0015600000000001E-2</v>
      </c>
      <c r="CA775">
        <v>3.4620199999999997E-2</v>
      </c>
      <c r="CB775">
        <v>0.1774521</v>
      </c>
      <c r="CC775">
        <v>0.17227519999999999</v>
      </c>
      <c r="CD775">
        <v>0.1600008</v>
      </c>
      <c r="CE775">
        <v>8.64124E-2</v>
      </c>
      <c r="CF775">
        <v>-3.5671099999999997E-2</v>
      </c>
      <c r="CG775">
        <v>-9.5860799999999996E-2</v>
      </c>
      <c r="CH775">
        <v>-8.47604E-2</v>
      </c>
      <c r="CI775">
        <v>-4.8904999999999997E-2</v>
      </c>
      <c r="CJ775">
        <v>-7.0785500000000001E-2</v>
      </c>
      <c r="CK775">
        <v>-5.8390499999999998E-2</v>
      </c>
      <c r="CL775">
        <v>3.7158E-3</v>
      </c>
      <c r="CM775">
        <v>8.9499999999999996E-4</v>
      </c>
      <c r="CN775">
        <v>9.188E-4</v>
      </c>
      <c r="CO775">
        <v>9.458E-4</v>
      </c>
      <c r="CP775">
        <v>7.8859999999999998E-4</v>
      </c>
      <c r="CQ775">
        <v>5.6619999999999999E-4</v>
      </c>
      <c r="CR775">
        <v>8.8559999999999995E-4</v>
      </c>
      <c r="CS775">
        <v>7.5020000000000002E-4</v>
      </c>
      <c r="CT775">
        <v>6.4050000000000001E-4</v>
      </c>
      <c r="CU775">
        <v>4.0549999999999999E-4</v>
      </c>
      <c r="CV775">
        <v>1.8120000000000001E-4</v>
      </c>
      <c r="CW775">
        <v>8.7499999999999999E-5</v>
      </c>
      <c r="CX775">
        <v>1.349E-4</v>
      </c>
      <c r="CY775">
        <v>1.9330000000000001E-4</v>
      </c>
      <c r="CZ775">
        <v>1.0365999999999999E-3</v>
      </c>
      <c r="DA775">
        <v>1.0181000000000001E-3</v>
      </c>
      <c r="DB775">
        <v>1.0893999999999999E-3</v>
      </c>
      <c r="DC775">
        <v>3.6746999999999999E-3</v>
      </c>
      <c r="DD775">
        <v>1.8591900000000001E-2</v>
      </c>
      <c r="DE775">
        <v>2.18303E-2</v>
      </c>
      <c r="DF775">
        <v>1.7088900000000001E-2</v>
      </c>
      <c r="DG775">
        <v>1.8958E-3</v>
      </c>
      <c r="DH775">
        <v>1.0509E-3</v>
      </c>
      <c r="DI775">
        <v>9.4439999999999997E-4</v>
      </c>
    </row>
    <row r="776" spans="1:113" x14ac:dyDescent="0.25">
      <c r="A776" t="str">
        <f t="shared" si="12"/>
        <v>All_All_No_All_All_All_43690</v>
      </c>
      <c r="B776" t="s">
        <v>177</v>
      </c>
      <c r="C776" t="s">
        <v>284</v>
      </c>
      <c r="D776" t="s">
        <v>19</v>
      </c>
      <c r="E776" t="s">
        <v>19</v>
      </c>
      <c r="F776" t="s">
        <v>308</v>
      </c>
      <c r="G776" t="s">
        <v>19</v>
      </c>
      <c r="H776" t="s">
        <v>19</v>
      </c>
      <c r="I776" t="s">
        <v>19</v>
      </c>
      <c r="J776" s="11">
        <v>43690</v>
      </c>
      <c r="K776">
        <v>15</v>
      </c>
      <c r="L776">
        <v>18</v>
      </c>
      <c r="M776">
        <v>116891</v>
      </c>
      <c r="N776">
        <v>0</v>
      </c>
      <c r="O776">
        <v>0</v>
      </c>
      <c r="P776">
        <v>0</v>
      </c>
      <c r="Q776">
        <v>0</v>
      </c>
      <c r="R776">
        <v>5.8113285000000001</v>
      </c>
      <c r="S776">
        <v>5.6412979999999999</v>
      </c>
      <c r="T776">
        <v>5.5005464000000002</v>
      </c>
      <c r="U776">
        <v>5.5330471000000001</v>
      </c>
      <c r="V776">
        <v>5.8335451000000003</v>
      </c>
      <c r="W776">
        <v>6.3749995000000004</v>
      </c>
      <c r="X776">
        <v>7.0543943000000002</v>
      </c>
      <c r="Y776">
        <v>7.8821329999999996</v>
      </c>
      <c r="Z776">
        <v>8.8344737999999996</v>
      </c>
      <c r="AA776">
        <v>9.4590353999999994</v>
      </c>
      <c r="AB776">
        <v>10.013980999999999</v>
      </c>
      <c r="AC776">
        <v>10.374466999999999</v>
      </c>
      <c r="AD776">
        <v>10.493149000000001</v>
      </c>
      <c r="AE776">
        <v>10.75389</v>
      </c>
      <c r="AF776">
        <v>10.734658</v>
      </c>
      <c r="AG776">
        <v>10.534509999999999</v>
      </c>
      <c r="AH776">
        <v>10.092510000000001</v>
      </c>
      <c r="AI776">
        <v>9.3247309999999999</v>
      </c>
      <c r="AJ776">
        <v>8.6224980000000002</v>
      </c>
      <c r="AK776">
        <v>8.3115459999999999</v>
      </c>
      <c r="AL776">
        <v>8.0501660000000008</v>
      </c>
      <c r="AM776">
        <v>7.3517859999999997</v>
      </c>
      <c r="AN776">
        <v>6.7195819999999999</v>
      </c>
      <c r="AO776">
        <v>6.2285430000000002</v>
      </c>
      <c r="AP776">
        <v>74.012559999999993</v>
      </c>
      <c r="AQ776">
        <v>71.681839999999994</v>
      </c>
      <c r="AR776">
        <v>70.263999999999996</v>
      </c>
      <c r="AS776">
        <v>68.994900000000001</v>
      </c>
      <c r="AT776">
        <v>68.098410000000001</v>
      </c>
      <c r="AU776">
        <v>66.848060000000004</v>
      </c>
      <c r="AV776">
        <v>65.989639999999994</v>
      </c>
      <c r="AW776">
        <v>66.619349999999997</v>
      </c>
      <c r="AX776">
        <v>70.727959999999996</v>
      </c>
      <c r="AY776">
        <v>75.618960000000001</v>
      </c>
      <c r="AZ776">
        <v>80.075599999999994</v>
      </c>
      <c r="BA776">
        <v>84.381439999999998</v>
      </c>
      <c r="BB776">
        <v>88.082369999999997</v>
      </c>
      <c r="BC776">
        <v>90.961429999999993</v>
      </c>
      <c r="BD776">
        <v>92.819540000000003</v>
      </c>
      <c r="BE776">
        <v>94.247200000000007</v>
      </c>
      <c r="BF776">
        <v>94.977940000000004</v>
      </c>
      <c r="BG776">
        <v>94.851939999999999</v>
      </c>
      <c r="BH776">
        <v>93.969369999999998</v>
      </c>
      <c r="BI776">
        <v>91.38767</v>
      </c>
      <c r="BJ776">
        <v>87.368250000000003</v>
      </c>
      <c r="BK776">
        <v>83.566509999999994</v>
      </c>
      <c r="BL776">
        <v>80.010859999999994</v>
      </c>
      <c r="BM776">
        <v>77.283389999999997</v>
      </c>
      <c r="BN776">
        <v>-3.8811699999999998E-2</v>
      </c>
      <c r="BO776">
        <v>-4.9158300000000002E-2</v>
      </c>
      <c r="BP776">
        <v>-3.8848800000000003E-2</v>
      </c>
      <c r="BQ776">
        <v>-3.83685E-2</v>
      </c>
      <c r="BR776">
        <v>-2.8339E-2</v>
      </c>
      <c r="BS776">
        <v>-2.6256100000000001E-2</v>
      </c>
      <c r="BT776">
        <v>1.6031900000000002E-2</v>
      </c>
      <c r="BU776">
        <v>9.3513299999999994E-2</v>
      </c>
      <c r="BV776">
        <v>4.6549699999999999E-2</v>
      </c>
      <c r="BW776">
        <v>6.4003999999999997E-3</v>
      </c>
      <c r="BX776">
        <v>-1.2868599999999999E-2</v>
      </c>
      <c r="BY776">
        <v>-2.5865900000000001E-2</v>
      </c>
      <c r="BZ776">
        <v>3.7996000000000002E-3</v>
      </c>
      <c r="CA776">
        <v>1.8512299999999999E-2</v>
      </c>
      <c r="CB776">
        <v>0.1232752</v>
      </c>
      <c r="CC776">
        <v>0.11772829999999999</v>
      </c>
      <c r="CD776">
        <v>0.1138593</v>
      </c>
      <c r="CE776">
        <v>0.11705309999999999</v>
      </c>
      <c r="CF776">
        <v>1.9216299999999999E-2</v>
      </c>
      <c r="CG776">
        <v>-4.8984399999999997E-2</v>
      </c>
      <c r="CH776">
        <v>-2.04967E-2</v>
      </c>
      <c r="CI776">
        <v>7.8437999999999997E-3</v>
      </c>
      <c r="CJ776">
        <v>4.9481000000000004E-3</v>
      </c>
      <c r="CK776">
        <v>-2.8541E-3</v>
      </c>
      <c r="CL776">
        <v>1.5551E-3</v>
      </c>
      <c r="CM776">
        <v>7.1849999999999995E-4</v>
      </c>
      <c r="CN776">
        <v>7.5710000000000003E-4</v>
      </c>
      <c r="CO776">
        <v>1.0307999999999999E-3</v>
      </c>
      <c r="CP776">
        <v>1.2440999999999999E-3</v>
      </c>
      <c r="CQ776">
        <v>1.9277000000000001E-3</v>
      </c>
      <c r="CR776">
        <v>1.5352E-3</v>
      </c>
      <c r="CS776">
        <v>1.7217000000000001E-3</v>
      </c>
      <c r="CT776">
        <v>1.9188E-3</v>
      </c>
      <c r="CU776">
        <v>9.0149999999999996E-4</v>
      </c>
      <c r="CV776">
        <v>2.8430000000000003E-4</v>
      </c>
      <c r="CW776">
        <v>6.05E-5</v>
      </c>
      <c r="CX776">
        <v>1.9900000000000001E-4</v>
      </c>
      <c r="CY776">
        <v>2.3029999999999999E-4</v>
      </c>
      <c r="CZ776">
        <v>1.1052E-3</v>
      </c>
      <c r="DA776">
        <v>1.0993999999999999E-3</v>
      </c>
      <c r="DB776">
        <v>1.1688E-3</v>
      </c>
      <c r="DC776">
        <v>4.3842000000000004E-3</v>
      </c>
      <c r="DD776">
        <v>2.7344899999999998E-2</v>
      </c>
      <c r="DE776">
        <v>3.2714899999999998E-2</v>
      </c>
      <c r="DF776">
        <v>2.4758700000000002E-2</v>
      </c>
      <c r="DG776">
        <v>2.5430000000000001E-3</v>
      </c>
      <c r="DH776">
        <v>1.173E-3</v>
      </c>
      <c r="DI776">
        <v>1.0314E-3</v>
      </c>
    </row>
    <row r="777" spans="1:113" x14ac:dyDescent="0.25">
      <c r="A777" t="str">
        <f t="shared" si="12"/>
        <v>All_All_No_All_All_All_43691</v>
      </c>
      <c r="B777" t="s">
        <v>177</v>
      </c>
      <c r="C777" t="s">
        <v>284</v>
      </c>
      <c r="D777" t="s">
        <v>19</v>
      </c>
      <c r="E777" t="s">
        <v>19</v>
      </c>
      <c r="F777" t="s">
        <v>308</v>
      </c>
      <c r="G777" t="s">
        <v>19</v>
      </c>
      <c r="H777" t="s">
        <v>19</v>
      </c>
      <c r="I777" t="s">
        <v>19</v>
      </c>
      <c r="J777" s="11">
        <v>43691</v>
      </c>
      <c r="K777">
        <v>15</v>
      </c>
      <c r="L777">
        <v>18</v>
      </c>
      <c r="M777">
        <v>116768</v>
      </c>
      <c r="N777">
        <v>0</v>
      </c>
      <c r="O777">
        <v>0</v>
      </c>
      <c r="P777">
        <v>0</v>
      </c>
      <c r="Q777">
        <v>0</v>
      </c>
      <c r="R777">
        <v>5.9407902999999997</v>
      </c>
      <c r="S777">
        <v>5.7648527999999999</v>
      </c>
      <c r="T777">
        <v>5.5827866999999998</v>
      </c>
      <c r="U777">
        <v>5.5938492000000002</v>
      </c>
      <c r="V777">
        <v>5.8883761000000003</v>
      </c>
      <c r="W777">
        <v>6.4917261999999996</v>
      </c>
      <c r="X777">
        <v>7.2344295000000001</v>
      </c>
      <c r="Y777">
        <v>8.0828881999999993</v>
      </c>
      <c r="Z777">
        <v>9.2367460999999995</v>
      </c>
      <c r="AA777">
        <v>9.9052293000000002</v>
      </c>
      <c r="AB777">
        <v>10.486203</v>
      </c>
      <c r="AC777">
        <v>10.843617</v>
      </c>
      <c r="AD777">
        <v>11.022582999999999</v>
      </c>
      <c r="AE777">
        <v>11.318232999999999</v>
      </c>
      <c r="AF777">
        <v>11.279260000000001</v>
      </c>
      <c r="AG777">
        <v>11.04866</v>
      </c>
      <c r="AH777">
        <v>10.57376</v>
      </c>
      <c r="AI777">
        <v>9.6773209999999992</v>
      </c>
      <c r="AJ777">
        <v>9.0631360000000001</v>
      </c>
      <c r="AK777">
        <v>8.8164610000000003</v>
      </c>
      <c r="AL777">
        <v>8.4519009999999994</v>
      </c>
      <c r="AM777">
        <v>7.6050969999999998</v>
      </c>
      <c r="AN777">
        <v>6.9363200000000003</v>
      </c>
      <c r="AO777">
        <v>6.4667560000000002</v>
      </c>
      <c r="AP777">
        <v>76.870900000000006</v>
      </c>
      <c r="AQ777">
        <v>73.72242</v>
      </c>
      <c r="AR777">
        <v>72.557199999999995</v>
      </c>
      <c r="AS777">
        <v>70.613979999999998</v>
      </c>
      <c r="AT777">
        <v>69.348489999999998</v>
      </c>
      <c r="AU777">
        <v>68.579300000000003</v>
      </c>
      <c r="AV777">
        <v>67.669740000000004</v>
      </c>
      <c r="AW777">
        <v>68.16789</v>
      </c>
      <c r="AX777">
        <v>72.521680000000003</v>
      </c>
      <c r="AY777">
        <v>77.537049999999994</v>
      </c>
      <c r="AZ777">
        <v>82.61645</v>
      </c>
      <c r="BA777">
        <v>87.251459999999994</v>
      </c>
      <c r="BB777">
        <v>91.109750000000005</v>
      </c>
      <c r="BC777">
        <v>94.43365</v>
      </c>
      <c r="BD777">
        <v>96.633899999999997</v>
      </c>
      <c r="BE777">
        <v>98.025310000000005</v>
      </c>
      <c r="BF777">
        <v>98.578999999999994</v>
      </c>
      <c r="BG777">
        <v>98.610889999999998</v>
      </c>
      <c r="BH777">
        <v>97.660390000000007</v>
      </c>
      <c r="BI777">
        <v>95.239660000000001</v>
      </c>
      <c r="BJ777">
        <v>90.43571</v>
      </c>
      <c r="BK777">
        <v>86.119640000000004</v>
      </c>
      <c r="BL777">
        <v>82.749660000000006</v>
      </c>
      <c r="BM777">
        <v>80.121110000000002</v>
      </c>
      <c r="BN777">
        <v>-4.2986700000000003E-2</v>
      </c>
      <c r="BO777">
        <v>-5.1959499999999999E-2</v>
      </c>
      <c r="BP777">
        <v>-4.3905399999999997E-2</v>
      </c>
      <c r="BQ777">
        <v>-4.0634200000000002E-2</v>
      </c>
      <c r="BR777">
        <v>-2.9670800000000001E-2</v>
      </c>
      <c r="BS777">
        <v>-3.00097E-2</v>
      </c>
      <c r="BT777">
        <v>1.1189299999999999E-2</v>
      </c>
      <c r="BU777">
        <v>8.9665300000000003E-2</v>
      </c>
      <c r="BV777">
        <v>4.1286900000000001E-2</v>
      </c>
      <c r="BW777">
        <v>3.1465999999999998E-3</v>
      </c>
      <c r="BX777">
        <v>-1.5057600000000001E-2</v>
      </c>
      <c r="BY777">
        <v>-2.5726499999999999E-2</v>
      </c>
      <c r="BZ777">
        <v>3.2504000000000001E-3</v>
      </c>
      <c r="CA777">
        <v>3.0452699999999999E-2</v>
      </c>
      <c r="CB777">
        <v>0.1442967</v>
      </c>
      <c r="CC777">
        <v>0.12571560000000001</v>
      </c>
      <c r="CD777">
        <v>0.11481570000000001</v>
      </c>
      <c r="CE777">
        <v>0.1066613</v>
      </c>
      <c r="CF777">
        <v>-1.7721E-3</v>
      </c>
      <c r="CG777">
        <v>-6.7486699999999997E-2</v>
      </c>
      <c r="CH777">
        <v>-2.6240099999999999E-2</v>
      </c>
      <c r="CI777">
        <v>7.0012E-3</v>
      </c>
      <c r="CJ777">
        <v>9.3039999999999996E-4</v>
      </c>
      <c r="CK777">
        <v>-5.5937000000000001E-3</v>
      </c>
      <c r="CL777">
        <v>1.635E-3</v>
      </c>
      <c r="CM777">
        <v>7.4790000000000002E-4</v>
      </c>
      <c r="CN777">
        <v>8.1329999999999998E-4</v>
      </c>
      <c r="CO777">
        <v>1.1329000000000001E-3</v>
      </c>
      <c r="CP777">
        <v>1.3412999999999999E-3</v>
      </c>
      <c r="CQ777">
        <v>1.7554000000000001E-3</v>
      </c>
      <c r="CR777">
        <v>1.4530000000000001E-3</v>
      </c>
      <c r="CS777">
        <v>1.8140999999999999E-3</v>
      </c>
      <c r="CT777">
        <v>1.7286000000000001E-3</v>
      </c>
      <c r="CU777">
        <v>7.4439999999999999E-4</v>
      </c>
      <c r="CV777">
        <v>2.5030000000000001E-4</v>
      </c>
      <c r="CW777">
        <v>5.5899999999999997E-5</v>
      </c>
      <c r="CX777">
        <v>1.828E-4</v>
      </c>
      <c r="CY777">
        <v>2.1939999999999999E-4</v>
      </c>
      <c r="CZ777">
        <v>1.4453000000000001E-3</v>
      </c>
      <c r="DA777">
        <v>1.3276E-3</v>
      </c>
      <c r="DB777">
        <v>1.4319000000000001E-3</v>
      </c>
      <c r="DC777">
        <v>5.0378000000000003E-3</v>
      </c>
      <c r="DD777">
        <v>2.97621E-2</v>
      </c>
      <c r="DE777">
        <v>3.5828800000000001E-2</v>
      </c>
      <c r="DF777">
        <v>2.7467700000000001E-2</v>
      </c>
      <c r="DG777">
        <v>2.8777E-3</v>
      </c>
      <c r="DH777">
        <v>1.2194E-3</v>
      </c>
      <c r="DI777">
        <v>1.0206E-3</v>
      </c>
    </row>
    <row r="778" spans="1:113" x14ac:dyDescent="0.25">
      <c r="A778" t="str">
        <f t="shared" si="12"/>
        <v>All_All_No_All_All_All_43693</v>
      </c>
      <c r="B778" t="s">
        <v>177</v>
      </c>
      <c r="C778" t="s">
        <v>284</v>
      </c>
      <c r="D778" t="s">
        <v>19</v>
      </c>
      <c r="E778" t="s">
        <v>19</v>
      </c>
      <c r="F778" t="s">
        <v>308</v>
      </c>
      <c r="G778" t="s">
        <v>19</v>
      </c>
      <c r="H778" t="s">
        <v>19</v>
      </c>
      <c r="I778" t="s">
        <v>19</v>
      </c>
      <c r="J778" s="11">
        <v>43693</v>
      </c>
      <c r="K778">
        <v>15</v>
      </c>
      <c r="L778">
        <v>18</v>
      </c>
      <c r="M778">
        <v>116462</v>
      </c>
      <c r="N778">
        <v>0</v>
      </c>
      <c r="O778">
        <v>0</v>
      </c>
      <c r="P778">
        <v>0</v>
      </c>
      <c r="Q778">
        <v>0</v>
      </c>
      <c r="R778">
        <v>6.2564900000000003</v>
      </c>
      <c r="S778">
        <v>6.0435882999999997</v>
      </c>
      <c r="T778">
        <v>5.8914514000000002</v>
      </c>
      <c r="U778">
        <v>5.8924275000000002</v>
      </c>
      <c r="V778">
        <v>6.1654863999999998</v>
      </c>
      <c r="W778">
        <v>6.7749522999999998</v>
      </c>
      <c r="X778">
        <v>7.4995935999999999</v>
      </c>
      <c r="Y778">
        <v>8.4219024000000005</v>
      </c>
      <c r="Z778">
        <v>9.4772464000000003</v>
      </c>
      <c r="AA778">
        <v>10.263643</v>
      </c>
      <c r="AB778">
        <v>10.804619000000001</v>
      </c>
      <c r="AC778">
        <v>11.086728000000001</v>
      </c>
      <c r="AD778">
        <v>11.124442</v>
      </c>
      <c r="AE778">
        <v>11.366341</v>
      </c>
      <c r="AF778">
        <v>11.255606</v>
      </c>
      <c r="AG778">
        <v>10.903280000000001</v>
      </c>
      <c r="AH778">
        <v>10.347160000000001</v>
      </c>
      <c r="AI778">
        <v>9.5350889999999993</v>
      </c>
      <c r="AJ778">
        <v>8.8292509999999993</v>
      </c>
      <c r="AK778">
        <v>8.4455050000000007</v>
      </c>
      <c r="AL778">
        <v>8.1206410000000009</v>
      </c>
      <c r="AM778">
        <v>7.4823329999999997</v>
      </c>
      <c r="AN778">
        <v>6.8414840000000003</v>
      </c>
      <c r="AO778">
        <v>6.3357380000000001</v>
      </c>
      <c r="AP778">
        <v>77.556830000000005</v>
      </c>
      <c r="AQ778">
        <v>77.617810000000006</v>
      </c>
      <c r="AR778">
        <v>75.694680000000005</v>
      </c>
      <c r="AS778">
        <v>74.027180000000001</v>
      </c>
      <c r="AT778">
        <v>72.865139999999997</v>
      </c>
      <c r="AU778">
        <v>71.616259999999997</v>
      </c>
      <c r="AV778">
        <v>70.492099999999994</v>
      </c>
      <c r="AW778">
        <v>70.818039999999996</v>
      </c>
      <c r="AX778">
        <v>74.645679999999999</v>
      </c>
      <c r="AY778">
        <v>80.151319999999998</v>
      </c>
      <c r="AZ778">
        <v>85.131180000000001</v>
      </c>
      <c r="BA778">
        <v>89.344880000000003</v>
      </c>
      <c r="BB778">
        <v>92.170829999999995</v>
      </c>
      <c r="BC778">
        <v>94.334860000000006</v>
      </c>
      <c r="BD778">
        <v>96.786230000000003</v>
      </c>
      <c r="BE778">
        <v>97.731949999999998</v>
      </c>
      <c r="BF778">
        <v>98.129069999999999</v>
      </c>
      <c r="BG778">
        <v>97.399910000000006</v>
      </c>
      <c r="BH778">
        <v>95.662379999999999</v>
      </c>
      <c r="BI778">
        <v>92.119839999999996</v>
      </c>
      <c r="BJ778">
        <v>86.855850000000004</v>
      </c>
      <c r="BK778">
        <v>82.927719999999994</v>
      </c>
      <c r="BL778">
        <v>79.975809999999996</v>
      </c>
      <c r="BM778">
        <v>77.765299999999996</v>
      </c>
      <c r="BN778">
        <v>-4.32547E-2</v>
      </c>
      <c r="BO778">
        <v>-5.5254499999999998E-2</v>
      </c>
      <c r="BP778">
        <v>-4.7795999999999998E-2</v>
      </c>
      <c r="BQ778">
        <v>-4.3538E-2</v>
      </c>
      <c r="BR778">
        <v>-3.5269200000000001E-2</v>
      </c>
      <c r="BS778">
        <v>-3.72199E-2</v>
      </c>
      <c r="BT778">
        <v>7.3432999999999997E-3</v>
      </c>
      <c r="BU778">
        <v>8.58627E-2</v>
      </c>
      <c r="BV778">
        <v>3.3732400000000003E-2</v>
      </c>
      <c r="BW778">
        <v>-3.2312E-3</v>
      </c>
      <c r="BX778">
        <v>-1.94953E-2</v>
      </c>
      <c r="BY778">
        <v>-2.7483899999999999E-2</v>
      </c>
      <c r="BZ778">
        <v>3.4946999999999999E-3</v>
      </c>
      <c r="CA778">
        <v>3.4926499999999999E-2</v>
      </c>
      <c r="CB778">
        <v>0.15393109999999999</v>
      </c>
      <c r="CC778">
        <v>0.1336493</v>
      </c>
      <c r="CD778">
        <v>0.1205806</v>
      </c>
      <c r="CE778">
        <v>0.1110903</v>
      </c>
      <c r="CF778">
        <v>3.0014E-3</v>
      </c>
      <c r="CG778">
        <v>-5.7521900000000001E-2</v>
      </c>
      <c r="CH778">
        <v>-2.2312100000000001E-2</v>
      </c>
      <c r="CI778">
        <v>7.0660000000000002E-3</v>
      </c>
      <c r="CJ778">
        <v>-2.4022000000000002E-3</v>
      </c>
      <c r="CK778">
        <v>-3.7410999999999998E-3</v>
      </c>
      <c r="CL778">
        <v>1.8266999999999999E-3</v>
      </c>
      <c r="CM778">
        <v>8.7659999999999995E-4</v>
      </c>
      <c r="CN778">
        <v>8.6319999999999995E-4</v>
      </c>
      <c r="CO778">
        <v>1.0956E-3</v>
      </c>
      <c r="CP778">
        <v>1.1558E-3</v>
      </c>
      <c r="CQ778">
        <v>1.3008E-3</v>
      </c>
      <c r="CR778">
        <v>1.2922999999999999E-3</v>
      </c>
      <c r="CS778">
        <v>1.5815E-3</v>
      </c>
      <c r="CT778">
        <v>1.2967E-3</v>
      </c>
      <c r="CU778">
        <v>5.0299999999999997E-4</v>
      </c>
      <c r="CV778">
        <v>2.0939999999999999E-4</v>
      </c>
      <c r="CW778">
        <v>7.1600000000000006E-5</v>
      </c>
      <c r="CX778">
        <v>1.571E-4</v>
      </c>
      <c r="CY778">
        <v>2.7310000000000002E-4</v>
      </c>
      <c r="CZ778">
        <v>1.2101E-3</v>
      </c>
      <c r="DA778">
        <v>1.2638E-3</v>
      </c>
      <c r="DB778">
        <v>1.2405000000000001E-3</v>
      </c>
      <c r="DC778">
        <v>4.8726999999999998E-3</v>
      </c>
      <c r="DD778">
        <v>2.97813E-2</v>
      </c>
      <c r="DE778">
        <v>3.5709499999999998E-2</v>
      </c>
      <c r="DF778">
        <v>2.6623399999999998E-2</v>
      </c>
      <c r="DG778">
        <v>2.6990999999999999E-3</v>
      </c>
      <c r="DH778">
        <v>1.2398999999999999E-3</v>
      </c>
      <c r="DI778">
        <v>9.8649999999999996E-4</v>
      </c>
    </row>
    <row r="779" spans="1:113" x14ac:dyDescent="0.25">
      <c r="A779" t="str">
        <f t="shared" si="12"/>
        <v>All_All_No_All_All_All_43703</v>
      </c>
      <c r="B779" t="s">
        <v>177</v>
      </c>
      <c r="C779" t="s">
        <v>284</v>
      </c>
      <c r="D779" t="s">
        <v>19</v>
      </c>
      <c r="E779" t="s">
        <v>19</v>
      </c>
      <c r="F779" t="s">
        <v>308</v>
      </c>
      <c r="G779" t="s">
        <v>19</v>
      </c>
      <c r="H779" t="s">
        <v>19</v>
      </c>
      <c r="I779" t="s">
        <v>19</v>
      </c>
      <c r="J779" s="11">
        <v>43703</v>
      </c>
      <c r="K779">
        <v>15</v>
      </c>
      <c r="L779">
        <v>18</v>
      </c>
      <c r="M779">
        <v>115528</v>
      </c>
      <c r="N779">
        <v>0</v>
      </c>
      <c r="O779">
        <v>0</v>
      </c>
      <c r="P779">
        <v>0</v>
      </c>
      <c r="Q779">
        <v>0</v>
      </c>
      <c r="R779">
        <v>5.6500911</v>
      </c>
      <c r="S779">
        <v>5.4843647000000004</v>
      </c>
      <c r="T779">
        <v>5.4356628000000002</v>
      </c>
      <c r="U779">
        <v>5.5277687999999996</v>
      </c>
      <c r="V779">
        <v>5.8867845000000001</v>
      </c>
      <c r="W779">
        <v>6.5661367999999998</v>
      </c>
      <c r="X779">
        <v>7.3860619999999999</v>
      </c>
      <c r="Y779">
        <v>8.3270531999999999</v>
      </c>
      <c r="Z779">
        <v>9.3595541999999998</v>
      </c>
      <c r="AA779">
        <v>10.024901</v>
      </c>
      <c r="AB779">
        <v>10.563373</v>
      </c>
      <c r="AC779">
        <v>10.929577</v>
      </c>
      <c r="AD779">
        <v>11.017001</v>
      </c>
      <c r="AE779">
        <v>11.314029</v>
      </c>
      <c r="AF779">
        <v>11.257735</v>
      </c>
      <c r="AG779">
        <v>10.97514</v>
      </c>
      <c r="AH779">
        <v>10.425000000000001</v>
      </c>
      <c r="AI779">
        <v>9.5557700000000008</v>
      </c>
      <c r="AJ779">
        <v>8.7889499999999998</v>
      </c>
      <c r="AK779">
        <v>8.4338420000000003</v>
      </c>
      <c r="AL779">
        <v>8.1148260000000008</v>
      </c>
      <c r="AM779">
        <v>7.4275010000000004</v>
      </c>
      <c r="AN779">
        <v>6.8325810000000002</v>
      </c>
      <c r="AO779">
        <v>6.400684</v>
      </c>
      <c r="AP779">
        <v>75.69753</v>
      </c>
      <c r="AQ779">
        <v>74.266639999999995</v>
      </c>
      <c r="AR779">
        <v>72.999309999999994</v>
      </c>
      <c r="AS779">
        <v>71.577600000000004</v>
      </c>
      <c r="AT779">
        <v>70.331149999999994</v>
      </c>
      <c r="AU779">
        <v>69.241860000000003</v>
      </c>
      <c r="AV779">
        <v>68.480519999999999</v>
      </c>
      <c r="AW779">
        <v>68.805070000000001</v>
      </c>
      <c r="AX779">
        <v>72.773319999999998</v>
      </c>
      <c r="AY779">
        <v>76.917420000000007</v>
      </c>
      <c r="AZ779">
        <v>81.391310000000004</v>
      </c>
      <c r="BA779">
        <v>85.228300000000004</v>
      </c>
      <c r="BB779">
        <v>89.057990000000004</v>
      </c>
      <c r="BC779">
        <v>92.330749999999995</v>
      </c>
      <c r="BD779">
        <v>94.638350000000003</v>
      </c>
      <c r="BE779">
        <v>96.116519999999994</v>
      </c>
      <c r="BF779">
        <v>96.39716</v>
      </c>
      <c r="BG779">
        <v>96.3596</v>
      </c>
      <c r="BH779">
        <v>94.683490000000006</v>
      </c>
      <c r="BI779">
        <v>91.136179999999996</v>
      </c>
      <c r="BJ779">
        <v>86.544330000000002</v>
      </c>
      <c r="BK779">
        <v>82.992320000000007</v>
      </c>
      <c r="BL779">
        <v>80.316580000000002</v>
      </c>
      <c r="BM779">
        <v>77.917580000000001</v>
      </c>
      <c r="BN779">
        <v>-3.9620000000000002E-2</v>
      </c>
      <c r="BO779">
        <v>-5.0459299999999999E-2</v>
      </c>
      <c r="BP779">
        <v>-4.2113299999999999E-2</v>
      </c>
      <c r="BQ779">
        <v>-3.9753499999999997E-2</v>
      </c>
      <c r="BR779">
        <v>-3.13388E-2</v>
      </c>
      <c r="BS779">
        <v>-3.2891499999999997E-2</v>
      </c>
      <c r="BT779">
        <v>7.5113000000000003E-3</v>
      </c>
      <c r="BU779">
        <v>8.7494100000000005E-2</v>
      </c>
      <c r="BV779">
        <v>3.6169899999999998E-2</v>
      </c>
      <c r="BW779">
        <v>9.1830000000000004E-4</v>
      </c>
      <c r="BX779">
        <v>-1.6638E-2</v>
      </c>
      <c r="BY779">
        <v>-2.7700200000000001E-2</v>
      </c>
      <c r="BZ779">
        <v>3.7123999999999998E-3</v>
      </c>
      <c r="CA779">
        <v>2.7299799999999999E-2</v>
      </c>
      <c r="CB779">
        <v>0.139874</v>
      </c>
      <c r="CC779">
        <v>0.1269817</v>
      </c>
      <c r="CD779">
        <v>0.11782620000000001</v>
      </c>
      <c r="CE779">
        <v>0.1163902</v>
      </c>
      <c r="CF779">
        <v>1.5642300000000001E-2</v>
      </c>
      <c r="CG779">
        <v>-4.7642799999999999E-2</v>
      </c>
      <c r="CH779">
        <v>-1.87172E-2</v>
      </c>
      <c r="CI779">
        <v>8.5080999999999993E-3</v>
      </c>
      <c r="CJ779">
        <v>-1.0141E-3</v>
      </c>
      <c r="CK779">
        <v>-5.5389999999999997E-3</v>
      </c>
      <c r="CL779">
        <v>1.8848000000000001E-3</v>
      </c>
      <c r="CM779">
        <v>9.6469999999999998E-4</v>
      </c>
      <c r="CN779">
        <v>8.9950000000000002E-4</v>
      </c>
      <c r="CO779">
        <v>1.2033E-3</v>
      </c>
      <c r="CP779">
        <v>1.4201000000000001E-3</v>
      </c>
      <c r="CQ779">
        <v>1.3198999999999999E-3</v>
      </c>
      <c r="CR779">
        <v>1.1203999999999999E-3</v>
      </c>
      <c r="CS779">
        <v>1.5527E-3</v>
      </c>
      <c r="CT779">
        <v>1.3098000000000001E-3</v>
      </c>
      <c r="CU779">
        <v>6.2560000000000003E-4</v>
      </c>
      <c r="CV779">
        <v>2.273E-4</v>
      </c>
      <c r="CW779">
        <v>5.9200000000000002E-5</v>
      </c>
      <c r="CX779">
        <v>1.741E-4</v>
      </c>
      <c r="CY779">
        <v>2.2450000000000001E-4</v>
      </c>
      <c r="CZ779">
        <v>1.2485E-3</v>
      </c>
      <c r="DA779">
        <v>1.2264000000000001E-3</v>
      </c>
      <c r="DB779">
        <v>1.2137000000000001E-3</v>
      </c>
      <c r="DC779">
        <v>4.5897999999999998E-3</v>
      </c>
      <c r="DD779">
        <v>2.7402699999999999E-2</v>
      </c>
      <c r="DE779">
        <v>3.2272799999999997E-2</v>
      </c>
      <c r="DF779">
        <v>2.4409400000000001E-2</v>
      </c>
      <c r="DG779">
        <v>2.4816E-3</v>
      </c>
      <c r="DH779">
        <v>1.1203000000000001E-3</v>
      </c>
      <c r="DI779">
        <v>9.0339999999999995E-4</v>
      </c>
    </row>
    <row r="780" spans="1:113" x14ac:dyDescent="0.25">
      <c r="A780" t="str">
        <f t="shared" si="12"/>
        <v>All_All_No_All_All_All_43704</v>
      </c>
      <c r="B780" t="s">
        <v>177</v>
      </c>
      <c r="C780" t="s">
        <v>284</v>
      </c>
      <c r="D780" t="s">
        <v>19</v>
      </c>
      <c r="E780" t="s">
        <v>19</v>
      </c>
      <c r="F780" t="s">
        <v>308</v>
      </c>
      <c r="G780" t="s">
        <v>19</v>
      </c>
      <c r="H780" t="s">
        <v>19</v>
      </c>
      <c r="I780" t="s">
        <v>19</v>
      </c>
      <c r="J780" s="11">
        <v>43704</v>
      </c>
      <c r="K780">
        <v>15</v>
      </c>
      <c r="L780">
        <v>18</v>
      </c>
      <c r="M780">
        <v>115376</v>
      </c>
      <c r="N780">
        <v>0</v>
      </c>
      <c r="O780">
        <v>0</v>
      </c>
      <c r="P780">
        <v>0</v>
      </c>
      <c r="Q780">
        <v>0</v>
      </c>
      <c r="R780">
        <v>6.1088490000000002</v>
      </c>
      <c r="S780">
        <v>5.9139195999999998</v>
      </c>
      <c r="T780">
        <v>5.7807040000000001</v>
      </c>
      <c r="U780">
        <v>5.8045261000000004</v>
      </c>
      <c r="V780">
        <v>6.1153199000000003</v>
      </c>
      <c r="W780">
        <v>6.7176722</v>
      </c>
      <c r="X780">
        <v>7.5094547</v>
      </c>
      <c r="Y780">
        <v>8.3175159000000001</v>
      </c>
      <c r="Z780">
        <v>9.3325677000000002</v>
      </c>
      <c r="AA780">
        <v>10.030275</v>
      </c>
      <c r="AB780">
        <v>10.544658999999999</v>
      </c>
      <c r="AC780">
        <v>10.906143999999999</v>
      </c>
      <c r="AD780">
        <v>10.976637</v>
      </c>
      <c r="AE780">
        <v>11.257471000000001</v>
      </c>
      <c r="AF780">
        <v>11.244839000000001</v>
      </c>
      <c r="AG780">
        <v>10.956340000000001</v>
      </c>
      <c r="AH780">
        <v>10.437749999999999</v>
      </c>
      <c r="AI780">
        <v>9.5657230000000002</v>
      </c>
      <c r="AJ780">
        <v>8.8178140000000003</v>
      </c>
      <c r="AK780">
        <v>8.5434219999999996</v>
      </c>
      <c r="AL780">
        <v>8.1759850000000007</v>
      </c>
      <c r="AM780">
        <v>7.457122</v>
      </c>
      <c r="AN780">
        <v>6.8394500000000003</v>
      </c>
      <c r="AO780">
        <v>6.3866420000000002</v>
      </c>
      <c r="AP780">
        <v>76.163420000000002</v>
      </c>
      <c r="AQ780">
        <v>74.799899999999994</v>
      </c>
      <c r="AR780">
        <v>73.897480000000002</v>
      </c>
      <c r="AS780">
        <v>72.614810000000006</v>
      </c>
      <c r="AT780">
        <v>71.255480000000006</v>
      </c>
      <c r="AU780">
        <v>70.509309999999999</v>
      </c>
      <c r="AV780">
        <v>69.163899999999998</v>
      </c>
      <c r="AW780">
        <v>69.645129999999995</v>
      </c>
      <c r="AX780">
        <v>72.949629999999999</v>
      </c>
      <c r="AY780">
        <v>76.998530000000002</v>
      </c>
      <c r="AZ780">
        <v>81.725740000000002</v>
      </c>
      <c r="BA780">
        <v>85.68817</v>
      </c>
      <c r="BB780">
        <v>89.358779999999996</v>
      </c>
      <c r="BC780">
        <v>92.070920000000001</v>
      </c>
      <c r="BD780">
        <v>94.123739999999998</v>
      </c>
      <c r="BE780">
        <v>95.485399999999998</v>
      </c>
      <c r="BF780">
        <v>95.719570000000004</v>
      </c>
      <c r="BG780">
        <v>95.108959999999996</v>
      </c>
      <c r="BH780">
        <v>93.138760000000005</v>
      </c>
      <c r="BI780">
        <v>89.869699999999995</v>
      </c>
      <c r="BJ780">
        <v>85.569890000000001</v>
      </c>
      <c r="BK780">
        <v>82.413250000000005</v>
      </c>
      <c r="BL780">
        <v>79.974310000000003</v>
      </c>
      <c r="BM780">
        <v>77.993830000000003</v>
      </c>
      <c r="BN780">
        <v>-3.3150300000000001E-2</v>
      </c>
      <c r="BO780">
        <v>-4.0470600000000002E-2</v>
      </c>
      <c r="BP780">
        <v>-4.0410500000000002E-2</v>
      </c>
      <c r="BQ780">
        <v>-5.2282599999999999E-2</v>
      </c>
      <c r="BR780">
        <v>-5.12484E-2</v>
      </c>
      <c r="BS780">
        <v>-3.9740200000000003E-2</v>
      </c>
      <c r="BT780">
        <v>1.59393E-2</v>
      </c>
      <c r="BU780">
        <v>9.0627899999999997E-2</v>
      </c>
      <c r="BV780">
        <v>4.56038E-2</v>
      </c>
      <c r="BW780">
        <v>-3.5243000000000002E-3</v>
      </c>
      <c r="BX780">
        <v>-2.42163E-2</v>
      </c>
      <c r="BY780">
        <v>-1.7792100000000002E-2</v>
      </c>
      <c r="BZ780">
        <v>4.00265E-2</v>
      </c>
      <c r="CA780">
        <v>4.1127200000000003E-2</v>
      </c>
      <c r="CB780">
        <v>0.12646389999999999</v>
      </c>
      <c r="CC780">
        <v>0.1246821</v>
      </c>
      <c r="CD780">
        <v>0.1256399</v>
      </c>
      <c r="CE780">
        <v>0.1886388</v>
      </c>
      <c r="CF780">
        <v>8.3922200000000002E-2</v>
      </c>
      <c r="CG780">
        <v>-2.20904E-2</v>
      </c>
      <c r="CH780">
        <v>3.4688900000000002E-2</v>
      </c>
      <c r="CI780">
        <v>3.8814700000000001E-2</v>
      </c>
      <c r="CJ780">
        <v>2.6765600000000001E-2</v>
      </c>
      <c r="CK780">
        <v>3.3928399999999997E-2</v>
      </c>
      <c r="CL780">
        <v>1.7631999999999999E-3</v>
      </c>
      <c r="CM780">
        <v>9.7199999999999999E-4</v>
      </c>
      <c r="CN780">
        <v>8.8380000000000002E-4</v>
      </c>
      <c r="CO780">
        <v>1.0199E-3</v>
      </c>
      <c r="CP780">
        <v>8.8940000000000004E-4</v>
      </c>
      <c r="CQ780">
        <v>9.5660000000000005E-4</v>
      </c>
      <c r="CR780">
        <v>9.8860000000000007E-4</v>
      </c>
      <c r="CS780">
        <v>1.2538E-3</v>
      </c>
      <c r="CT780">
        <v>9.167E-4</v>
      </c>
      <c r="CU780">
        <v>5.0120000000000004E-4</v>
      </c>
      <c r="CV780">
        <v>3.723E-4</v>
      </c>
      <c r="CW780">
        <v>6.8499999999999998E-5</v>
      </c>
      <c r="CX780">
        <v>3.6890000000000002E-4</v>
      </c>
      <c r="CY780">
        <v>6.3929999999999998E-4</v>
      </c>
      <c r="CZ780">
        <v>1.1464999999999999E-3</v>
      </c>
      <c r="DA780">
        <v>1.1923000000000001E-3</v>
      </c>
      <c r="DB780">
        <v>1.3458999999999999E-3</v>
      </c>
      <c r="DC780">
        <v>4.7349000000000002E-3</v>
      </c>
      <c r="DD780">
        <v>2.2307199999999999E-2</v>
      </c>
      <c r="DE780">
        <v>2.70882E-2</v>
      </c>
      <c r="DF780">
        <v>2.0201500000000001E-2</v>
      </c>
      <c r="DG780">
        <v>2.2482000000000001E-3</v>
      </c>
      <c r="DH780">
        <v>1.2382000000000001E-3</v>
      </c>
      <c r="DI780">
        <v>1.1826E-3</v>
      </c>
    </row>
    <row r="781" spans="1:113" x14ac:dyDescent="0.25">
      <c r="A781" t="str">
        <f t="shared" si="12"/>
        <v>All_All_No_All_All_All_43721</v>
      </c>
      <c r="B781" t="s">
        <v>177</v>
      </c>
      <c r="C781" t="s">
        <v>284</v>
      </c>
      <c r="D781" t="s">
        <v>19</v>
      </c>
      <c r="E781" t="s">
        <v>19</v>
      </c>
      <c r="F781" t="s">
        <v>308</v>
      </c>
      <c r="G781" t="s">
        <v>19</v>
      </c>
      <c r="H781" t="s">
        <v>19</v>
      </c>
      <c r="I781" t="s">
        <v>19</v>
      </c>
      <c r="J781" s="11">
        <v>43721</v>
      </c>
      <c r="K781">
        <v>15</v>
      </c>
      <c r="L781">
        <v>18</v>
      </c>
      <c r="M781">
        <v>114267</v>
      </c>
      <c r="N781">
        <v>0</v>
      </c>
      <c r="O781">
        <v>0</v>
      </c>
      <c r="P781">
        <v>0</v>
      </c>
      <c r="Q781">
        <v>0</v>
      </c>
      <c r="R781">
        <v>5.8185108000000003</v>
      </c>
      <c r="S781">
        <v>5.6362857999999996</v>
      </c>
      <c r="T781">
        <v>5.4991585000000001</v>
      </c>
      <c r="U781">
        <v>5.4999893999999996</v>
      </c>
      <c r="V781">
        <v>5.9210805000000004</v>
      </c>
      <c r="W781">
        <v>6.4552148000000003</v>
      </c>
      <c r="X781">
        <v>7.2643592000000003</v>
      </c>
      <c r="Y781">
        <v>7.8767727000000001</v>
      </c>
      <c r="Z781">
        <v>8.7055311</v>
      </c>
      <c r="AA781">
        <v>9.3836545000000005</v>
      </c>
      <c r="AB781">
        <v>9.9941770000000005</v>
      </c>
      <c r="AC781">
        <v>10.420548</v>
      </c>
      <c r="AD781">
        <v>10.617611999999999</v>
      </c>
      <c r="AE781">
        <v>10.945790000000001</v>
      </c>
      <c r="AF781">
        <v>10.957174999999999</v>
      </c>
      <c r="AG781">
        <v>10.690810000000001</v>
      </c>
      <c r="AH781">
        <v>10.21138</v>
      </c>
      <c r="AI781">
        <v>9.4501869999999997</v>
      </c>
      <c r="AJ781">
        <v>8.6226299999999991</v>
      </c>
      <c r="AK781">
        <v>8.3669259999999994</v>
      </c>
      <c r="AL781">
        <v>7.9073120000000001</v>
      </c>
      <c r="AM781">
        <v>7.2351989999999997</v>
      </c>
      <c r="AN781">
        <v>6.6069300000000002</v>
      </c>
      <c r="AO781">
        <v>6.1434889999999998</v>
      </c>
      <c r="AP781">
        <v>72.104929999999996</v>
      </c>
      <c r="AQ781">
        <v>69.794489999999996</v>
      </c>
      <c r="AR781">
        <v>68.277889999999999</v>
      </c>
      <c r="AS781">
        <v>66.472210000000004</v>
      </c>
      <c r="AT781">
        <v>65.518749999999997</v>
      </c>
      <c r="AU781">
        <v>64.443700000000007</v>
      </c>
      <c r="AV781">
        <v>63.741819999999997</v>
      </c>
      <c r="AW781">
        <v>63.677230000000002</v>
      </c>
      <c r="AX781">
        <v>67.421469999999999</v>
      </c>
      <c r="AY781">
        <v>73.41874</v>
      </c>
      <c r="AZ781">
        <v>78.785229999999999</v>
      </c>
      <c r="BA781">
        <v>84.004829999999998</v>
      </c>
      <c r="BB781">
        <v>88.081599999999995</v>
      </c>
      <c r="BC781">
        <v>91.026079999999993</v>
      </c>
      <c r="BD781">
        <v>93.235309999999998</v>
      </c>
      <c r="BE781">
        <v>94.98733</v>
      </c>
      <c r="BF781">
        <v>95.606409999999997</v>
      </c>
      <c r="BG781">
        <v>95.032740000000004</v>
      </c>
      <c r="BH781">
        <v>93.231409999999997</v>
      </c>
      <c r="BI781">
        <v>89.41901</v>
      </c>
      <c r="BJ781">
        <v>84.636790000000005</v>
      </c>
      <c r="BK781">
        <v>80.762659999999997</v>
      </c>
      <c r="BL781">
        <v>77.835880000000003</v>
      </c>
      <c r="BM781">
        <v>75.37567</v>
      </c>
      <c r="BN781">
        <v>-9.9605299999999994E-2</v>
      </c>
      <c r="BO781">
        <v>-9.6690399999999996E-2</v>
      </c>
      <c r="BP781">
        <v>-0.1031678</v>
      </c>
      <c r="BQ781">
        <v>-5.8702699999999997E-2</v>
      </c>
      <c r="BR781">
        <v>-7.0916599999999996E-2</v>
      </c>
      <c r="BS781">
        <v>1.6267899999999998E-2</v>
      </c>
      <c r="BT781">
        <v>4.8975600000000001E-2</v>
      </c>
      <c r="BU781">
        <v>0.1864837</v>
      </c>
      <c r="BV781">
        <v>0.20067599999999999</v>
      </c>
      <c r="BW781">
        <v>0.12708639999999999</v>
      </c>
      <c r="BX781">
        <v>5.2415900000000001E-2</v>
      </c>
      <c r="BY781">
        <v>-1.7080700000000001E-2</v>
      </c>
      <c r="BZ781">
        <v>-3.2445000000000002E-2</v>
      </c>
      <c r="CA781">
        <v>-6.3159199999999999E-2</v>
      </c>
      <c r="CB781">
        <v>9.4238199999999994E-2</v>
      </c>
      <c r="CC781">
        <v>8.8638599999999998E-2</v>
      </c>
      <c r="CD781">
        <v>6.8449800000000005E-2</v>
      </c>
      <c r="CE781">
        <v>5.5734100000000002E-2</v>
      </c>
      <c r="CF781">
        <v>3.07009E-2</v>
      </c>
      <c r="CG781">
        <v>1.09525E-2</v>
      </c>
      <c r="CH781">
        <v>-6.8360000000000001E-3</v>
      </c>
      <c r="CI781">
        <v>-7.0577399999999998E-2</v>
      </c>
      <c r="CJ781">
        <v>-6.6148999999999999E-2</v>
      </c>
      <c r="CK781">
        <v>-7.5859599999999999E-2</v>
      </c>
      <c r="CL781">
        <v>3.9658999999999996E-3</v>
      </c>
      <c r="CM781">
        <v>2.3268E-3</v>
      </c>
      <c r="CN781">
        <v>2.1037999999999999E-3</v>
      </c>
      <c r="CO781">
        <v>1.8695999999999999E-3</v>
      </c>
      <c r="CP781">
        <v>1.7122999999999999E-3</v>
      </c>
      <c r="CQ781">
        <v>8.8170000000000002E-4</v>
      </c>
      <c r="CR781">
        <v>1.1291999999999999E-3</v>
      </c>
      <c r="CS781">
        <v>1.4101999999999999E-3</v>
      </c>
      <c r="CT781">
        <v>8.9700000000000001E-4</v>
      </c>
      <c r="CU781">
        <v>3.5409999999999999E-4</v>
      </c>
      <c r="CV781" s="76">
        <v>2.241E-4</v>
      </c>
      <c r="CW781" s="76">
        <v>9.0000000000000006E-5</v>
      </c>
      <c r="CX781" s="76">
        <v>1.4420000000000001E-4</v>
      </c>
      <c r="CY781" s="76">
        <v>2.7270000000000001E-4</v>
      </c>
      <c r="CZ781">
        <v>1.7064000000000001E-3</v>
      </c>
      <c r="DA781">
        <v>1.7324E-3</v>
      </c>
      <c r="DB781">
        <v>1.877E-3</v>
      </c>
      <c r="DC781">
        <v>6.0771000000000002E-3</v>
      </c>
      <c r="DD781">
        <v>3.3892899999999997E-2</v>
      </c>
      <c r="DE781">
        <v>3.9883500000000002E-2</v>
      </c>
      <c r="DF781">
        <v>3.08119E-2</v>
      </c>
      <c r="DG781">
        <v>4.6667000000000002E-3</v>
      </c>
      <c r="DH781">
        <v>2.1213999999999998E-3</v>
      </c>
      <c r="DI781">
        <v>1.5384000000000001E-3</v>
      </c>
    </row>
    <row r="782" spans="1:113" x14ac:dyDescent="0.25">
      <c r="A782" t="str">
        <f t="shared" si="12"/>
        <v>All_All_No_All_All_All_2958465</v>
      </c>
      <c r="B782" t="s">
        <v>204</v>
      </c>
      <c r="C782" t="s">
        <v>284</v>
      </c>
      <c r="D782" t="s">
        <v>19</v>
      </c>
      <c r="E782" t="s">
        <v>19</v>
      </c>
      <c r="F782" t="s">
        <v>308</v>
      </c>
      <c r="G782" t="s">
        <v>19</v>
      </c>
      <c r="H782" t="s">
        <v>19</v>
      </c>
      <c r="I782" t="s">
        <v>19</v>
      </c>
      <c r="J782" s="11">
        <v>2958465</v>
      </c>
      <c r="K782">
        <v>15</v>
      </c>
      <c r="L782">
        <v>18</v>
      </c>
      <c r="M782">
        <v>117309.6</v>
      </c>
      <c r="N782">
        <v>0</v>
      </c>
      <c r="O782">
        <v>0</v>
      </c>
      <c r="P782">
        <v>0</v>
      </c>
      <c r="Q782">
        <v>0</v>
      </c>
      <c r="R782">
        <v>5.9804050999999996</v>
      </c>
      <c r="S782">
        <v>5.7748276000000001</v>
      </c>
      <c r="T782">
        <v>5.6502078999999998</v>
      </c>
      <c r="U782">
        <v>5.6689841999999997</v>
      </c>
      <c r="V782">
        <v>5.9797509</v>
      </c>
      <c r="W782">
        <v>6.5540080999999999</v>
      </c>
      <c r="X782">
        <v>7.2630423000000004</v>
      </c>
      <c r="Y782">
        <v>8.0924028000000003</v>
      </c>
      <c r="Z782">
        <v>9.0391881999999999</v>
      </c>
      <c r="AA782">
        <v>9.7075864000000003</v>
      </c>
      <c r="AB782">
        <v>10.263615</v>
      </c>
      <c r="AC782">
        <v>10.607286</v>
      </c>
      <c r="AD782">
        <v>10.712436</v>
      </c>
      <c r="AE782">
        <v>10.967985000000001</v>
      </c>
      <c r="AF782">
        <v>10.910451999999999</v>
      </c>
      <c r="AG782">
        <v>10.672090000000001</v>
      </c>
      <c r="AH782">
        <v>10.21139</v>
      </c>
      <c r="AI782">
        <v>9.4284610000000004</v>
      </c>
      <c r="AJ782">
        <v>8.7286959999999993</v>
      </c>
      <c r="AK782">
        <v>8.4280030000000004</v>
      </c>
      <c r="AL782">
        <v>8.1105970000000003</v>
      </c>
      <c r="AM782">
        <v>7.4519039999999999</v>
      </c>
      <c r="AN782">
        <v>6.8207180000000003</v>
      </c>
      <c r="AO782">
        <v>6.3460450000000002</v>
      </c>
      <c r="AP782">
        <v>75.82723</v>
      </c>
      <c r="AQ782">
        <v>74.028090000000006</v>
      </c>
      <c r="AR782">
        <v>72.56062</v>
      </c>
      <c r="AS782">
        <v>71.070869999999999</v>
      </c>
      <c r="AT782">
        <v>69.861530000000002</v>
      </c>
      <c r="AU782">
        <v>68.87509</v>
      </c>
      <c r="AV782">
        <v>67.985479999999995</v>
      </c>
      <c r="AW782">
        <v>68.788830000000004</v>
      </c>
      <c r="AX782">
        <v>72.605509999999995</v>
      </c>
      <c r="AY782">
        <v>77.352289999999996</v>
      </c>
      <c r="AZ782">
        <v>82.015789999999996</v>
      </c>
      <c r="BA782">
        <v>86.201310000000007</v>
      </c>
      <c r="BB782">
        <v>89.717449999999999</v>
      </c>
      <c r="BC782">
        <v>92.571269999999998</v>
      </c>
      <c r="BD782">
        <v>94.788439999999994</v>
      </c>
      <c r="BE782">
        <v>96.152559999999994</v>
      </c>
      <c r="BF782">
        <v>96.670389999999998</v>
      </c>
      <c r="BG782">
        <v>96.334379999999996</v>
      </c>
      <c r="BH782">
        <v>94.946219999999997</v>
      </c>
      <c r="BI782">
        <v>92.044970000000006</v>
      </c>
      <c r="BJ782">
        <v>87.669939999999997</v>
      </c>
      <c r="BK782">
        <v>83.624529999999993</v>
      </c>
      <c r="BL782">
        <v>80.588570000000004</v>
      </c>
      <c r="BM782">
        <v>78.207459999999998</v>
      </c>
      <c r="BN782">
        <v>-8.8924799999999998E-2</v>
      </c>
      <c r="BO782">
        <v>-7.7204700000000001E-2</v>
      </c>
      <c r="BP782">
        <v>-7.8380500000000006E-2</v>
      </c>
      <c r="BQ782">
        <v>-6.5022099999999999E-2</v>
      </c>
      <c r="BR782">
        <v>-6.2065599999999999E-2</v>
      </c>
      <c r="BS782">
        <v>-4.7614299999999998E-2</v>
      </c>
      <c r="BT782">
        <v>-1.3573999999999999E-3</v>
      </c>
      <c r="BU782">
        <v>8.9610499999999996E-2</v>
      </c>
      <c r="BV782">
        <v>8.3086599999999997E-2</v>
      </c>
      <c r="BW782">
        <v>4.4831099999999999E-2</v>
      </c>
      <c r="BX782">
        <v>8.4489999999999999E-4</v>
      </c>
      <c r="BY782">
        <v>-2.1427499999999999E-2</v>
      </c>
      <c r="BZ782">
        <v>-6.9477000000000002E-3</v>
      </c>
      <c r="CA782">
        <v>1.11322E-2</v>
      </c>
      <c r="CB782">
        <v>0.13828689999999999</v>
      </c>
      <c r="CC782">
        <v>0.1272298</v>
      </c>
      <c r="CD782">
        <v>0.1148585</v>
      </c>
      <c r="CE782">
        <v>9.6952399999999994E-2</v>
      </c>
      <c r="CF782">
        <v>4.8189000000000001E-3</v>
      </c>
      <c r="CG782">
        <v>-5.1982E-2</v>
      </c>
      <c r="CH782">
        <v>-3.0553199999999999E-2</v>
      </c>
      <c r="CI782">
        <v>-2.0202700000000001E-2</v>
      </c>
      <c r="CJ782">
        <v>-2.76391E-2</v>
      </c>
      <c r="CK782">
        <v>-3.05302E-2</v>
      </c>
      <c r="CL782">
        <v>3.1510000000000002E-4</v>
      </c>
      <c r="CM782">
        <v>1.4329999999999999E-4</v>
      </c>
      <c r="CN782">
        <v>1.3569999999999999E-4</v>
      </c>
      <c r="CO782">
        <v>1.4219999999999999E-4</v>
      </c>
      <c r="CP782">
        <v>1.46E-4</v>
      </c>
      <c r="CQ782">
        <v>1.4650000000000001E-4</v>
      </c>
      <c r="CR782">
        <v>1.428E-4</v>
      </c>
      <c r="CS782">
        <v>1.607E-4</v>
      </c>
      <c r="CT782">
        <v>1.4779999999999999E-4</v>
      </c>
      <c r="CU782">
        <v>7.3800000000000005E-5</v>
      </c>
      <c r="CV782" s="76">
        <v>2.8799999999999999E-5</v>
      </c>
      <c r="CW782" s="76">
        <v>8.3100000000000001E-6</v>
      </c>
      <c r="CX782" s="76">
        <v>2.3499999999999999E-5</v>
      </c>
      <c r="CY782" s="76">
        <v>3.4100000000000002E-5</v>
      </c>
      <c r="CZ782">
        <v>1.5469999999999999E-4</v>
      </c>
      <c r="DA782">
        <v>1.5109999999999999E-4</v>
      </c>
      <c r="DB782">
        <v>1.584E-4</v>
      </c>
      <c r="DC782">
        <v>5.867E-4</v>
      </c>
      <c r="DD782">
        <v>3.2022999999999999E-3</v>
      </c>
      <c r="DE782">
        <v>3.7675E-3</v>
      </c>
      <c r="DF782">
        <v>2.9166000000000001E-3</v>
      </c>
      <c r="DG782">
        <v>3.5280000000000001E-4</v>
      </c>
      <c r="DH782">
        <v>1.7139999999999999E-4</v>
      </c>
      <c r="DI782">
        <v>1.4579999999999999E-4</v>
      </c>
    </row>
    <row r="783" spans="1:113" x14ac:dyDescent="0.25">
      <c r="A783" t="str">
        <f t="shared" si="12"/>
        <v>All_All_Yes_All_All_All_43627</v>
      </c>
      <c r="B783" t="s">
        <v>177</v>
      </c>
      <c r="C783" t="s">
        <v>285</v>
      </c>
      <c r="D783" t="s">
        <v>19</v>
      </c>
      <c r="E783" t="s">
        <v>19</v>
      </c>
      <c r="F783" t="s">
        <v>309</v>
      </c>
      <c r="G783" t="s">
        <v>19</v>
      </c>
      <c r="H783" t="s">
        <v>19</v>
      </c>
      <c r="I783" t="s">
        <v>19</v>
      </c>
      <c r="J783" s="11">
        <v>43627</v>
      </c>
      <c r="K783">
        <v>15</v>
      </c>
      <c r="L783">
        <v>18</v>
      </c>
      <c r="M783">
        <v>87</v>
      </c>
      <c r="N783">
        <v>0</v>
      </c>
      <c r="O783">
        <v>0</v>
      </c>
      <c r="P783">
        <v>0</v>
      </c>
      <c r="Q783">
        <v>0</v>
      </c>
      <c r="R783">
        <v>41.713769999999997</v>
      </c>
      <c r="S783">
        <v>41.175463999999998</v>
      </c>
      <c r="T783">
        <v>40.880699</v>
      </c>
      <c r="U783">
        <v>40.021594999999998</v>
      </c>
      <c r="V783">
        <v>41.548403</v>
      </c>
      <c r="W783">
        <v>45.495491999999999</v>
      </c>
      <c r="X783">
        <v>46.997214</v>
      </c>
      <c r="Y783">
        <v>49.183813999999998</v>
      </c>
      <c r="Z783">
        <v>51.741092000000002</v>
      </c>
      <c r="AA783">
        <v>54.023933</v>
      </c>
      <c r="AB783">
        <v>55.377130999999999</v>
      </c>
      <c r="AC783">
        <v>54.695521999999997</v>
      </c>
      <c r="AD783">
        <v>49.734845999999997</v>
      </c>
      <c r="AE783">
        <v>48.927776999999999</v>
      </c>
      <c r="AF783">
        <v>27.917621</v>
      </c>
      <c r="AG783">
        <v>25.429539999999999</v>
      </c>
      <c r="AH783">
        <v>25.488759999999999</v>
      </c>
      <c r="AI783">
        <v>23.329519999999999</v>
      </c>
      <c r="AJ783">
        <v>30.231439999999999</v>
      </c>
      <c r="AK783">
        <v>35.6982</v>
      </c>
      <c r="AL783">
        <v>48.088380000000001</v>
      </c>
      <c r="AM783">
        <v>47.453699999999998</v>
      </c>
      <c r="AN783">
        <v>44.647329999999997</v>
      </c>
      <c r="AO783">
        <v>42.696219999999997</v>
      </c>
      <c r="AP783">
        <v>83.836359999999999</v>
      </c>
      <c r="AQ783">
        <v>81.739400000000003</v>
      </c>
      <c r="AR783">
        <v>80.078789999999998</v>
      </c>
      <c r="AS783">
        <v>78.039389999999997</v>
      </c>
      <c r="AT783">
        <v>76.045460000000006</v>
      </c>
      <c r="AU783">
        <v>74.981819999999999</v>
      </c>
      <c r="AV783">
        <v>74.530299999999997</v>
      </c>
      <c r="AW783">
        <v>76.072720000000004</v>
      </c>
      <c r="AX783">
        <v>80.439390000000003</v>
      </c>
      <c r="AY783">
        <v>83.698490000000007</v>
      </c>
      <c r="AZ783">
        <v>86.451520000000002</v>
      </c>
      <c r="BA783">
        <v>90.583340000000007</v>
      </c>
      <c r="BB783">
        <v>94.101519999999994</v>
      </c>
      <c r="BC783">
        <v>96.692419999999998</v>
      </c>
      <c r="BD783">
        <v>99.234849999999994</v>
      </c>
      <c r="BE783">
        <v>100.3712</v>
      </c>
      <c r="BF783">
        <v>101.5742</v>
      </c>
      <c r="BG783">
        <v>101.8424</v>
      </c>
      <c r="BH783">
        <v>100.5667</v>
      </c>
      <c r="BI783">
        <v>99.521209999999996</v>
      </c>
      <c r="BJ783">
        <v>97.38485</v>
      </c>
      <c r="BK783">
        <v>92.481819999999999</v>
      </c>
      <c r="BL783">
        <v>90.037880000000001</v>
      </c>
      <c r="BM783">
        <v>88.239400000000003</v>
      </c>
      <c r="BN783">
        <v>-2.3510390000000001</v>
      </c>
      <c r="BO783">
        <v>-1.89168</v>
      </c>
      <c r="BP783">
        <v>-1.861089</v>
      </c>
      <c r="BQ783">
        <v>-0.8734691</v>
      </c>
      <c r="BR783">
        <v>-1.3312759999999999</v>
      </c>
      <c r="BS783">
        <v>-0.76062850000000004</v>
      </c>
      <c r="BT783">
        <v>-1.0702309999999999</v>
      </c>
      <c r="BU783">
        <v>1.3957029999999999</v>
      </c>
      <c r="BV783">
        <v>1.4941599999999999</v>
      </c>
      <c r="BW783">
        <v>1.049876</v>
      </c>
      <c r="BX783">
        <v>0.40913080000000002</v>
      </c>
      <c r="BY783">
        <v>1.8157800000000002E-2</v>
      </c>
      <c r="BZ783">
        <v>-0.36933169999999999</v>
      </c>
      <c r="CA783">
        <v>7.9241199999999998E-2</v>
      </c>
      <c r="CB783">
        <v>3.1809949999999998</v>
      </c>
      <c r="CC783">
        <v>3.0371519999999999</v>
      </c>
      <c r="CD783">
        <v>2.5274429999999999</v>
      </c>
      <c r="CE783">
        <v>1.85911</v>
      </c>
      <c r="CF783">
        <v>1.881078</v>
      </c>
      <c r="CG783">
        <v>0.71062990000000004</v>
      </c>
      <c r="CH783">
        <v>0.33363559999999998</v>
      </c>
      <c r="CI783">
        <v>-0.55029439999999996</v>
      </c>
      <c r="CJ783">
        <v>-0.77414660000000002</v>
      </c>
      <c r="CK783">
        <v>-0.34414359999999999</v>
      </c>
      <c r="CL783">
        <v>21.2501</v>
      </c>
      <c r="CM783">
        <v>21.24447</v>
      </c>
      <c r="CN783">
        <v>14.47926</v>
      </c>
      <c r="CO783">
        <v>10.99564</v>
      </c>
      <c r="CP783">
        <v>5.4946830000000002</v>
      </c>
      <c r="CQ783">
        <v>2.8176000000000001</v>
      </c>
      <c r="CR783">
        <v>0.93518140000000005</v>
      </c>
      <c r="CS783">
        <v>1.5542800000000001</v>
      </c>
      <c r="CT783">
        <v>2.3123320000000001</v>
      </c>
      <c r="CU783">
        <v>3.6772520000000002</v>
      </c>
      <c r="CV783">
        <v>5.9331129999999996</v>
      </c>
      <c r="CW783">
        <v>1.531061</v>
      </c>
      <c r="CX783">
        <v>4.3245480000000001</v>
      </c>
      <c r="CY783">
        <v>8.7947640000000007</v>
      </c>
      <c r="CZ783">
        <v>12.55743</v>
      </c>
      <c r="DA783">
        <v>13.522030000000001</v>
      </c>
      <c r="DB783">
        <v>16.836069999999999</v>
      </c>
      <c r="DC783">
        <v>16.661249999999999</v>
      </c>
      <c r="DD783">
        <v>23.70842</v>
      </c>
      <c r="DE783">
        <v>27.212949999999999</v>
      </c>
      <c r="DF783">
        <v>25.974080000000001</v>
      </c>
      <c r="DG783">
        <v>20.156230000000001</v>
      </c>
      <c r="DH783">
        <v>15.939159999999999</v>
      </c>
      <c r="DI783">
        <v>14.63536</v>
      </c>
    </row>
    <row r="784" spans="1:113" x14ac:dyDescent="0.25">
      <c r="A784" t="str">
        <f t="shared" si="12"/>
        <v>All_All_Yes_All_All_All_43670</v>
      </c>
      <c r="B784" t="s">
        <v>177</v>
      </c>
      <c r="C784" t="s">
        <v>285</v>
      </c>
      <c r="D784" t="s">
        <v>19</v>
      </c>
      <c r="E784" t="s">
        <v>19</v>
      </c>
      <c r="F784" t="s">
        <v>309</v>
      </c>
      <c r="G784" t="s">
        <v>19</v>
      </c>
      <c r="H784" t="s">
        <v>19</v>
      </c>
      <c r="I784" t="s">
        <v>19</v>
      </c>
      <c r="J784" s="11">
        <v>43670</v>
      </c>
      <c r="K784">
        <v>15</v>
      </c>
      <c r="L784">
        <v>18</v>
      </c>
      <c r="M784">
        <v>87</v>
      </c>
      <c r="N784">
        <v>0</v>
      </c>
      <c r="O784">
        <v>0</v>
      </c>
      <c r="P784">
        <v>0</v>
      </c>
      <c r="Q784">
        <v>0</v>
      </c>
      <c r="R784">
        <v>57.292516999999997</v>
      </c>
      <c r="S784">
        <v>57.349494</v>
      </c>
      <c r="T784">
        <v>56.93723</v>
      </c>
      <c r="U784">
        <v>57.195131000000003</v>
      </c>
      <c r="V784">
        <v>57.967266000000002</v>
      </c>
      <c r="W784">
        <v>59.493917000000003</v>
      </c>
      <c r="X784">
        <v>64.666182000000006</v>
      </c>
      <c r="Y784">
        <v>66.737241999999995</v>
      </c>
      <c r="Z784">
        <v>68.866062999999997</v>
      </c>
      <c r="AA784">
        <v>69.067437999999996</v>
      </c>
      <c r="AB784">
        <v>71.473620999999994</v>
      </c>
      <c r="AC784">
        <v>69.641769999999994</v>
      </c>
      <c r="AD784">
        <v>56.462693999999999</v>
      </c>
      <c r="AE784">
        <v>54.670625000000001</v>
      </c>
      <c r="AF784">
        <v>30.795195</v>
      </c>
      <c r="AG784">
        <v>26.232299999999999</v>
      </c>
      <c r="AH784">
        <v>27.39414</v>
      </c>
      <c r="AI784">
        <v>26.65774</v>
      </c>
      <c r="AJ784">
        <v>41.346110000000003</v>
      </c>
      <c r="AK784">
        <v>51.989980000000003</v>
      </c>
      <c r="AL784">
        <v>62.330579999999998</v>
      </c>
      <c r="AM784">
        <v>63.185560000000002</v>
      </c>
      <c r="AN784">
        <v>59.803690000000003</v>
      </c>
      <c r="AO784">
        <v>59.072699999999998</v>
      </c>
      <c r="AP784">
        <v>84.657579999999996</v>
      </c>
      <c r="AQ784">
        <v>81.004549999999995</v>
      </c>
      <c r="AR784">
        <v>78.306060000000002</v>
      </c>
      <c r="AS784">
        <v>77.325760000000002</v>
      </c>
      <c r="AT784">
        <v>76.481819999999999</v>
      </c>
      <c r="AU784">
        <v>75.934839999999994</v>
      </c>
      <c r="AV784">
        <v>74.439390000000003</v>
      </c>
      <c r="AW784">
        <v>74.669690000000003</v>
      </c>
      <c r="AX784">
        <v>77.754549999999995</v>
      </c>
      <c r="AY784">
        <v>81.910610000000005</v>
      </c>
      <c r="AZ784">
        <v>86.293940000000006</v>
      </c>
      <c r="BA784">
        <v>89.562119999999993</v>
      </c>
      <c r="BB784">
        <v>91.501519999999999</v>
      </c>
      <c r="BC784">
        <v>94.842420000000004</v>
      </c>
      <c r="BD784">
        <v>97.930310000000006</v>
      </c>
      <c r="BE784">
        <v>100.2167</v>
      </c>
      <c r="BF784">
        <v>101.43940000000001</v>
      </c>
      <c r="BG784">
        <v>101.8985</v>
      </c>
      <c r="BH784">
        <v>101.33329999999999</v>
      </c>
      <c r="BI784">
        <v>99.222719999999995</v>
      </c>
      <c r="BJ784">
        <v>95.724239999999995</v>
      </c>
      <c r="BK784">
        <v>91.956059999999994</v>
      </c>
      <c r="BL784">
        <v>89.751519999999999</v>
      </c>
      <c r="BM784">
        <v>88.63485</v>
      </c>
      <c r="BN784">
        <v>-2.744354</v>
      </c>
      <c r="BO784">
        <v>-2.3767589999999998</v>
      </c>
      <c r="BP784">
        <v>-2.837253</v>
      </c>
      <c r="BQ784">
        <v>-2.023752</v>
      </c>
      <c r="BR784">
        <v>-2.2358259999999999</v>
      </c>
      <c r="BS784">
        <v>-1.9482539999999999</v>
      </c>
      <c r="BT784">
        <v>-0.87449279999999996</v>
      </c>
      <c r="BU784">
        <v>1.1455230000000001</v>
      </c>
      <c r="BV784">
        <v>2.0684480000000001</v>
      </c>
      <c r="BW784">
        <v>1.5566329999999999</v>
      </c>
      <c r="BX784">
        <v>0.3631895</v>
      </c>
      <c r="BY784">
        <v>-0.4823112</v>
      </c>
      <c r="BZ784">
        <v>0.1276554</v>
      </c>
      <c r="CA784">
        <v>1.136916</v>
      </c>
      <c r="CB784">
        <v>2.8826309999999999</v>
      </c>
      <c r="CC784">
        <v>3.2393909999999999</v>
      </c>
      <c r="CD784">
        <v>3.4076949999999999</v>
      </c>
      <c r="CE784">
        <v>3.4475790000000002</v>
      </c>
      <c r="CF784">
        <v>1.5309729999999999</v>
      </c>
      <c r="CG784">
        <v>0.3974395</v>
      </c>
      <c r="CH784">
        <v>0.39066659999999997</v>
      </c>
      <c r="CI784">
        <v>0.46605360000000001</v>
      </c>
      <c r="CJ784">
        <v>-8.5042599999999996E-2</v>
      </c>
      <c r="CK784">
        <v>-0.41905389999999998</v>
      </c>
      <c r="CL784">
        <v>4.226102</v>
      </c>
      <c r="CM784">
        <v>3.4788929999999998</v>
      </c>
      <c r="CN784">
        <v>2.916366</v>
      </c>
      <c r="CO784">
        <v>1.9631000000000001</v>
      </c>
      <c r="CP784">
        <v>1.5435289999999999</v>
      </c>
      <c r="CQ784">
        <v>1.173311</v>
      </c>
      <c r="CR784">
        <v>0.59696340000000003</v>
      </c>
      <c r="CS784">
        <v>0.79765940000000002</v>
      </c>
      <c r="CT784">
        <v>0.96623429999999999</v>
      </c>
      <c r="CU784">
        <v>0.90459279999999997</v>
      </c>
      <c r="CV784">
        <v>0.72349969999999997</v>
      </c>
      <c r="CW784">
        <v>0.1788043</v>
      </c>
      <c r="CX784">
        <v>0.88832960000000005</v>
      </c>
      <c r="CY784">
        <v>1.9042159999999999</v>
      </c>
      <c r="CZ784">
        <v>2.8492350000000002</v>
      </c>
      <c r="DA784">
        <v>2.646102</v>
      </c>
      <c r="DB784">
        <v>3.112657</v>
      </c>
      <c r="DC784">
        <v>4.1112219999999997</v>
      </c>
      <c r="DD784">
        <v>7.9261540000000004</v>
      </c>
      <c r="DE784">
        <v>7.925287</v>
      </c>
      <c r="DF784">
        <v>7.7245670000000004</v>
      </c>
      <c r="DG784">
        <v>4.4929629999999996</v>
      </c>
      <c r="DH784">
        <v>3.6673740000000001</v>
      </c>
      <c r="DI784">
        <v>4.3572100000000002</v>
      </c>
    </row>
    <row r="785" spans="1:113" x14ac:dyDescent="0.25">
      <c r="A785" t="str">
        <f t="shared" si="12"/>
        <v>All_All_Yes_All_All_All_43672</v>
      </c>
      <c r="B785" t="s">
        <v>177</v>
      </c>
      <c r="C785" t="s">
        <v>285</v>
      </c>
      <c r="D785" t="s">
        <v>19</v>
      </c>
      <c r="E785" t="s">
        <v>19</v>
      </c>
      <c r="F785" t="s">
        <v>309</v>
      </c>
      <c r="G785" t="s">
        <v>19</v>
      </c>
      <c r="H785" t="s">
        <v>19</v>
      </c>
      <c r="I785" t="s">
        <v>19</v>
      </c>
      <c r="J785" s="11">
        <v>43672</v>
      </c>
      <c r="K785">
        <v>15</v>
      </c>
      <c r="L785">
        <v>18</v>
      </c>
      <c r="M785">
        <v>87</v>
      </c>
      <c r="N785">
        <v>0</v>
      </c>
      <c r="O785">
        <v>0</v>
      </c>
      <c r="P785">
        <v>0</v>
      </c>
      <c r="Q785">
        <v>0</v>
      </c>
      <c r="R785">
        <v>65.844305000000006</v>
      </c>
      <c r="S785">
        <v>65.033298000000002</v>
      </c>
      <c r="T785">
        <v>64.064560999999998</v>
      </c>
      <c r="U785">
        <v>63.621819000000002</v>
      </c>
      <c r="V785">
        <v>64.901236999999995</v>
      </c>
      <c r="W785">
        <v>66.457451000000006</v>
      </c>
      <c r="X785">
        <v>67.413993000000005</v>
      </c>
      <c r="Y785">
        <v>70.681982000000005</v>
      </c>
      <c r="Z785">
        <v>70.992266000000001</v>
      </c>
      <c r="AA785">
        <v>73.988600000000005</v>
      </c>
      <c r="AB785">
        <v>76.393344999999997</v>
      </c>
      <c r="AC785">
        <v>77.852475999999996</v>
      </c>
      <c r="AD785">
        <v>68.115081000000004</v>
      </c>
      <c r="AE785">
        <v>60.830438000000001</v>
      </c>
      <c r="AF785">
        <v>35.490367999999997</v>
      </c>
      <c r="AG785">
        <v>33.58079</v>
      </c>
      <c r="AH785">
        <v>33.503430000000002</v>
      </c>
      <c r="AI785">
        <v>32.777819999999998</v>
      </c>
      <c r="AJ785">
        <v>50.509880000000003</v>
      </c>
      <c r="AK785">
        <v>57.641159999999999</v>
      </c>
      <c r="AL785">
        <v>66.680080000000004</v>
      </c>
      <c r="AM785">
        <v>65.431020000000004</v>
      </c>
      <c r="AN785">
        <v>63.207459999999998</v>
      </c>
      <c r="AO785">
        <v>61.52064</v>
      </c>
      <c r="AP785">
        <v>83.181820000000002</v>
      </c>
      <c r="AQ785">
        <v>83.49091</v>
      </c>
      <c r="AR785">
        <v>82.424239999999998</v>
      </c>
      <c r="AS785">
        <v>80.945459999999997</v>
      </c>
      <c r="AT785">
        <v>79.784850000000006</v>
      </c>
      <c r="AU785">
        <v>77.813640000000007</v>
      </c>
      <c r="AV785">
        <v>76.25</v>
      </c>
      <c r="AW785">
        <v>77.253029999999995</v>
      </c>
      <c r="AX785">
        <v>79.616669999999999</v>
      </c>
      <c r="AY785">
        <v>83.004549999999995</v>
      </c>
      <c r="AZ785">
        <v>87.907579999999996</v>
      </c>
      <c r="BA785">
        <v>91.245450000000005</v>
      </c>
      <c r="BB785">
        <v>93.837879999999998</v>
      </c>
      <c r="BC785">
        <v>96.045460000000006</v>
      </c>
      <c r="BD785">
        <v>98.068179999999998</v>
      </c>
      <c r="BE785">
        <v>99.839389999999995</v>
      </c>
      <c r="BF785">
        <v>100.9091</v>
      </c>
      <c r="BG785">
        <v>100.5712</v>
      </c>
      <c r="BH785">
        <v>99.321209999999994</v>
      </c>
      <c r="BI785">
        <v>96.871219999999994</v>
      </c>
      <c r="BJ785">
        <v>94.187880000000007</v>
      </c>
      <c r="BK785">
        <v>90.915149999999997</v>
      </c>
      <c r="BL785">
        <v>87.937880000000007</v>
      </c>
      <c r="BM785">
        <v>85.233329999999995</v>
      </c>
      <c r="BN785">
        <v>-2.693317</v>
      </c>
      <c r="BO785">
        <v>-2.397297</v>
      </c>
      <c r="BP785">
        <v>-2.7880569999999998</v>
      </c>
      <c r="BQ785">
        <v>-1.967157</v>
      </c>
      <c r="BR785">
        <v>-2.313231</v>
      </c>
      <c r="BS785">
        <v>-1.9801169999999999</v>
      </c>
      <c r="BT785">
        <v>-0.91439389999999998</v>
      </c>
      <c r="BU785">
        <v>1.106176</v>
      </c>
      <c r="BV785">
        <v>1.973854</v>
      </c>
      <c r="BW785">
        <v>1.4585049999999999</v>
      </c>
      <c r="BX785">
        <v>0.28957169999999999</v>
      </c>
      <c r="BY785">
        <v>-0.45583639999999997</v>
      </c>
      <c r="BZ785">
        <v>0.20395070000000001</v>
      </c>
      <c r="CA785">
        <v>1.317539</v>
      </c>
      <c r="CB785">
        <v>3.2162289999999998</v>
      </c>
      <c r="CC785">
        <v>3.6462409999999998</v>
      </c>
      <c r="CD785">
        <v>3.8810250000000002</v>
      </c>
      <c r="CE785">
        <v>3.6735890000000002</v>
      </c>
      <c r="CF785">
        <v>1.6005579999999999</v>
      </c>
      <c r="CG785">
        <v>0.4170529</v>
      </c>
      <c r="CH785">
        <v>0.37330609999999997</v>
      </c>
      <c r="CI785">
        <v>0.48148590000000002</v>
      </c>
      <c r="CJ785">
        <v>-5.2723800000000001E-2</v>
      </c>
      <c r="CK785">
        <v>-0.34042430000000001</v>
      </c>
      <c r="CL785">
        <v>3.3947910000000001</v>
      </c>
      <c r="CM785">
        <v>2.689136</v>
      </c>
      <c r="CN785">
        <v>2.3874469999999999</v>
      </c>
      <c r="CO785">
        <v>1.561199</v>
      </c>
      <c r="CP785">
        <v>1.063979</v>
      </c>
      <c r="CQ785">
        <v>0.83376110000000003</v>
      </c>
      <c r="CR785">
        <v>0.54103219999999996</v>
      </c>
      <c r="CS785">
        <v>0.69799230000000001</v>
      </c>
      <c r="CT785">
        <v>0.67437579999999997</v>
      </c>
      <c r="CU785">
        <v>0.66059710000000005</v>
      </c>
      <c r="CV785">
        <v>0.66289160000000003</v>
      </c>
      <c r="CW785">
        <v>0.2016781</v>
      </c>
      <c r="CX785">
        <v>0.84534509999999996</v>
      </c>
      <c r="CY785">
        <v>1.3848</v>
      </c>
      <c r="CZ785">
        <v>2.1290789999999999</v>
      </c>
      <c r="DA785">
        <v>2.1832980000000002</v>
      </c>
      <c r="DB785">
        <v>2.4301819999999998</v>
      </c>
      <c r="DC785">
        <v>3.5939779999999999</v>
      </c>
      <c r="DD785">
        <v>7.0144070000000003</v>
      </c>
      <c r="DE785">
        <v>7.6355899999999997</v>
      </c>
      <c r="DF785">
        <v>7.6926189999999997</v>
      </c>
      <c r="DG785">
        <v>4.2712810000000001</v>
      </c>
      <c r="DH785">
        <v>3.8398150000000002</v>
      </c>
      <c r="DI785">
        <v>6.9428380000000001</v>
      </c>
    </row>
    <row r="786" spans="1:113" x14ac:dyDescent="0.25">
      <c r="A786" t="str">
        <f t="shared" si="12"/>
        <v>All_All_Yes_All_All_All_43690</v>
      </c>
      <c r="B786" t="s">
        <v>177</v>
      </c>
      <c r="C786" t="s">
        <v>285</v>
      </c>
      <c r="D786" t="s">
        <v>19</v>
      </c>
      <c r="E786" t="s">
        <v>19</v>
      </c>
      <c r="F786" t="s">
        <v>309</v>
      </c>
      <c r="G786" t="s">
        <v>19</v>
      </c>
      <c r="H786" t="s">
        <v>19</v>
      </c>
      <c r="I786" t="s">
        <v>19</v>
      </c>
      <c r="J786" s="11">
        <v>43690</v>
      </c>
      <c r="K786">
        <v>15</v>
      </c>
      <c r="L786">
        <v>18</v>
      </c>
      <c r="M786">
        <v>87</v>
      </c>
      <c r="N786">
        <v>0</v>
      </c>
      <c r="O786">
        <v>0</v>
      </c>
      <c r="P786">
        <v>0</v>
      </c>
      <c r="Q786">
        <v>0</v>
      </c>
      <c r="R786">
        <v>57.093966000000002</v>
      </c>
      <c r="S786">
        <v>57.780470999999999</v>
      </c>
      <c r="T786">
        <v>58.179918999999998</v>
      </c>
      <c r="U786">
        <v>57.297172000000003</v>
      </c>
      <c r="V786">
        <v>58.589838999999998</v>
      </c>
      <c r="W786">
        <v>60.431241</v>
      </c>
      <c r="X786">
        <v>63.373263999999999</v>
      </c>
      <c r="Y786">
        <v>70.637964999999994</v>
      </c>
      <c r="Z786">
        <v>72.527080999999995</v>
      </c>
      <c r="AA786">
        <v>73.381045</v>
      </c>
      <c r="AB786">
        <v>74.719621000000004</v>
      </c>
      <c r="AC786">
        <v>72.883022999999994</v>
      </c>
      <c r="AD786">
        <v>53.683033999999999</v>
      </c>
      <c r="AE786">
        <v>50.863850999999997</v>
      </c>
      <c r="AF786">
        <v>40.248424999999997</v>
      </c>
      <c r="AG786">
        <v>44.816389999999998</v>
      </c>
      <c r="AH786">
        <v>44.675849999999997</v>
      </c>
      <c r="AI786">
        <v>42.543550000000003</v>
      </c>
      <c r="AJ786">
        <v>50.048450000000003</v>
      </c>
      <c r="AK786">
        <v>56.650849999999998</v>
      </c>
      <c r="AL786">
        <v>56.850090000000002</v>
      </c>
      <c r="AM786">
        <v>55.234290000000001</v>
      </c>
      <c r="AN786">
        <v>50.948720000000002</v>
      </c>
      <c r="AO786">
        <v>49.364719999999998</v>
      </c>
      <c r="AP786">
        <v>81.106059999999999</v>
      </c>
      <c r="AQ786">
        <v>78.336359999999999</v>
      </c>
      <c r="AR786">
        <v>76.656059999999997</v>
      </c>
      <c r="AS786">
        <v>74.5</v>
      </c>
      <c r="AT786">
        <v>73.546970000000002</v>
      </c>
      <c r="AU786">
        <v>71.977270000000004</v>
      </c>
      <c r="AV786">
        <v>70.36515</v>
      </c>
      <c r="AW786">
        <v>70.725750000000005</v>
      </c>
      <c r="AX786">
        <v>74.498480000000001</v>
      </c>
      <c r="AY786">
        <v>78.754549999999995</v>
      </c>
      <c r="AZ786">
        <v>82.368179999999995</v>
      </c>
      <c r="BA786">
        <v>86.662120000000002</v>
      </c>
      <c r="BB786">
        <v>90.38485</v>
      </c>
      <c r="BC786">
        <v>93.430310000000006</v>
      </c>
      <c r="BD786">
        <v>95.472719999999995</v>
      </c>
      <c r="BE786">
        <v>97.310609999999997</v>
      </c>
      <c r="BF786">
        <v>98.653030000000001</v>
      </c>
      <c r="BG786">
        <v>98.539389999999997</v>
      </c>
      <c r="BH786">
        <v>97.972719999999995</v>
      </c>
      <c r="BI786">
        <v>96.065160000000006</v>
      </c>
      <c r="BJ786">
        <v>93.313640000000007</v>
      </c>
      <c r="BK786">
        <v>90.631820000000005</v>
      </c>
      <c r="BL786">
        <v>87.856059999999999</v>
      </c>
      <c r="BM786">
        <v>84.99091</v>
      </c>
      <c r="BN786">
        <v>-1.0734779999999999</v>
      </c>
      <c r="BO786">
        <v>-0.7178274</v>
      </c>
      <c r="BP786">
        <v>-9.4612799999999997E-2</v>
      </c>
      <c r="BQ786">
        <v>-0.2539708</v>
      </c>
      <c r="BR786">
        <v>-0.55760460000000001</v>
      </c>
      <c r="BS786">
        <v>-0.37608510000000001</v>
      </c>
      <c r="BT786">
        <v>0.2941665</v>
      </c>
      <c r="BU786">
        <v>0.73207469999999997</v>
      </c>
      <c r="BV786">
        <v>-3.0046999999999999E-3</v>
      </c>
      <c r="BW786">
        <v>6.8403400000000003E-2</v>
      </c>
      <c r="BX786">
        <v>-1.0090399999999999E-2</v>
      </c>
      <c r="BY786">
        <v>-0.45784209999999997</v>
      </c>
      <c r="BZ786">
        <v>0.52067799999999997</v>
      </c>
      <c r="CA786">
        <v>1.024484</v>
      </c>
      <c r="CB786">
        <v>3.017719</v>
      </c>
      <c r="CC786">
        <v>3.2954439999999998</v>
      </c>
      <c r="CD786">
        <v>3.2857090000000002</v>
      </c>
      <c r="CE786">
        <v>3.538446</v>
      </c>
      <c r="CF786">
        <v>1.9941739999999999</v>
      </c>
      <c r="CG786">
        <v>1.9314999999999999E-2</v>
      </c>
      <c r="CH786">
        <v>0.2795569</v>
      </c>
      <c r="CI786">
        <v>-6.8204000000000001E-2</v>
      </c>
      <c r="CJ786">
        <v>-0.62098819999999999</v>
      </c>
      <c r="CK786">
        <v>-0.76204470000000002</v>
      </c>
      <c r="CL786">
        <v>6.0416550000000004</v>
      </c>
      <c r="CM786">
        <v>5.8949009999999999</v>
      </c>
      <c r="CN786">
        <v>4.0640859999999996</v>
      </c>
      <c r="CO786">
        <v>2.6470449999999999</v>
      </c>
      <c r="CP786">
        <v>1.6461269999999999</v>
      </c>
      <c r="CQ786">
        <v>0.9041091</v>
      </c>
      <c r="CR786">
        <v>0.5156908</v>
      </c>
      <c r="CS786">
        <v>0.61985809999999997</v>
      </c>
      <c r="CT786">
        <v>0.87222390000000005</v>
      </c>
      <c r="CU786">
        <v>1.0503260000000001</v>
      </c>
      <c r="CV786">
        <v>0.76062920000000001</v>
      </c>
      <c r="CW786">
        <v>0.15084159999999999</v>
      </c>
      <c r="CX786">
        <v>1.0290509999999999</v>
      </c>
      <c r="CY786">
        <v>2.148574</v>
      </c>
      <c r="CZ786">
        <v>3.3805529999999999</v>
      </c>
      <c r="DA786">
        <v>3.3026399999999998</v>
      </c>
      <c r="DB786">
        <v>4.3150719999999998</v>
      </c>
      <c r="DC786">
        <v>5.682531</v>
      </c>
      <c r="DD786">
        <v>9.2491620000000001</v>
      </c>
      <c r="DE786">
        <v>9.6124530000000004</v>
      </c>
      <c r="DF786">
        <v>9.6238430000000008</v>
      </c>
      <c r="DG786">
        <v>5.2503200000000003</v>
      </c>
      <c r="DH786">
        <v>4.457935</v>
      </c>
      <c r="DI786">
        <v>4.4157200000000003</v>
      </c>
    </row>
    <row r="787" spans="1:113" x14ac:dyDescent="0.25">
      <c r="A787" t="str">
        <f t="shared" si="12"/>
        <v>All_All_Yes_All_All_All_43691</v>
      </c>
      <c r="B787" t="s">
        <v>177</v>
      </c>
      <c r="C787" t="s">
        <v>285</v>
      </c>
      <c r="D787" t="s">
        <v>19</v>
      </c>
      <c r="E787" t="s">
        <v>19</v>
      </c>
      <c r="F787" t="s">
        <v>309</v>
      </c>
      <c r="G787" t="s">
        <v>19</v>
      </c>
      <c r="H787" t="s">
        <v>19</v>
      </c>
      <c r="I787" t="s">
        <v>19</v>
      </c>
      <c r="J787" s="11">
        <v>43691</v>
      </c>
      <c r="K787">
        <v>15</v>
      </c>
      <c r="L787">
        <v>18</v>
      </c>
      <c r="M787">
        <v>87</v>
      </c>
      <c r="N787">
        <v>0</v>
      </c>
      <c r="O787">
        <v>0</v>
      </c>
      <c r="P787">
        <v>0</v>
      </c>
      <c r="Q787">
        <v>0</v>
      </c>
      <c r="R787">
        <v>48.502814999999998</v>
      </c>
      <c r="S787">
        <v>48.320540999999999</v>
      </c>
      <c r="T787">
        <v>47.861207</v>
      </c>
      <c r="U787">
        <v>48.198621000000003</v>
      </c>
      <c r="V787">
        <v>51.007759</v>
      </c>
      <c r="W787">
        <v>50.867195000000002</v>
      </c>
      <c r="X787">
        <v>56.321573999999998</v>
      </c>
      <c r="Y787">
        <v>60.445332999999998</v>
      </c>
      <c r="Z787">
        <v>59.386839000000002</v>
      </c>
      <c r="AA787">
        <v>60.476011</v>
      </c>
      <c r="AB787">
        <v>63.180838999999999</v>
      </c>
      <c r="AC787">
        <v>63.100045999999999</v>
      </c>
      <c r="AD787">
        <v>46.492798999999998</v>
      </c>
      <c r="AE787">
        <v>43.421309999999998</v>
      </c>
      <c r="AF787">
        <v>36.307414000000001</v>
      </c>
      <c r="AG787">
        <v>36.800150000000002</v>
      </c>
      <c r="AH787">
        <v>39.947299999999998</v>
      </c>
      <c r="AI787">
        <v>36.175429999999999</v>
      </c>
      <c r="AJ787">
        <v>43.373060000000002</v>
      </c>
      <c r="AK787">
        <v>47.943910000000002</v>
      </c>
      <c r="AL787">
        <v>51.478909999999999</v>
      </c>
      <c r="AM787">
        <v>50.84554</v>
      </c>
      <c r="AN787">
        <v>48.337890000000002</v>
      </c>
      <c r="AO787">
        <v>47.194540000000003</v>
      </c>
      <c r="AP787">
        <v>84.083340000000007</v>
      </c>
      <c r="AQ787">
        <v>80.2</v>
      </c>
      <c r="AR787">
        <v>79.133330000000001</v>
      </c>
      <c r="AS787">
        <v>76.593940000000003</v>
      </c>
      <c r="AT787">
        <v>74.934839999999994</v>
      </c>
      <c r="AU787">
        <v>73.953029999999998</v>
      </c>
      <c r="AV787">
        <v>73.266670000000005</v>
      </c>
      <c r="AW787">
        <v>73.271209999999996</v>
      </c>
      <c r="AX787">
        <v>77.086359999999999</v>
      </c>
      <c r="AY787">
        <v>80.701520000000002</v>
      </c>
      <c r="AZ787">
        <v>85.246970000000005</v>
      </c>
      <c r="BA787">
        <v>89.836359999999999</v>
      </c>
      <c r="BB787">
        <v>93.812119999999993</v>
      </c>
      <c r="BC787">
        <v>97.287880000000001</v>
      </c>
      <c r="BD787">
        <v>99.969700000000003</v>
      </c>
      <c r="BE787">
        <v>101.1758</v>
      </c>
      <c r="BF787">
        <v>102.1318</v>
      </c>
      <c r="BG787">
        <v>102.5197</v>
      </c>
      <c r="BH787">
        <v>101.9727</v>
      </c>
      <c r="BI787">
        <v>100.3591</v>
      </c>
      <c r="BJ787">
        <v>96.951520000000002</v>
      </c>
      <c r="BK787">
        <v>93.336359999999999</v>
      </c>
      <c r="BL787">
        <v>90.468190000000007</v>
      </c>
      <c r="BM787">
        <v>87.559089999999998</v>
      </c>
      <c r="BN787">
        <v>-1.1126180000000001</v>
      </c>
      <c r="BO787">
        <v>-0.71602779999999999</v>
      </c>
      <c r="BP787">
        <v>-0.1014806</v>
      </c>
      <c r="BQ787">
        <v>-0.27016489999999999</v>
      </c>
      <c r="BR787">
        <v>-0.58022249999999997</v>
      </c>
      <c r="BS787">
        <v>-0.41994799999999999</v>
      </c>
      <c r="BT787">
        <v>0.21544959999999999</v>
      </c>
      <c r="BU787">
        <v>0.70475149999999998</v>
      </c>
      <c r="BV787">
        <v>-3.4237799999999999E-2</v>
      </c>
      <c r="BW787">
        <v>6.0050399999999997E-2</v>
      </c>
      <c r="BX787">
        <v>-1.7331800000000001E-2</v>
      </c>
      <c r="BY787">
        <v>-0.45021689999999998</v>
      </c>
      <c r="BZ787">
        <v>0.52183060000000003</v>
      </c>
      <c r="CA787">
        <v>1.0450539999999999</v>
      </c>
      <c r="CB787">
        <v>3.0326230000000001</v>
      </c>
      <c r="CC787">
        <v>3.0988229999999999</v>
      </c>
      <c r="CD787">
        <v>2.9669590000000001</v>
      </c>
      <c r="CE787">
        <v>3.3687860000000001</v>
      </c>
      <c r="CF787">
        <v>1.7729729999999999</v>
      </c>
      <c r="CG787">
        <v>-0.25362079999999998</v>
      </c>
      <c r="CH787">
        <v>0.1462957</v>
      </c>
      <c r="CI787">
        <v>-7.62216E-2</v>
      </c>
      <c r="CJ787">
        <v>-0.62242160000000002</v>
      </c>
      <c r="CK787">
        <v>-0.78067640000000005</v>
      </c>
      <c r="CL787">
        <v>10.688359999999999</v>
      </c>
      <c r="CM787">
        <v>10.28955</v>
      </c>
      <c r="CN787">
        <v>7.2620930000000001</v>
      </c>
      <c r="CO787">
        <v>4.8082469999999997</v>
      </c>
      <c r="CP787">
        <v>3.253736</v>
      </c>
      <c r="CQ787">
        <v>1.8295129999999999</v>
      </c>
      <c r="CR787">
        <v>0.67658030000000002</v>
      </c>
      <c r="CS787">
        <v>0.9325194</v>
      </c>
      <c r="CT787">
        <v>1.604884</v>
      </c>
      <c r="CU787">
        <v>1.92333</v>
      </c>
      <c r="CV787">
        <v>1.9009819999999999</v>
      </c>
      <c r="CW787">
        <v>0.3264378</v>
      </c>
      <c r="CX787">
        <v>1.8638110000000001</v>
      </c>
      <c r="CY787">
        <v>4.3629709999999999</v>
      </c>
      <c r="CZ787">
        <v>6.177816</v>
      </c>
      <c r="DA787">
        <v>5.7424929999999996</v>
      </c>
      <c r="DB787">
        <v>7.6759729999999999</v>
      </c>
      <c r="DC787">
        <v>8.7339680000000008</v>
      </c>
      <c r="DD787">
        <v>12.83544</v>
      </c>
      <c r="DE787">
        <v>14.437430000000001</v>
      </c>
      <c r="DF787">
        <v>14.958589999999999</v>
      </c>
      <c r="DG787">
        <v>10.27336</v>
      </c>
      <c r="DH787">
        <v>8.8689110000000007</v>
      </c>
      <c r="DI787">
        <v>8.6964690000000004</v>
      </c>
    </row>
    <row r="788" spans="1:113" x14ac:dyDescent="0.25">
      <c r="A788" t="str">
        <f t="shared" si="12"/>
        <v>All_All_Yes_All_All_All_43693</v>
      </c>
      <c r="B788" t="s">
        <v>177</v>
      </c>
      <c r="C788" t="s">
        <v>285</v>
      </c>
      <c r="D788" t="s">
        <v>19</v>
      </c>
      <c r="E788" t="s">
        <v>19</v>
      </c>
      <c r="F788" t="s">
        <v>309</v>
      </c>
      <c r="G788" t="s">
        <v>19</v>
      </c>
      <c r="H788" t="s">
        <v>19</v>
      </c>
      <c r="I788" t="s">
        <v>19</v>
      </c>
      <c r="J788" s="11">
        <v>43693</v>
      </c>
      <c r="K788">
        <v>15</v>
      </c>
      <c r="L788">
        <v>18</v>
      </c>
      <c r="M788">
        <v>87</v>
      </c>
      <c r="N788">
        <v>0</v>
      </c>
      <c r="O788">
        <v>0</v>
      </c>
      <c r="P788">
        <v>0</v>
      </c>
      <c r="Q788">
        <v>0</v>
      </c>
      <c r="R788">
        <v>41.140884999999997</v>
      </c>
      <c r="S788">
        <v>39.582631999999997</v>
      </c>
      <c r="T788">
        <v>39.455298999999997</v>
      </c>
      <c r="U788">
        <v>39.319356999999997</v>
      </c>
      <c r="V788">
        <v>42.511631999999999</v>
      </c>
      <c r="W788">
        <v>43.714666999999999</v>
      </c>
      <c r="X788">
        <v>52.841931000000002</v>
      </c>
      <c r="Y788">
        <v>59.870643999999999</v>
      </c>
      <c r="Z788">
        <v>61.273114999999997</v>
      </c>
      <c r="AA788">
        <v>62.154885</v>
      </c>
      <c r="AB788">
        <v>67.257264000000006</v>
      </c>
      <c r="AC788">
        <v>66.237470999999999</v>
      </c>
      <c r="AD788">
        <v>56.95608</v>
      </c>
      <c r="AE788">
        <v>56.361987999999997</v>
      </c>
      <c r="AF788">
        <v>34.832999999999998</v>
      </c>
      <c r="AG788">
        <v>35.144219999999997</v>
      </c>
      <c r="AH788">
        <v>34.825699999999998</v>
      </c>
      <c r="AI788">
        <v>32.948300000000003</v>
      </c>
      <c r="AJ788">
        <v>39.40184</v>
      </c>
      <c r="AK788">
        <v>44.113300000000002</v>
      </c>
      <c r="AL788">
        <v>50.47824</v>
      </c>
      <c r="AM788">
        <v>48.712850000000003</v>
      </c>
      <c r="AN788">
        <v>46.558869999999999</v>
      </c>
      <c r="AO788">
        <v>44.766849999999998</v>
      </c>
      <c r="AP788">
        <v>84.583340000000007</v>
      </c>
      <c r="AQ788">
        <v>83.448490000000007</v>
      </c>
      <c r="AR788">
        <v>81.180310000000006</v>
      </c>
      <c r="AS788">
        <v>80.018180000000001</v>
      </c>
      <c r="AT788">
        <v>78.383330000000001</v>
      </c>
      <c r="AU788">
        <v>77.336359999999999</v>
      </c>
      <c r="AV788">
        <v>75.11515</v>
      </c>
      <c r="AW788">
        <v>73.945459999999997</v>
      </c>
      <c r="AX788">
        <v>77.218190000000007</v>
      </c>
      <c r="AY788">
        <v>82.766670000000005</v>
      </c>
      <c r="AZ788">
        <v>87.2</v>
      </c>
      <c r="BA788">
        <v>91.083340000000007</v>
      </c>
      <c r="BB788">
        <v>94.804540000000003</v>
      </c>
      <c r="BC788">
        <v>98.319689999999994</v>
      </c>
      <c r="BD788">
        <v>101.22880000000001</v>
      </c>
      <c r="BE788">
        <v>102.72580000000001</v>
      </c>
      <c r="BF788">
        <v>103.54389999999999</v>
      </c>
      <c r="BG788">
        <v>103.1591</v>
      </c>
      <c r="BH788">
        <v>102.2242</v>
      </c>
      <c r="BI788">
        <v>99.906059999999997</v>
      </c>
      <c r="BJ788">
        <v>95.927279999999996</v>
      </c>
      <c r="BK788">
        <v>92.403030000000001</v>
      </c>
      <c r="BL788">
        <v>88.383330000000001</v>
      </c>
      <c r="BM788">
        <v>85.066670000000002</v>
      </c>
      <c r="BN788">
        <v>-1.0499229999999999</v>
      </c>
      <c r="BO788">
        <v>-0.75995489999999999</v>
      </c>
      <c r="BP788">
        <v>2.4773900000000001E-2</v>
      </c>
      <c r="BQ788">
        <v>-9.9090700000000004E-2</v>
      </c>
      <c r="BR788">
        <v>-0.57436019999999999</v>
      </c>
      <c r="BS788">
        <v>-0.41608319999999999</v>
      </c>
      <c r="BT788">
        <v>0.26083519999999999</v>
      </c>
      <c r="BU788">
        <v>0.72411049999999999</v>
      </c>
      <c r="BV788">
        <v>-0.1364215</v>
      </c>
      <c r="BW788">
        <v>-0.1235883</v>
      </c>
      <c r="BX788">
        <v>-0.14405899999999999</v>
      </c>
      <c r="BY788">
        <v>-0.40426519999999999</v>
      </c>
      <c r="BZ788">
        <v>0.61305270000000001</v>
      </c>
      <c r="CA788">
        <v>1.320533</v>
      </c>
      <c r="CB788">
        <v>3.5957729999999999</v>
      </c>
      <c r="CC788">
        <v>3.8075160000000001</v>
      </c>
      <c r="CD788">
        <v>3.9114429999999998</v>
      </c>
      <c r="CE788">
        <v>3.9450989999999999</v>
      </c>
      <c r="CF788">
        <v>2.135599</v>
      </c>
      <c r="CG788">
        <v>5.9743699999999997E-2</v>
      </c>
      <c r="CH788">
        <v>0.25037569999999998</v>
      </c>
      <c r="CI788">
        <v>-3.7365900000000001E-2</v>
      </c>
      <c r="CJ788">
        <v>-0.55528509999999998</v>
      </c>
      <c r="CK788">
        <v>-0.65100579999999997</v>
      </c>
      <c r="CL788">
        <v>4.8793759999999997</v>
      </c>
      <c r="CM788">
        <v>4.7591029999999996</v>
      </c>
      <c r="CN788">
        <v>4.3849910000000003</v>
      </c>
      <c r="CO788">
        <v>2.5937030000000001</v>
      </c>
      <c r="CP788">
        <v>0.90353930000000005</v>
      </c>
      <c r="CQ788">
        <v>0.60612849999999996</v>
      </c>
      <c r="CR788">
        <v>0.55379690000000004</v>
      </c>
      <c r="CS788">
        <v>0.59988710000000001</v>
      </c>
      <c r="CT788">
        <v>0.5185187</v>
      </c>
      <c r="CU788">
        <v>0.94033009999999995</v>
      </c>
      <c r="CV788">
        <v>3.6122719999999999</v>
      </c>
      <c r="CW788">
        <v>0.95877889999999999</v>
      </c>
      <c r="CX788">
        <v>1.852787</v>
      </c>
      <c r="CY788">
        <v>2.085518</v>
      </c>
      <c r="CZ788">
        <v>3.3489399999999998</v>
      </c>
      <c r="DA788">
        <v>3.1336650000000001</v>
      </c>
      <c r="DB788">
        <v>3.0194380000000001</v>
      </c>
      <c r="DC788">
        <v>4.4432780000000003</v>
      </c>
      <c r="DD788">
        <v>7.9392610000000001</v>
      </c>
      <c r="DE788">
        <v>8.7228860000000008</v>
      </c>
      <c r="DF788">
        <v>9.5458940000000005</v>
      </c>
      <c r="DG788">
        <v>6.3683779999999999</v>
      </c>
      <c r="DH788">
        <v>5.8115050000000004</v>
      </c>
      <c r="DI788">
        <v>5.5138449999999999</v>
      </c>
    </row>
    <row r="789" spans="1:113" x14ac:dyDescent="0.25">
      <c r="A789" t="str">
        <f t="shared" si="12"/>
        <v>All_All_Yes_All_All_All_43703</v>
      </c>
      <c r="B789" t="s">
        <v>177</v>
      </c>
      <c r="C789" t="s">
        <v>285</v>
      </c>
      <c r="D789" t="s">
        <v>19</v>
      </c>
      <c r="E789" t="s">
        <v>19</v>
      </c>
      <c r="F789" t="s">
        <v>309</v>
      </c>
      <c r="G789" t="s">
        <v>19</v>
      </c>
      <c r="H789" t="s">
        <v>19</v>
      </c>
      <c r="I789" t="s">
        <v>19</v>
      </c>
      <c r="J789" s="11">
        <v>43703</v>
      </c>
      <c r="K789">
        <v>15</v>
      </c>
      <c r="L789">
        <v>18</v>
      </c>
      <c r="M789">
        <v>87</v>
      </c>
      <c r="N789">
        <v>0</v>
      </c>
      <c r="O789">
        <v>0</v>
      </c>
      <c r="P789">
        <v>0</v>
      </c>
      <c r="Q789">
        <v>0</v>
      </c>
      <c r="R789">
        <v>29.833586</v>
      </c>
      <c r="S789">
        <v>29.186229999999998</v>
      </c>
      <c r="T789">
        <v>29.317516999999999</v>
      </c>
      <c r="U789">
        <v>29.545425000000002</v>
      </c>
      <c r="V789">
        <v>30.910345</v>
      </c>
      <c r="W789">
        <v>30.356884999999998</v>
      </c>
      <c r="X789">
        <v>37.066873000000001</v>
      </c>
      <c r="Y789">
        <v>50.081195000000001</v>
      </c>
      <c r="Z789">
        <v>53.638585999999997</v>
      </c>
      <c r="AA789">
        <v>53.894401999999999</v>
      </c>
      <c r="AB789">
        <v>55.956826999999997</v>
      </c>
      <c r="AC789">
        <v>55.444884999999999</v>
      </c>
      <c r="AD789">
        <v>42.413620999999999</v>
      </c>
      <c r="AE789">
        <v>41.127425000000002</v>
      </c>
      <c r="AF789">
        <v>27.101769999999998</v>
      </c>
      <c r="AG789">
        <v>27.151820000000001</v>
      </c>
      <c r="AH789">
        <v>26.597100000000001</v>
      </c>
      <c r="AI789">
        <v>25.386199999999999</v>
      </c>
      <c r="AJ789">
        <v>39.934199999999997</v>
      </c>
      <c r="AK789">
        <v>50.18383</v>
      </c>
      <c r="AL789">
        <v>54.396340000000002</v>
      </c>
      <c r="AM789">
        <v>52.538469999999997</v>
      </c>
      <c r="AN789">
        <v>49.152369999999998</v>
      </c>
      <c r="AO789">
        <v>48.892980000000001</v>
      </c>
      <c r="AP789">
        <v>82.5197</v>
      </c>
      <c r="AQ789">
        <v>79.575760000000002</v>
      </c>
      <c r="AR789">
        <v>79.322720000000004</v>
      </c>
      <c r="AS789">
        <v>78.301509999999993</v>
      </c>
      <c r="AT789">
        <v>77.046970000000002</v>
      </c>
      <c r="AU789">
        <v>75.751519999999999</v>
      </c>
      <c r="AV789">
        <v>75.228790000000004</v>
      </c>
      <c r="AW789">
        <v>74.793940000000006</v>
      </c>
      <c r="AX789">
        <v>78.36515</v>
      </c>
      <c r="AY789">
        <v>81.710610000000003</v>
      </c>
      <c r="AZ789">
        <v>85.25</v>
      </c>
      <c r="BA789">
        <v>88.431820000000002</v>
      </c>
      <c r="BB789">
        <v>91.590909999999994</v>
      </c>
      <c r="BC789">
        <v>94.859089999999995</v>
      </c>
      <c r="BD789">
        <v>96.972719999999995</v>
      </c>
      <c r="BE789">
        <v>98.290909999999997</v>
      </c>
      <c r="BF789">
        <v>99.539389999999997</v>
      </c>
      <c r="BG789">
        <v>99.587879999999998</v>
      </c>
      <c r="BH789">
        <v>99.018180000000001</v>
      </c>
      <c r="BI789">
        <v>97.242419999999996</v>
      </c>
      <c r="BJ789">
        <v>94.175759999999997</v>
      </c>
      <c r="BK789">
        <v>91.765150000000006</v>
      </c>
      <c r="BL789">
        <v>88.971209999999999</v>
      </c>
      <c r="BM789">
        <v>86.128780000000006</v>
      </c>
      <c r="BN789">
        <v>-1.06168</v>
      </c>
      <c r="BO789">
        <v>-0.73998019999999998</v>
      </c>
      <c r="BP789">
        <v>-3.6956500000000003E-2</v>
      </c>
      <c r="BQ789">
        <v>-0.1886495</v>
      </c>
      <c r="BR789">
        <v>-0.61160049999999999</v>
      </c>
      <c r="BS789">
        <v>-0.4397044</v>
      </c>
      <c r="BT789">
        <v>0.18867800000000001</v>
      </c>
      <c r="BU789">
        <v>0.68234740000000005</v>
      </c>
      <c r="BV789">
        <v>-0.1163949</v>
      </c>
      <c r="BW789">
        <v>-3.61526E-2</v>
      </c>
      <c r="BX789">
        <v>-8.4321800000000002E-2</v>
      </c>
      <c r="BY789">
        <v>-0.43373289999999998</v>
      </c>
      <c r="BZ789">
        <v>0.56733290000000003</v>
      </c>
      <c r="CA789">
        <v>1.166998</v>
      </c>
      <c r="CB789">
        <v>3.264357</v>
      </c>
      <c r="CC789">
        <v>3.4634179999999999</v>
      </c>
      <c r="CD789">
        <v>3.4717039999999999</v>
      </c>
      <c r="CE789">
        <v>3.6834910000000001</v>
      </c>
      <c r="CF789">
        <v>2.0758990000000002</v>
      </c>
      <c r="CG789">
        <v>3.6769700000000002E-2</v>
      </c>
      <c r="CH789">
        <v>0.26505260000000003</v>
      </c>
      <c r="CI789">
        <v>-5.3561200000000003E-2</v>
      </c>
      <c r="CJ789">
        <v>-0.59147130000000003</v>
      </c>
      <c r="CK789">
        <v>-0.72333820000000004</v>
      </c>
      <c r="CL789">
        <v>12.05134</v>
      </c>
      <c r="CM789">
        <v>11.5404</v>
      </c>
      <c r="CN789">
        <v>9.4553220000000007</v>
      </c>
      <c r="CO789">
        <v>6.6399520000000001</v>
      </c>
      <c r="CP789">
        <v>3.1012330000000001</v>
      </c>
      <c r="CQ789">
        <v>1.891432</v>
      </c>
      <c r="CR789">
        <v>0.72150400000000003</v>
      </c>
      <c r="CS789">
        <v>1.057469</v>
      </c>
      <c r="CT789">
        <v>1.5423469999999999</v>
      </c>
      <c r="CU789">
        <v>1.899831</v>
      </c>
      <c r="CV789">
        <v>3.5636920000000001</v>
      </c>
      <c r="CW789">
        <v>0.74431069999999999</v>
      </c>
      <c r="CX789">
        <v>2.3862390000000002</v>
      </c>
      <c r="CY789">
        <v>3.720669</v>
      </c>
      <c r="CZ789">
        <v>5.4422290000000002</v>
      </c>
      <c r="DA789">
        <v>5.4855980000000004</v>
      </c>
      <c r="DB789">
        <v>6.9780389999999999</v>
      </c>
      <c r="DC789">
        <v>8.0400179999999999</v>
      </c>
      <c r="DD789">
        <v>11.371930000000001</v>
      </c>
      <c r="DE789">
        <v>12.57934</v>
      </c>
      <c r="DF789">
        <v>13.65991</v>
      </c>
      <c r="DG789">
        <v>9.9509430000000005</v>
      </c>
      <c r="DH789">
        <v>8.7673869999999994</v>
      </c>
      <c r="DI789">
        <v>8.0886019999999998</v>
      </c>
    </row>
    <row r="790" spans="1:113" x14ac:dyDescent="0.25">
      <c r="A790" t="str">
        <f t="shared" si="12"/>
        <v>All_All_Yes_All_All_All_43704</v>
      </c>
      <c r="B790" t="s">
        <v>177</v>
      </c>
      <c r="C790" t="s">
        <v>285</v>
      </c>
      <c r="D790" t="s">
        <v>19</v>
      </c>
      <c r="E790" t="s">
        <v>19</v>
      </c>
      <c r="F790" t="s">
        <v>309</v>
      </c>
      <c r="G790" t="s">
        <v>19</v>
      </c>
      <c r="H790" t="s">
        <v>19</v>
      </c>
      <c r="I790" t="s">
        <v>19</v>
      </c>
      <c r="J790" s="11">
        <v>43704</v>
      </c>
      <c r="K790">
        <v>15</v>
      </c>
      <c r="L790">
        <v>18</v>
      </c>
      <c r="M790">
        <v>87</v>
      </c>
      <c r="N790">
        <v>0</v>
      </c>
      <c r="O790">
        <v>0</v>
      </c>
      <c r="P790">
        <v>0</v>
      </c>
      <c r="Q790">
        <v>0</v>
      </c>
      <c r="R790">
        <v>48.279125999999998</v>
      </c>
      <c r="S790">
        <v>47.883620999999998</v>
      </c>
      <c r="T790">
        <v>47.604953999999999</v>
      </c>
      <c r="U790">
        <v>47.233941999999999</v>
      </c>
      <c r="V790">
        <v>49.117516999999999</v>
      </c>
      <c r="W790">
        <v>50.166735000000003</v>
      </c>
      <c r="X790">
        <v>47.565078999999997</v>
      </c>
      <c r="Y790">
        <v>50.678750000000001</v>
      </c>
      <c r="Z790">
        <v>53.918495999999998</v>
      </c>
      <c r="AA790">
        <v>55.852963000000003</v>
      </c>
      <c r="AB790">
        <v>60.051037000000001</v>
      </c>
      <c r="AC790">
        <v>60.208271000000003</v>
      </c>
      <c r="AD790">
        <v>45.290497000000002</v>
      </c>
      <c r="AE790">
        <v>45.457759000000003</v>
      </c>
      <c r="AF790">
        <v>29.445345</v>
      </c>
      <c r="AG790">
        <v>30.50037</v>
      </c>
      <c r="AH790">
        <v>30.5167</v>
      </c>
      <c r="AI790">
        <v>28.8476</v>
      </c>
      <c r="AJ790">
        <v>52.955249999999999</v>
      </c>
      <c r="AK790">
        <v>59.076590000000003</v>
      </c>
      <c r="AL790">
        <v>58.922060000000002</v>
      </c>
      <c r="AM790">
        <v>58.521349999999998</v>
      </c>
      <c r="AN790">
        <v>55.674340000000001</v>
      </c>
      <c r="AO790">
        <v>53.227089999999997</v>
      </c>
      <c r="AP790">
        <v>84.043940000000006</v>
      </c>
      <c r="AQ790">
        <v>82.607569999999996</v>
      </c>
      <c r="AR790">
        <v>81.157579999999996</v>
      </c>
      <c r="AS790">
        <v>79.522729999999996</v>
      </c>
      <c r="AT790">
        <v>77.772729999999996</v>
      </c>
      <c r="AU790">
        <v>76.571209999999994</v>
      </c>
      <c r="AV790">
        <v>75.478790000000004</v>
      </c>
      <c r="AW790">
        <v>75.36515</v>
      </c>
      <c r="AX790">
        <v>78.431820000000002</v>
      </c>
      <c r="AY790">
        <v>81.75</v>
      </c>
      <c r="AZ790">
        <v>86.495450000000005</v>
      </c>
      <c r="BA790">
        <v>90.040909999999997</v>
      </c>
      <c r="BB790">
        <v>93.380300000000005</v>
      </c>
      <c r="BC790">
        <v>96.445459999999997</v>
      </c>
      <c r="BD790">
        <v>98.446969999999993</v>
      </c>
      <c r="BE790">
        <v>100.4242</v>
      </c>
      <c r="BF790">
        <v>101.2182</v>
      </c>
      <c r="BG790">
        <v>101.0848</v>
      </c>
      <c r="BH790">
        <v>99.815160000000006</v>
      </c>
      <c r="BI790">
        <v>97.453029999999998</v>
      </c>
      <c r="BJ790">
        <v>94.225750000000005</v>
      </c>
      <c r="BK790">
        <v>90.9803</v>
      </c>
      <c r="BL790">
        <v>88.774249999999995</v>
      </c>
      <c r="BM790">
        <v>86.274249999999995</v>
      </c>
      <c r="BN790">
        <v>-1.0960799999999999</v>
      </c>
      <c r="BO790">
        <v>-0.71577069999999998</v>
      </c>
      <c r="BP790">
        <v>-0.13073979999999999</v>
      </c>
      <c r="BQ790">
        <v>-0.29893950000000002</v>
      </c>
      <c r="BR790">
        <v>-0.63572620000000002</v>
      </c>
      <c r="BS790">
        <v>-0.4700376</v>
      </c>
      <c r="BT790">
        <v>0.1907933</v>
      </c>
      <c r="BU790">
        <v>0.74507659999999998</v>
      </c>
      <c r="BV790">
        <v>1.6056399999999998E-2</v>
      </c>
      <c r="BW790">
        <v>0.1034736</v>
      </c>
      <c r="BX790">
        <v>-1.3960999999999999E-3</v>
      </c>
      <c r="BY790">
        <v>-0.47542469999999998</v>
      </c>
      <c r="BZ790">
        <v>0.54071040000000004</v>
      </c>
      <c r="CA790">
        <v>1.082741</v>
      </c>
      <c r="CB790">
        <v>3.1234489999999999</v>
      </c>
      <c r="CC790">
        <v>3.5548220000000001</v>
      </c>
      <c r="CD790">
        <v>3.6191789999999999</v>
      </c>
      <c r="CE790">
        <v>3.7706520000000001</v>
      </c>
      <c r="CF790">
        <v>2.098719</v>
      </c>
      <c r="CG790">
        <v>5.3834300000000002E-2</v>
      </c>
      <c r="CH790">
        <v>0.27015610000000001</v>
      </c>
      <c r="CI790">
        <v>-6.5112699999999996E-2</v>
      </c>
      <c r="CJ790">
        <v>-0.61540790000000001</v>
      </c>
      <c r="CK790">
        <v>-0.76808650000000001</v>
      </c>
      <c r="CL790">
        <v>13.35731</v>
      </c>
      <c r="CM790">
        <v>12.60005</v>
      </c>
      <c r="CN790">
        <v>8.4833879999999997</v>
      </c>
      <c r="CO790">
        <v>5.8691909999999998</v>
      </c>
      <c r="CP790">
        <v>3.5239569999999998</v>
      </c>
      <c r="CQ790">
        <v>1.7766249999999999</v>
      </c>
      <c r="CR790">
        <v>0.56911219999999996</v>
      </c>
      <c r="CS790">
        <v>1.0293620000000001</v>
      </c>
      <c r="CT790">
        <v>1.6519539999999999</v>
      </c>
      <c r="CU790">
        <v>2.0199980000000002</v>
      </c>
      <c r="CV790">
        <v>1.691967</v>
      </c>
      <c r="CW790">
        <v>0.28528429999999999</v>
      </c>
      <c r="CX790">
        <v>1.7692749999999999</v>
      </c>
      <c r="CY790">
        <v>4.2823000000000002</v>
      </c>
      <c r="CZ790">
        <v>6.1437309999999998</v>
      </c>
      <c r="DA790">
        <v>6.4692800000000004</v>
      </c>
      <c r="DB790">
        <v>9.1448590000000003</v>
      </c>
      <c r="DC790">
        <v>10.43737</v>
      </c>
      <c r="DD790">
        <v>14.848850000000001</v>
      </c>
      <c r="DE790">
        <v>16.150670000000002</v>
      </c>
      <c r="DF790">
        <v>16.346250000000001</v>
      </c>
      <c r="DG790">
        <v>11.1355</v>
      </c>
      <c r="DH790">
        <v>9.8243869999999998</v>
      </c>
      <c r="DI790">
        <v>9.1211669999999998</v>
      </c>
    </row>
    <row r="791" spans="1:113" x14ac:dyDescent="0.25">
      <c r="A791" t="str">
        <f t="shared" si="12"/>
        <v>All_All_Yes_All_All_All_43721</v>
      </c>
      <c r="B791" t="s">
        <v>177</v>
      </c>
      <c r="C791" t="s">
        <v>285</v>
      </c>
      <c r="D791" t="s">
        <v>19</v>
      </c>
      <c r="E791" t="s">
        <v>19</v>
      </c>
      <c r="F791" t="s">
        <v>309</v>
      </c>
      <c r="G791" t="s">
        <v>19</v>
      </c>
      <c r="H791" t="s">
        <v>19</v>
      </c>
      <c r="I791" t="s">
        <v>19</v>
      </c>
      <c r="J791" s="11">
        <v>43721</v>
      </c>
      <c r="K791">
        <v>15</v>
      </c>
      <c r="L791">
        <v>18</v>
      </c>
      <c r="M791">
        <v>87</v>
      </c>
      <c r="N791">
        <v>0</v>
      </c>
      <c r="O791">
        <v>0</v>
      </c>
      <c r="P791">
        <v>0</v>
      </c>
      <c r="Q791">
        <v>0</v>
      </c>
      <c r="R791">
        <v>41.152230000000003</v>
      </c>
      <c r="S791">
        <v>41.028838999999998</v>
      </c>
      <c r="T791">
        <v>40.999678000000003</v>
      </c>
      <c r="U791">
        <v>40.743057999999998</v>
      </c>
      <c r="V791">
        <v>40.836609000000003</v>
      </c>
      <c r="W791">
        <v>44.019069000000002</v>
      </c>
      <c r="X791">
        <v>53.254851000000002</v>
      </c>
      <c r="Y791">
        <v>60.265517000000003</v>
      </c>
      <c r="Z791">
        <v>61.310459999999999</v>
      </c>
      <c r="AA791">
        <v>61.508333999999998</v>
      </c>
      <c r="AB791">
        <v>65.021977000000007</v>
      </c>
      <c r="AC791">
        <v>63.925632</v>
      </c>
      <c r="AD791">
        <v>55.359149000000002</v>
      </c>
      <c r="AE791">
        <v>52.704861999999999</v>
      </c>
      <c r="AF791">
        <v>31.274379</v>
      </c>
      <c r="AG791">
        <v>31.229150000000001</v>
      </c>
      <c r="AH791">
        <v>30.542760000000001</v>
      </c>
      <c r="AI791">
        <v>29.74643</v>
      </c>
      <c r="AJ791">
        <v>34.783610000000003</v>
      </c>
      <c r="AK791">
        <v>37.06944</v>
      </c>
      <c r="AL791">
        <v>36.281019999999998</v>
      </c>
      <c r="AM791">
        <v>35.00215</v>
      </c>
      <c r="AN791">
        <v>32.944429999999997</v>
      </c>
      <c r="AO791">
        <v>31.117000000000001</v>
      </c>
      <c r="AP791">
        <v>77.586359999999999</v>
      </c>
      <c r="AQ791">
        <v>75.566670000000002</v>
      </c>
      <c r="AR791">
        <v>72.981819999999999</v>
      </c>
      <c r="AS791">
        <v>71.025760000000005</v>
      </c>
      <c r="AT791">
        <v>69.781809999999993</v>
      </c>
      <c r="AU791">
        <v>67.762119999999996</v>
      </c>
      <c r="AV791">
        <v>67.504549999999995</v>
      </c>
      <c r="AW791">
        <v>67.636359999999996</v>
      </c>
      <c r="AX791">
        <v>69.683329999999998</v>
      </c>
      <c r="AY791">
        <v>74.051509999999993</v>
      </c>
      <c r="AZ791">
        <v>79.618179999999995</v>
      </c>
      <c r="BA791">
        <v>84.028790000000001</v>
      </c>
      <c r="BB791">
        <v>87.822720000000004</v>
      </c>
      <c r="BC791">
        <v>91.569689999999994</v>
      </c>
      <c r="BD791">
        <v>94.453029999999998</v>
      </c>
      <c r="BE791">
        <v>96.951520000000002</v>
      </c>
      <c r="BF791">
        <v>97.927279999999996</v>
      </c>
      <c r="BG791">
        <v>98.130300000000005</v>
      </c>
      <c r="BH791">
        <v>96.587879999999998</v>
      </c>
      <c r="BI791">
        <v>94.313640000000007</v>
      </c>
      <c r="BJ791">
        <v>90.383330000000001</v>
      </c>
      <c r="BK791">
        <v>87.49091</v>
      </c>
      <c r="BL791">
        <v>84.603030000000004</v>
      </c>
      <c r="BM791">
        <v>81.622730000000004</v>
      </c>
      <c r="BN791">
        <v>-2.2532619999999999</v>
      </c>
      <c r="BO791">
        <v>-1.823887</v>
      </c>
      <c r="BP791">
        <v>-1.737816</v>
      </c>
      <c r="BQ791">
        <v>-0.7696866</v>
      </c>
      <c r="BR791">
        <v>-1.1383989999999999</v>
      </c>
      <c r="BS791">
        <v>-0.59239989999999998</v>
      </c>
      <c r="BT791">
        <v>-0.90053919999999998</v>
      </c>
      <c r="BU791">
        <v>1.510551</v>
      </c>
      <c r="BV791">
        <v>1.656161</v>
      </c>
      <c r="BW791">
        <v>1.0990329999999999</v>
      </c>
      <c r="BX791">
        <v>0.43096479999999998</v>
      </c>
      <c r="BY791">
        <v>6.5408999999999997E-3</v>
      </c>
      <c r="BZ791">
        <v>-0.39190340000000001</v>
      </c>
      <c r="CA791">
        <v>4.75767E-2</v>
      </c>
      <c r="CB791">
        <v>3.1048909999999998</v>
      </c>
      <c r="CC791">
        <v>2.9394870000000002</v>
      </c>
      <c r="CD791">
        <v>2.422936</v>
      </c>
      <c r="CE791">
        <v>1.789209</v>
      </c>
      <c r="CF791">
        <v>1.9300090000000001</v>
      </c>
      <c r="CG791">
        <v>0.84496749999999998</v>
      </c>
      <c r="CH791">
        <v>0.38208710000000001</v>
      </c>
      <c r="CI791">
        <v>-0.52334899999999995</v>
      </c>
      <c r="CJ791">
        <v>-0.73051350000000004</v>
      </c>
      <c r="CK791">
        <v>-0.2606562</v>
      </c>
      <c r="CL791">
        <v>7.0337459999999998</v>
      </c>
      <c r="CM791">
        <v>5.2882610000000003</v>
      </c>
      <c r="CN791">
        <v>4.1496250000000003</v>
      </c>
      <c r="CO791">
        <v>2.6256300000000001</v>
      </c>
      <c r="CP791">
        <v>1.408353</v>
      </c>
      <c r="CQ791">
        <v>0.9009646</v>
      </c>
      <c r="CR791">
        <v>0.76329800000000003</v>
      </c>
      <c r="CS791">
        <v>0.92014200000000002</v>
      </c>
      <c r="CT791">
        <v>0.69960299999999997</v>
      </c>
      <c r="CU791">
        <v>1.4115660000000001</v>
      </c>
      <c r="CV791">
        <v>3.2201369999999998</v>
      </c>
      <c r="CW791">
        <v>0.90781480000000003</v>
      </c>
      <c r="CX791">
        <v>1.9447639999999999</v>
      </c>
      <c r="CY791">
        <v>2.9851019999999999</v>
      </c>
      <c r="CZ791">
        <v>4.4597410000000002</v>
      </c>
      <c r="DA791">
        <v>4.4233130000000003</v>
      </c>
      <c r="DB791">
        <v>4.5494820000000002</v>
      </c>
      <c r="DC791">
        <v>5.3654029999999997</v>
      </c>
      <c r="DD791">
        <v>9.8419550000000005</v>
      </c>
      <c r="DE791">
        <v>10.63537</v>
      </c>
      <c r="DF791">
        <v>9.424747</v>
      </c>
      <c r="DG791">
        <v>5.6662160000000004</v>
      </c>
      <c r="DH791">
        <v>4.79678</v>
      </c>
      <c r="DI791">
        <v>4.312532</v>
      </c>
    </row>
    <row r="792" spans="1:113" x14ac:dyDescent="0.25">
      <c r="A792" t="str">
        <f t="shared" si="12"/>
        <v>All_All_Yes_All_All_All_2958465</v>
      </c>
      <c r="B792" t="s">
        <v>204</v>
      </c>
      <c r="C792" t="s">
        <v>285</v>
      </c>
      <c r="D792" t="s">
        <v>19</v>
      </c>
      <c r="E792" t="s">
        <v>19</v>
      </c>
      <c r="F792" t="s">
        <v>309</v>
      </c>
      <c r="G792" t="s">
        <v>19</v>
      </c>
      <c r="H792" t="s">
        <v>19</v>
      </c>
      <c r="I792" t="s">
        <v>19</v>
      </c>
      <c r="J792" s="11">
        <v>2958465</v>
      </c>
      <c r="K792">
        <v>15</v>
      </c>
      <c r="L792">
        <v>18</v>
      </c>
      <c r="M792">
        <v>87</v>
      </c>
      <c r="N792">
        <v>0</v>
      </c>
      <c r="O792">
        <v>0</v>
      </c>
      <c r="P792">
        <v>0</v>
      </c>
      <c r="Q792">
        <v>0</v>
      </c>
      <c r="R792">
        <v>47.872577999999997</v>
      </c>
      <c r="S792">
        <v>47.482287999999997</v>
      </c>
      <c r="T792">
        <v>47.255673999999999</v>
      </c>
      <c r="U792">
        <v>47.019568999999997</v>
      </c>
      <c r="V792">
        <v>48.598956000000001</v>
      </c>
      <c r="W792">
        <v>50.111406000000002</v>
      </c>
      <c r="X792">
        <v>54.388995999999999</v>
      </c>
      <c r="Y792">
        <v>59.842492999999997</v>
      </c>
      <c r="Z792">
        <v>61.517111</v>
      </c>
      <c r="AA792">
        <v>62.705289999999998</v>
      </c>
      <c r="AB792">
        <v>65.492407</v>
      </c>
      <c r="AC792">
        <v>64.887676999999996</v>
      </c>
      <c r="AD792">
        <v>52.723089000000002</v>
      </c>
      <c r="AE792">
        <v>50.485115</v>
      </c>
      <c r="AF792">
        <v>32.601502000000004</v>
      </c>
      <c r="AG792">
        <v>32.320520000000002</v>
      </c>
      <c r="AH792">
        <v>32.610190000000003</v>
      </c>
      <c r="AI792">
        <v>30.934729999999998</v>
      </c>
      <c r="AJ792">
        <v>42.509320000000002</v>
      </c>
      <c r="AK792">
        <v>48.929699999999997</v>
      </c>
      <c r="AL792">
        <v>53.945079999999997</v>
      </c>
      <c r="AM792">
        <v>52.991660000000003</v>
      </c>
      <c r="AN792">
        <v>50.141680000000001</v>
      </c>
      <c r="AO792">
        <v>48.650300000000001</v>
      </c>
      <c r="AP792">
        <v>82.844279999999998</v>
      </c>
      <c r="AQ792">
        <v>80.663300000000007</v>
      </c>
      <c r="AR792">
        <v>79.026759999999996</v>
      </c>
      <c r="AS792">
        <v>77.363640000000004</v>
      </c>
      <c r="AT792">
        <v>75.97542</v>
      </c>
      <c r="AU792">
        <v>74.675759999999997</v>
      </c>
      <c r="AV792">
        <v>73.575419999999994</v>
      </c>
      <c r="AW792">
        <v>73.748149999999995</v>
      </c>
      <c r="AX792">
        <v>77.010440000000003</v>
      </c>
      <c r="AY792">
        <v>80.927610000000001</v>
      </c>
      <c r="AZ792">
        <v>85.203540000000004</v>
      </c>
      <c r="BA792">
        <v>89.052700000000002</v>
      </c>
      <c r="BB792">
        <v>92.3596</v>
      </c>
      <c r="BC792">
        <v>95.499160000000003</v>
      </c>
      <c r="BD792">
        <v>97.975250000000003</v>
      </c>
      <c r="BE792">
        <v>99.700680000000006</v>
      </c>
      <c r="BF792">
        <v>100.77070000000001</v>
      </c>
      <c r="BG792">
        <v>100.81480000000001</v>
      </c>
      <c r="BH792">
        <v>99.868009999999998</v>
      </c>
      <c r="BI792">
        <v>97.883840000000006</v>
      </c>
      <c r="BJ792">
        <v>94.697140000000005</v>
      </c>
      <c r="BK792">
        <v>91.328959999999995</v>
      </c>
      <c r="BL792">
        <v>88.531490000000005</v>
      </c>
      <c r="BM792">
        <v>85.972219999999993</v>
      </c>
      <c r="BN792">
        <v>-1.7150840000000001</v>
      </c>
      <c r="BO792">
        <v>-1.3487979999999999</v>
      </c>
      <c r="BP792">
        <v>-1.062581</v>
      </c>
      <c r="BQ792">
        <v>-0.74943119999999996</v>
      </c>
      <c r="BR792">
        <v>-1.1086940000000001</v>
      </c>
      <c r="BS792">
        <v>-0.82258419999999999</v>
      </c>
      <c r="BT792">
        <v>-0.28997050000000002</v>
      </c>
      <c r="BU792">
        <v>0.97181260000000003</v>
      </c>
      <c r="BV792">
        <v>0.76873559999999996</v>
      </c>
      <c r="BW792">
        <v>0.58180379999999998</v>
      </c>
      <c r="BX792">
        <v>0.13729530000000001</v>
      </c>
      <c r="BY792">
        <v>-0.34832560000000001</v>
      </c>
      <c r="BZ792">
        <v>0.25933060000000002</v>
      </c>
      <c r="CA792">
        <v>0.91345370000000004</v>
      </c>
      <c r="CB792">
        <v>3.1576300000000002</v>
      </c>
      <c r="CC792">
        <v>3.3424770000000001</v>
      </c>
      <c r="CD792">
        <v>3.2771210000000002</v>
      </c>
      <c r="CE792">
        <v>3.2306620000000001</v>
      </c>
      <c r="CF792">
        <v>1.8911089999999999</v>
      </c>
      <c r="CG792">
        <v>0.25401459999999998</v>
      </c>
      <c r="CH792">
        <v>0.29901470000000002</v>
      </c>
      <c r="CI792">
        <v>-4.7396599999999997E-2</v>
      </c>
      <c r="CJ792">
        <v>-0.51644449999999997</v>
      </c>
      <c r="CK792">
        <v>-0.56104770000000004</v>
      </c>
      <c r="CL792">
        <v>1.023738</v>
      </c>
      <c r="CM792">
        <v>0.96030570000000004</v>
      </c>
      <c r="CN792">
        <v>0.71089599999999997</v>
      </c>
      <c r="CO792">
        <v>0.49016920000000003</v>
      </c>
      <c r="CP792">
        <v>0.27085350000000002</v>
      </c>
      <c r="CQ792">
        <v>0.15720300000000001</v>
      </c>
      <c r="CR792">
        <v>7.2508100000000006E-2</v>
      </c>
      <c r="CS792">
        <v>0.1013478</v>
      </c>
      <c r="CT792">
        <v>0.1338577</v>
      </c>
      <c r="CU792">
        <v>0.17886199999999999</v>
      </c>
      <c r="CV792">
        <v>0.27245910000000001</v>
      </c>
      <c r="CW792" s="76">
        <v>6.5247100000000002E-2</v>
      </c>
      <c r="CX792">
        <v>0.2086932</v>
      </c>
      <c r="CY792">
        <v>0.39097419999999999</v>
      </c>
      <c r="CZ792">
        <v>0.57393519999999998</v>
      </c>
      <c r="DA792">
        <v>0.57911630000000003</v>
      </c>
      <c r="DB792">
        <v>0.716812</v>
      </c>
      <c r="DC792">
        <v>0.82801250000000004</v>
      </c>
      <c r="DD792">
        <v>1.293032</v>
      </c>
      <c r="DE792">
        <v>1.418666</v>
      </c>
      <c r="DF792">
        <v>1.4191419999999999</v>
      </c>
      <c r="DG792">
        <v>0.95759479999999997</v>
      </c>
      <c r="DH792">
        <v>0.8144846</v>
      </c>
      <c r="DI792">
        <v>0.81584869999999998</v>
      </c>
    </row>
    <row r="793" spans="1:113" x14ac:dyDescent="0.25">
      <c r="A793" t="str">
        <f t="shared" si="12"/>
        <v>Greater Bay Area_All_All_All_All_All_43627</v>
      </c>
      <c r="B793" t="s">
        <v>177</v>
      </c>
      <c r="C793" t="s">
        <v>286</v>
      </c>
      <c r="D793" t="s">
        <v>190</v>
      </c>
      <c r="E793" t="s">
        <v>19</v>
      </c>
      <c r="F793" t="s">
        <v>19</v>
      </c>
      <c r="G793" t="s">
        <v>19</v>
      </c>
      <c r="H793" t="s">
        <v>19</v>
      </c>
      <c r="I793" t="s">
        <v>19</v>
      </c>
      <c r="J793" s="11">
        <v>43627</v>
      </c>
      <c r="K793">
        <v>15</v>
      </c>
      <c r="L793">
        <v>18</v>
      </c>
      <c r="M793">
        <v>17844</v>
      </c>
      <c r="N793">
        <v>1</v>
      </c>
      <c r="O793">
        <v>0</v>
      </c>
      <c r="P793">
        <v>1</v>
      </c>
      <c r="Q793">
        <v>0</v>
      </c>
      <c r="AP793">
        <v>77.692189999999997</v>
      </c>
      <c r="AQ793">
        <v>76.195610000000002</v>
      </c>
      <c r="AR793">
        <v>74.706760000000003</v>
      </c>
      <c r="AS793">
        <v>73.28349</v>
      </c>
      <c r="AT793">
        <v>72.225459999999998</v>
      </c>
      <c r="AU793">
        <v>71.369669999999999</v>
      </c>
      <c r="AV793">
        <v>70.574079999999995</v>
      </c>
      <c r="AW793">
        <v>72.600179999999995</v>
      </c>
      <c r="AX793">
        <v>76.948840000000004</v>
      </c>
      <c r="AY793">
        <v>81.581630000000004</v>
      </c>
      <c r="AZ793">
        <v>86.339579999999998</v>
      </c>
      <c r="BA793">
        <v>90.172740000000005</v>
      </c>
      <c r="BB793">
        <v>93.199799999999996</v>
      </c>
      <c r="BC793">
        <v>94.774039999999999</v>
      </c>
      <c r="BD793">
        <v>96.436539999999994</v>
      </c>
      <c r="BE793">
        <v>97.843410000000006</v>
      </c>
      <c r="BF793">
        <v>98.466399999999993</v>
      </c>
      <c r="BG793">
        <v>97.180610000000001</v>
      </c>
      <c r="BH793">
        <v>95.210009999999997</v>
      </c>
      <c r="BI793">
        <v>92.393339999999995</v>
      </c>
      <c r="BJ793">
        <v>89.564670000000007</v>
      </c>
      <c r="BK793">
        <v>85.218689999999995</v>
      </c>
      <c r="BL793">
        <v>81.910730000000001</v>
      </c>
      <c r="BM793">
        <v>79.909769999999995</v>
      </c>
      <c r="CW793" s="76"/>
    </row>
    <row r="794" spans="1:113" x14ac:dyDescent="0.25">
      <c r="A794" t="str">
        <f t="shared" si="12"/>
        <v>Greater Bay Area_All_All_All_All_All_43670</v>
      </c>
      <c r="B794" t="s">
        <v>177</v>
      </c>
      <c r="C794" t="s">
        <v>286</v>
      </c>
      <c r="D794" t="s">
        <v>190</v>
      </c>
      <c r="E794" t="s">
        <v>19</v>
      </c>
      <c r="F794" t="s">
        <v>19</v>
      </c>
      <c r="G794" t="s">
        <v>19</v>
      </c>
      <c r="H794" t="s">
        <v>19</v>
      </c>
      <c r="I794" t="s">
        <v>19</v>
      </c>
      <c r="J794" s="11">
        <v>43670</v>
      </c>
      <c r="K794">
        <v>15</v>
      </c>
      <c r="L794">
        <v>18</v>
      </c>
      <c r="M794">
        <v>13237</v>
      </c>
      <c r="N794">
        <v>1</v>
      </c>
      <c r="O794">
        <v>0</v>
      </c>
      <c r="P794">
        <v>1</v>
      </c>
      <c r="Q794">
        <v>0</v>
      </c>
      <c r="AP794">
        <v>70.388810000000007</v>
      </c>
      <c r="AQ794">
        <v>67.911900000000003</v>
      </c>
      <c r="AR794">
        <v>66.315989999999999</v>
      </c>
      <c r="AS794">
        <v>65.224490000000003</v>
      </c>
      <c r="AT794">
        <v>65.279880000000006</v>
      </c>
      <c r="AU794">
        <v>64.526039999999995</v>
      </c>
      <c r="AV794">
        <v>63.613590000000002</v>
      </c>
      <c r="AW794">
        <v>64.818820000000002</v>
      </c>
      <c r="AX794">
        <v>68.915999999999997</v>
      </c>
      <c r="AY794">
        <v>73.938580000000002</v>
      </c>
      <c r="AZ794">
        <v>79.139809999999997</v>
      </c>
      <c r="BA794">
        <v>83.233029999999999</v>
      </c>
      <c r="BB794">
        <v>85.830709999999996</v>
      </c>
      <c r="BC794">
        <v>89.174199999999999</v>
      </c>
      <c r="BD794">
        <v>91.421499999999995</v>
      </c>
      <c r="BE794">
        <v>92.193119999999993</v>
      </c>
      <c r="BF794">
        <v>92.018630000000002</v>
      </c>
      <c r="BG794">
        <v>91.334339999999997</v>
      </c>
      <c r="BH794">
        <v>89.60275</v>
      </c>
      <c r="BI794">
        <v>87.267219999999995</v>
      </c>
      <c r="BJ794">
        <v>82.975610000000003</v>
      </c>
      <c r="BK794">
        <v>78.393299999999996</v>
      </c>
      <c r="BL794">
        <v>75.879199999999997</v>
      </c>
      <c r="BM794">
        <v>73.802819999999997</v>
      </c>
      <c r="CW794" s="76"/>
    </row>
    <row r="795" spans="1:113" x14ac:dyDescent="0.25">
      <c r="A795" t="str">
        <f t="shared" si="12"/>
        <v>Greater Bay Area_All_All_All_All_All_43672</v>
      </c>
      <c r="B795" t="s">
        <v>177</v>
      </c>
      <c r="C795" t="s">
        <v>286</v>
      </c>
      <c r="D795" t="s">
        <v>190</v>
      </c>
      <c r="E795" t="s">
        <v>19</v>
      </c>
      <c r="F795" t="s">
        <v>19</v>
      </c>
      <c r="G795" t="s">
        <v>19</v>
      </c>
      <c r="H795" t="s">
        <v>19</v>
      </c>
      <c r="I795" t="s">
        <v>19</v>
      </c>
      <c r="J795" s="11">
        <v>43672</v>
      </c>
      <c r="K795">
        <v>15</v>
      </c>
      <c r="L795">
        <v>18</v>
      </c>
      <c r="M795">
        <v>13234</v>
      </c>
      <c r="N795">
        <v>1</v>
      </c>
      <c r="O795">
        <v>0</v>
      </c>
      <c r="P795">
        <v>1</v>
      </c>
      <c r="Q795">
        <v>0</v>
      </c>
      <c r="AP795">
        <v>67.223830000000007</v>
      </c>
      <c r="AQ795">
        <v>67.547030000000007</v>
      </c>
      <c r="AR795">
        <v>66.805260000000004</v>
      </c>
      <c r="AS795">
        <v>65.690129999999996</v>
      </c>
      <c r="AT795">
        <v>64.261809999999997</v>
      </c>
      <c r="AU795">
        <v>63.205150000000003</v>
      </c>
      <c r="AV795">
        <v>62.371870000000001</v>
      </c>
      <c r="AW795">
        <v>62.930169999999997</v>
      </c>
      <c r="AX795">
        <v>64.927250000000001</v>
      </c>
      <c r="AY795">
        <v>68.360720000000001</v>
      </c>
      <c r="AZ795">
        <v>72.355599999999995</v>
      </c>
      <c r="BA795">
        <v>75.546109999999999</v>
      </c>
      <c r="BB795">
        <v>78.131649999999993</v>
      </c>
      <c r="BC795">
        <v>80.33305</v>
      </c>
      <c r="BD795">
        <v>82.402940000000001</v>
      </c>
      <c r="BE795">
        <v>83.461060000000003</v>
      </c>
      <c r="BF795">
        <v>83.768010000000004</v>
      </c>
      <c r="BG795">
        <v>82.771119999999996</v>
      </c>
      <c r="BH795">
        <v>80.781649999999999</v>
      </c>
      <c r="BI795">
        <v>77.692459999999997</v>
      </c>
      <c r="BJ795">
        <v>73.970439999999996</v>
      </c>
      <c r="BK795">
        <v>70.805199999999999</v>
      </c>
      <c r="BL795">
        <v>69.008449999999996</v>
      </c>
      <c r="BM795">
        <v>67.486170000000001</v>
      </c>
      <c r="CW795" s="76"/>
    </row>
    <row r="796" spans="1:113" x14ac:dyDescent="0.25">
      <c r="A796" t="str">
        <f t="shared" si="12"/>
        <v>Greater Bay Area_All_All_All_All_All_43690</v>
      </c>
      <c r="B796" t="s">
        <v>177</v>
      </c>
      <c r="C796" t="s">
        <v>286</v>
      </c>
      <c r="D796" t="s">
        <v>190</v>
      </c>
      <c r="E796" t="s">
        <v>19</v>
      </c>
      <c r="F796" t="s">
        <v>19</v>
      </c>
      <c r="G796" t="s">
        <v>19</v>
      </c>
      <c r="H796" t="s">
        <v>19</v>
      </c>
      <c r="I796" t="s">
        <v>19</v>
      </c>
      <c r="J796" s="11">
        <v>43690</v>
      </c>
      <c r="K796">
        <v>15</v>
      </c>
      <c r="L796">
        <v>18</v>
      </c>
      <c r="M796">
        <v>13062</v>
      </c>
      <c r="N796">
        <v>0</v>
      </c>
      <c r="O796">
        <v>0</v>
      </c>
      <c r="P796">
        <v>0</v>
      </c>
      <c r="Q796">
        <v>0</v>
      </c>
      <c r="R796">
        <v>12.310413</v>
      </c>
      <c r="S796">
        <v>11.911636</v>
      </c>
      <c r="T796">
        <v>11.512983999999999</v>
      </c>
      <c r="U796">
        <v>11.734057999999999</v>
      </c>
      <c r="V796">
        <v>12.595478999999999</v>
      </c>
      <c r="W796">
        <v>14.241564</v>
      </c>
      <c r="X796">
        <v>16.599150999999999</v>
      </c>
      <c r="Y796">
        <v>19.422294999999998</v>
      </c>
      <c r="Z796">
        <v>22.434826999999999</v>
      </c>
      <c r="AA796">
        <v>23.976168999999999</v>
      </c>
      <c r="AB796">
        <v>25.214966</v>
      </c>
      <c r="AC796">
        <v>26.149646000000001</v>
      </c>
      <c r="AD796">
        <v>26.482904000000001</v>
      </c>
      <c r="AE796">
        <v>26.644144000000001</v>
      </c>
      <c r="AF796">
        <v>26.528420000000001</v>
      </c>
      <c r="AG796">
        <v>25.981310000000001</v>
      </c>
      <c r="AH796">
        <v>25.05031</v>
      </c>
      <c r="AI796">
        <v>23.04336</v>
      </c>
      <c r="AJ796">
        <v>19.337569999999999</v>
      </c>
      <c r="AK796">
        <v>18.03012</v>
      </c>
      <c r="AL796">
        <v>17.14087</v>
      </c>
      <c r="AM796">
        <v>15.243080000000001</v>
      </c>
      <c r="AN796">
        <v>13.990130000000001</v>
      </c>
      <c r="AO796">
        <v>13.21546</v>
      </c>
      <c r="AP796">
        <v>69.685789999999997</v>
      </c>
      <c r="AQ796">
        <v>67.514989999999997</v>
      </c>
      <c r="AR796">
        <v>66.674099999999996</v>
      </c>
      <c r="AS796">
        <v>65.696910000000003</v>
      </c>
      <c r="AT796">
        <v>65.253720000000001</v>
      </c>
      <c r="AU796">
        <v>64.693730000000002</v>
      </c>
      <c r="AV796">
        <v>63.742890000000003</v>
      </c>
      <c r="AW796">
        <v>63.791899999999998</v>
      </c>
      <c r="AX796">
        <v>67.576999999999998</v>
      </c>
      <c r="AY796">
        <v>72.105559999999997</v>
      </c>
      <c r="AZ796">
        <v>77.31756</v>
      </c>
      <c r="BA796">
        <v>81.689229999999995</v>
      </c>
      <c r="BB796">
        <v>85.472430000000003</v>
      </c>
      <c r="BC796">
        <v>88.022750000000002</v>
      </c>
      <c r="BD796">
        <v>89.244050000000001</v>
      </c>
      <c r="BE796">
        <v>90.332800000000006</v>
      </c>
      <c r="BF796">
        <v>90.591260000000005</v>
      </c>
      <c r="BG796">
        <v>89.715559999999996</v>
      </c>
      <c r="BH796">
        <v>88.081599999999995</v>
      </c>
      <c r="BI796">
        <v>84.883610000000004</v>
      </c>
      <c r="BJ796">
        <v>80.793670000000006</v>
      </c>
      <c r="BK796">
        <v>77.249470000000002</v>
      </c>
      <c r="BL796">
        <v>74.531009999999995</v>
      </c>
      <c r="BM796">
        <v>72.506969999999995</v>
      </c>
      <c r="BN796">
        <v>-6.8872999999999998E-3</v>
      </c>
      <c r="BO796">
        <v>-4.4490500000000002E-2</v>
      </c>
      <c r="BP796">
        <v>-4.4111699999999997E-2</v>
      </c>
      <c r="BQ796">
        <v>-9.3703700000000001E-2</v>
      </c>
      <c r="BR796">
        <v>-6.34792E-2</v>
      </c>
      <c r="BS796">
        <v>-7.2744900000000001E-2</v>
      </c>
      <c r="BT796">
        <v>5.07914E-2</v>
      </c>
      <c r="BU796">
        <v>0.20995620000000001</v>
      </c>
      <c r="BV796">
        <v>9.4287200000000002E-2</v>
      </c>
      <c r="BW796">
        <v>1.5236E-3</v>
      </c>
      <c r="BX796">
        <v>-5.1655E-2</v>
      </c>
      <c r="BY796">
        <v>-3.9138600000000003E-2</v>
      </c>
      <c r="BZ796">
        <v>7.12946E-2</v>
      </c>
      <c r="CA796">
        <v>0.1053896</v>
      </c>
      <c r="CB796">
        <v>0.24671470000000001</v>
      </c>
      <c r="CC796">
        <v>0.2354946</v>
      </c>
      <c r="CD796">
        <v>0.23713780000000001</v>
      </c>
      <c r="CE796">
        <v>0.32702940000000003</v>
      </c>
      <c r="CF796">
        <v>0.13554740000000001</v>
      </c>
      <c r="CG796">
        <v>1.05445E-2</v>
      </c>
      <c r="CH796">
        <v>8.7107100000000007E-2</v>
      </c>
      <c r="CI796">
        <v>8.1865400000000005E-2</v>
      </c>
      <c r="CJ796">
        <v>5.7749599999999998E-2</v>
      </c>
      <c r="CK796">
        <v>6.85447E-2</v>
      </c>
      <c r="CL796">
        <v>7.5422000000000003E-2</v>
      </c>
      <c r="CM796">
        <v>2.7610300000000001E-2</v>
      </c>
      <c r="CN796">
        <v>3.1874800000000002E-2</v>
      </c>
      <c r="CO796">
        <v>5.69623E-2</v>
      </c>
      <c r="CP796">
        <v>8.3587099999999998E-2</v>
      </c>
      <c r="CQ796">
        <v>0.13989209999999999</v>
      </c>
      <c r="CR796">
        <v>0.108069</v>
      </c>
      <c r="CS796">
        <v>0.1216782</v>
      </c>
      <c r="CT796">
        <v>0.1380789</v>
      </c>
      <c r="CU796">
        <v>6.0769999999999998E-2</v>
      </c>
      <c r="CV796">
        <v>9.4322E-3</v>
      </c>
      <c r="CW796" s="76">
        <v>1.3301999999999999E-3</v>
      </c>
      <c r="CX796">
        <v>6.6633999999999999E-3</v>
      </c>
      <c r="CY796">
        <v>5.8726999999999998E-3</v>
      </c>
      <c r="CZ796">
        <v>5.7553199999999999E-2</v>
      </c>
      <c r="DA796">
        <v>4.75538E-2</v>
      </c>
      <c r="DB796">
        <v>4.6904300000000003E-2</v>
      </c>
      <c r="DC796">
        <v>0.26873049999999998</v>
      </c>
      <c r="DD796">
        <v>1.8683529999999999</v>
      </c>
      <c r="DE796">
        <v>2.2632729999999999</v>
      </c>
      <c r="DF796">
        <v>1.6822699999999999</v>
      </c>
      <c r="DG796">
        <v>0.15287909999999999</v>
      </c>
      <c r="DH796">
        <v>6.4166100000000004E-2</v>
      </c>
      <c r="DI796">
        <v>5.7137E-2</v>
      </c>
    </row>
    <row r="797" spans="1:113" x14ac:dyDescent="0.25">
      <c r="A797" t="str">
        <f t="shared" si="12"/>
        <v>Greater Bay Area_All_All_All_All_All_43691</v>
      </c>
      <c r="B797" t="s">
        <v>177</v>
      </c>
      <c r="C797" t="s">
        <v>286</v>
      </c>
      <c r="D797" t="s">
        <v>190</v>
      </c>
      <c r="E797" t="s">
        <v>19</v>
      </c>
      <c r="F797" t="s">
        <v>19</v>
      </c>
      <c r="G797" t="s">
        <v>19</v>
      </c>
      <c r="H797" t="s">
        <v>19</v>
      </c>
      <c r="I797" t="s">
        <v>19</v>
      </c>
      <c r="J797" s="11">
        <v>43691</v>
      </c>
      <c r="K797">
        <v>15</v>
      </c>
      <c r="L797">
        <v>18</v>
      </c>
      <c r="M797">
        <v>13044</v>
      </c>
      <c r="N797">
        <v>0</v>
      </c>
      <c r="O797">
        <v>0</v>
      </c>
      <c r="P797">
        <v>0</v>
      </c>
      <c r="Q797">
        <v>0</v>
      </c>
      <c r="R797">
        <v>12.418730999999999</v>
      </c>
      <c r="S797">
        <v>11.978512</v>
      </c>
      <c r="T797">
        <v>11.863689000000001</v>
      </c>
      <c r="U797">
        <v>12.030792999999999</v>
      </c>
      <c r="V797">
        <v>12.976812000000001</v>
      </c>
      <c r="W797">
        <v>14.902597999999999</v>
      </c>
      <c r="X797">
        <v>17.610021</v>
      </c>
      <c r="Y797">
        <v>20.243448000000001</v>
      </c>
      <c r="Z797">
        <v>23.861484999999998</v>
      </c>
      <c r="AA797">
        <v>25.390041</v>
      </c>
      <c r="AB797">
        <v>26.604782</v>
      </c>
      <c r="AC797">
        <v>27.206482000000001</v>
      </c>
      <c r="AD797">
        <v>27.590301</v>
      </c>
      <c r="AE797">
        <v>27.972045999999999</v>
      </c>
      <c r="AF797">
        <v>27.790849999999999</v>
      </c>
      <c r="AG797">
        <v>27.23461</v>
      </c>
      <c r="AH797">
        <v>26.46895</v>
      </c>
      <c r="AI797">
        <v>23.572669999999999</v>
      </c>
      <c r="AJ797">
        <v>20.180140000000002</v>
      </c>
      <c r="AK797">
        <v>19.716419999999999</v>
      </c>
      <c r="AL797">
        <v>18.730840000000001</v>
      </c>
      <c r="AM797">
        <v>16.198139999999999</v>
      </c>
      <c r="AN797">
        <v>14.96513</v>
      </c>
      <c r="AO797">
        <v>14.187939999999999</v>
      </c>
      <c r="AP797">
        <v>73.021990000000002</v>
      </c>
      <c r="AQ797">
        <v>70.02449</v>
      </c>
      <c r="AR797">
        <v>68.913700000000006</v>
      </c>
      <c r="AS797">
        <v>67.282039999999995</v>
      </c>
      <c r="AT797">
        <v>66.251419999999996</v>
      </c>
      <c r="AU797">
        <v>65.850179999999995</v>
      </c>
      <c r="AV797">
        <v>65.419430000000006</v>
      </c>
      <c r="AW797">
        <v>65.638109999999998</v>
      </c>
      <c r="AX797">
        <v>69.333169999999996</v>
      </c>
      <c r="AY797">
        <v>74.601920000000007</v>
      </c>
      <c r="AZ797">
        <v>80.065160000000006</v>
      </c>
      <c r="BA797">
        <v>84.720500000000001</v>
      </c>
      <c r="BB797">
        <v>88.644710000000003</v>
      </c>
      <c r="BC797">
        <v>91.555260000000004</v>
      </c>
      <c r="BD797">
        <v>94.097080000000005</v>
      </c>
      <c r="BE797">
        <v>95.790430000000001</v>
      </c>
      <c r="BF797">
        <v>96.082909999999998</v>
      </c>
      <c r="BG797">
        <v>95.223789999999994</v>
      </c>
      <c r="BH797">
        <v>93.390780000000007</v>
      </c>
      <c r="BI797">
        <v>90.008539999999996</v>
      </c>
      <c r="BJ797">
        <v>85.128330000000005</v>
      </c>
      <c r="BK797">
        <v>81.337980000000002</v>
      </c>
      <c r="BL797">
        <v>78.579800000000006</v>
      </c>
      <c r="BM797">
        <v>76.309610000000006</v>
      </c>
      <c r="BN797">
        <v>-2.0705100000000001E-2</v>
      </c>
      <c r="BO797">
        <v>-5.6586299999999999E-2</v>
      </c>
      <c r="BP797">
        <v>-5.8289000000000001E-2</v>
      </c>
      <c r="BQ797">
        <v>-0.1011562</v>
      </c>
      <c r="BR797">
        <v>-6.6283499999999995E-2</v>
      </c>
      <c r="BS797">
        <v>-7.7548800000000001E-2</v>
      </c>
      <c r="BT797">
        <v>4.4487499999999999E-2</v>
      </c>
      <c r="BU797">
        <v>0.20486480000000001</v>
      </c>
      <c r="BV797">
        <v>8.9996599999999996E-2</v>
      </c>
      <c r="BW797">
        <v>-2.4374000000000002E-3</v>
      </c>
      <c r="BX797">
        <v>-4.9259499999999998E-2</v>
      </c>
      <c r="BY797">
        <v>-3.6374999999999998E-2</v>
      </c>
      <c r="BZ797">
        <v>6.2779500000000002E-2</v>
      </c>
      <c r="CA797">
        <v>0.1038294</v>
      </c>
      <c r="CB797">
        <v>0.25934600000000002</v>
      </c>
      <c r="CC797">
        <v>0.2324377</v>
      </c>
      <c r="CD797">
        <v>0.2244844</v>
      </c>
      <c r="CE797">
        <v>0.2806496</v>
      </c>
      <c r="CF797">
        <v>8.6787199999999995E-2</v>
      </c>
      <c r="CG797">
        <v>-2.4181000000000001E-2</v>
      </c>
      <c r="CH797">
        <v>6.1680899999999997E-2</v>
      </c>
      <c r="CI797">
        <v>6.7598900000000003E-2</v>
      </c>
      <c r="CJ797">
        <v>4.6974200000000001E-2</v>
      </c>
      <c r="CK797">
        <v>5.5563300000000003E-2</v>
      </c>
      <c r="CL797">
        <v>7.3972700000000002E-2</v>
      </c>
      <c r="CM797">
        <v>2.7180900000000001E-2</v>
      </c>
      <c r="CN797">
        <v>4.03098E-2</v>
      </c>
      <c r="CO797">
        <v>6.9030800000000003E-2</v>
      </c>
      <c r="CP797">
        <v>9.2048400000000002E-2</v>
      </c>
      <c r="CQ797">
        <v>0.12772549999999999</v>
      </c>
      <c r="CR797">
        <v>9.9326200000000003E-2</v>
      </c>
      <c r="CS797">
        <v>0.13158500000000001</v>
      </c>
      <c r="CT797">
        <v>0.1222699</v>
      </c>
      <c r="CU797">
        <v>4.9391200000000003E-2</v>
      </c>
      <c r="CV797">
        <v>9.9787000000000001E-3</v>
      </c>
      <c r="CW797" s="76">
        <v>1.8155999999999999E-3</v>
      </c>
      <c r="CX797">
        <v>6.8157000000000001E-3</v>
      </c>
      <c r="CY797">
        <v>6.3927999999999997E-3</v>
      </c>
      <c r="CZ797">
        <v>8.7961399999999995E-2</v>
      </c>
      <c r="DA797">
        <v>6.8673399999999996E-2</v>
      </c>
      <c r="DB797">
        <v>6.9544700000000001E-2</v>
      </c>
      <c r="DC797">
        <v>0.32316279999999997</v>
      </c>
      <c r="DD797">
        <v>2.085445</v>
      </c>
      <c r="DE797">
        <v>2.5489009999999999</v>
      </c>
      <c r="DF797">
        <v>1.927843</v>
      </c>
      <c r="DG797">
        <v>0.18227699999999999</v>
      </c>
      <c r="DH797">
        <v>6.6572599999999996E-2</v>
      </c>
      <c r="DI797">
        <v>5.1262299999999997E-2</v>
      </c>
    </row>
    <row r="798" spans="1:113" x14ac:dyDescent="0.25">
      <c r="A798" t="str">
        <f t="shared" si="12"/>
        <v>Greater Bay Area_All_All_All_All_All_43693</v>
      </c>
      <c r="B798" t="s">
        <v>177</v>
      </c>
      <c r="C798" t="s">
        <v>286</v>
      </c>
      <c r="D798" t="s">
        <v>190</v>
      </c>
      <c r="E798" t="s">
        <v>19</v>
      </c>
      <c r="F798" t="s">
        <v>19</v>
      </c>
      <c r="G798" t="s">
        <v>19</v>
      </c>
      <c r="H798" t="s">
        <v>19</v>
      </c>
      <c r="I798" t="s">
        <v>19</v>
      </c>
      <c r="J798" s="11">
        <v>43693</v>
      </c>
      <c r="K798">
        <v>15</v>
      </c>
      <c r="L798">
        <v>18</v>
      </c>
      <c r="M798">
        <v>13008</v>
      </c>
      <c r="N798">
        <v>1</v>
      </c>
      <c r="O798">
        <v>0</v>
      </c>
      <c r="P798">
        <v>1</v>
      </c>
      <c r="Q798">
        <v>0</v>
      </c>
      <c r="AP798">
        <v>72.664540000000002</v>
      </c>
      <c r="AQ798">
        <v>74.037120000000002</v>
      </c>
      <c r="AR798">
        <v>72.400570000000002</v>
      </c>
      <c r="AS798">
        <v>70.009799999999998</v>
      </c>
      <c r="AT798">
        <v>68.893910000000005</v>
      </c>
      <c r="AU798">
        <v>68.005489999999995</v>
      </c>
      <c r="AV798">
        <v>66.962059999999994</v>
      </c>
      <c r="AW798">
        <v>66.744119999999995</v>
      </c>
      <c r="AX798">
        <v>69.552419999999998</v>
      </c>
      <c r="AY798">
        <v>74.623720000000006</v>
      </c>
      <c r="AZ798">
        <v>80.039599999999993</v>
      </c>
      <c r="BA798">
        <v>84.654449999999997</v>
      </c>
      <c r="BB798">
        <v>87.35324</v>
      </c>
      <c r="BC798">
        <v>88.278210000000001</v>
      </c>
      <c r="BD798">
        <v>89.602289999999996</v>
      </c>
      <c r="BE798">
        <v>90.139349999999993</v>
      </c>
      <c r="BF798">
        <v>90.140529999999998</v>
      </c>
      <c r="BG798">
        <v>88.202939999999998</v>
      </c>
      <c r="BH798">
        <v>85.438100000000006</v>
      </c>
      <c r="BI798">
        <v>81.334249999999997</v>
      </c>
      <c r="BJ798">
        <v>77.052430000000001</v>
      </c>
      <c r="BK798">
        <v>74.11918</v>
      </c>
      <c r="BL798">
        <v>72.202079999999995</v>
      </c>
      <c r="BM798">
        <v>70.987949999999998</v>
      </c>
      <c r="CW798" s="76"/>
    </row>
    <row r="799" spans="1:113" x14ac:dyDescent="0.25">
      <c r="A799" t="str">
        <f t="shared" si="12"/>
        <v>Greater Bay Area_All_All_All_All_All_43703</v>
      </c>
      <c r="B799" t="s">
        <v>177</v>
      </c>
      <c r="C799" t="s">
        <v>286</v>
      </c>
      <c r="D799" t="s">
        <v>190</v>
      </c>
      <c r="E799" t="s">
        <v>19</v>
      </c>
      <c r="F799" t="s">
        <v>19</v>
      </c>
      <c r="G799" t="s">
        <v>19</v>
      </c>
      <c r="H799" t="s">
        <v>19</v>
      </c>
      <c r="I799" t="s">
        <v>19</v>
      </c>
      <c r="J799" s="11">
        <v>43703</v>
      </c>
      <c r="K799">
        <v>15</v>
      </c>
      <c r="L799">
        <v>18</v>
      </c>
      <c r="M799">
        <v>12913</v>
      </c>
      <c r="N799">
        <v>1</v>
      </c>
      <c r="O799">
        <v>0</v>
      </c>
      <c r="P799">
        <v>1</v>
      </c>
      <c r="Q799">
        <v>0</v>
      </c>
      <c r="AP799">
        <v>70.131079999999997</v>
      </c>
      <c r="AQ799">
        <v>69.366299999999995</v>
      </c>
      <c r="AR799">
        <v>68.170490000000001</v>
      </c>
      <c r="AS799">
        <v>66.756680000000003</v>
      </c>
      <c r="AT799">
        <v>65.861639999999994</v>
      </c>
      <c r="AU799">
        <v>65.074100000000001</v>
      </c>
      <c r="AV799">
        <v>64.636660000000006</v>
      </c>
      <c r="AW799">
        <v>64.867649999999998</v>
      </c>
      <c r="AX799">
        <v>67.258189999999999</v>
      </c>
      <c r="AY799">
        <v>71.423929999999999</v>
      </c>
      <c r="AZ799">
        <v>76.362009999999998</v>
      </c>
      <c r="BA799">
        <v>80.272220000000004</v>
      </c>
      <c r="BB799">
        <v>84.004099999999994</v>
      </c>
      <c r="BC799">
        <v>86.832740000000001</v>
      </c>
      <c r="BD799">
        <v>89.016779999999997</v>
      </c>
      <c r="BE799">
        <v>89.918400000000005</v>
      </c>
      <c r="BF799">
        <v>89.609340000000003</v>
      </c>
      <c r="BG799">
        <v>88.293899999999994</v>
      </c>
      <c r="BH799">
        <v>85.830910000000003</v>
      </c>
      <c r="BI799">
        <v>82.184340000000006</v>
      </c>
      <c r="BJ799">
        <v>77.649820000000005</v>
      </c>
      <c r="BK799">
        <v>74.502979999999994</v>
      </c>
      <c r="BL799">
        <v>72.750450000000001</v>
      </c>
      <c r="BM799">
        <v>71.306229999999999</v>
      </c>
      <c r="CW799" s="76"/>
    </row>
    <row r="800" spans="1:113" x14ac:dyDescent="0.25">
      <c r="A800" t="str">
        <f t="shared" si="12"/>
        <v>Greater Bay Area_All_All_All_All_All_43704</v>
      </c>
      <c r="B800" t="s">
        <v>177</v>
      </c>
      <c r="C800" t="s">
        <v>286</v>
      </c>
      <c r="D800" t="s">
        <v>190</v>
      </c>
      <c r="E800" t="s">
        <v>19</v>
      </c>
      <c r="F800" t="s">
        <v>19</v>
      </c>
      <c r="G800" t="s">
        <v>19</v>
      </c>
      <c r="H800" t="s">
        <v>19</v>
      </c>
      <c r="I800" t="s">
        <v>19</v>
      </c>
      <c r="J800" s="11">
        <v>43704</v>
      </c>
      <c r="K800">
        <v>15</v>
      </c>
      <c r="L800">
        <v>18</v>
      </c>
      <c r="M800">
        <v>12892</v>
      </c>
      <c r="N800">
        <v>1</v>
      </c>
      <c r="O800">
        <v>0</v>
      </c>
      <c r="P800">
        <v>1</v>
      </c>
      <c r="Q800">
        <v>0</v>
      </c>
      <c r="AP800">
        <v>69.902370000000005</v>
      </c>
      <c r="AQ800">
        <v>69.448790000000002</v>
      </c>
      <c r="AR800">
        <v>68.774079999999998</v>
      </c>
      <c r="AS800">
        <v>67.464269999999999</v>
      </c>
      <c r="AT800">
        <v>66.217470000000006</v>
      </c>
      <c r="AU800">
        <v>65.818989999999999</v>
      </c>
      <c r="AV800">
        <v>64.827169999999995</v>
      </c>
      <c r="AW800">
        <v>65.097160000000002</v>
      </c>
      <c r="AX800">
        <v>67.538730000000001</v>
      </c>
      <c r="AY800">
        <v>71.89716</v>
      </c>
      <c r="AZ800">
        <v>76.564899999999994</v>
      </c>
      <c r="BA800">
        <v>80.631200000000007</v>
      </c>
      <c r="BB800">
        <v>83.806730000000002</v>
      </c>
      <c r="BC800">
        <v>85.582070000000002</v>
      </c>
      <c r="BD800">
        <v>87.240340000000003</v>
      </c>
      <c r="BE800">
        <v>88.370599999999996</v>
      </c>
      <c r="BF800">
        <v>87.77449</v>
      </c>
      <c r="BG800">
        <v>86.868939999999995</v>
      </c>
      <c r="BH800">
        <v>84.345529999999997</v>
      </c>
      <c r="BI800">
        <v>80.544780000000003</v>
      </c>
      <c r="BJ800">
        <v>76.490530000000007</v>
      </c>
      <c r="BK800">
        <v>73.709890000000001</v>
      </c>
      <c r="BL800">
        <v>71.963229999999996</v>
      </c>
      <c r="BM800">
        <v>70.952870000000004</v>
      </c>
      <c r="CW800" s="76"/>
    </row>
    <row r="801" spans="1:113" x14ac:dyDescent="0.25">
      <c r="A801" t="str">
        <f t="shared" si="12"/>
        <v>Greater Bay Area_All_All_All_All_All_43721</v>
      </c>
      <c r="B801" t="s">
        <v>177</v>
      </c>
      <c r="C801" t="s">
        <v>286</v>
      </c>
      <c r="D801" t="s">
        <v>190</v>
      </c>
      <c r="E801" t="s">
        <v>19</v>
      </c>
      <c r="F801" t="s">
        <v>19</v>
      </c>
      <c r="G801" t="s">
        <v>19</v>
      </c>
      <c r="H801" t="s">
        <v>19</v>
      </c>
      <c r="I801" t="s">
        <v>19</v>
      </c>
      <c r="J801" s="11">
        <v>43721</v>
      </c>
      <c r="K801">
        <v>15</v>
      </c>
      <c r="L801">
        <v>18</v>
      </c>
      <c r="M801">
        <v>12756</v>
      </c>
      <c r="N801">
        <v>1</v>
      </c>
      <c r="O801">
        <v>0</v>
      </c>
      <c r="P801">
        <v>1</v>
      </c>
      <c r="Q801">
        <v>0</v>
      </c>
      <c r="AP801">
        <v>72.102270000000004</v>
      </c>
      <c r="AQ801">
        <v>69.518020000000007</v>
      </c>
      <c r="AR801">
        <v>68.385710000000003</v>
      </c>
      <c r="AS801">
        <v>67.120249999999999</v>
      </c>
      <c r="AT801">
        <v>66.358410000000006</v>
      </c>
      <c r="AU801">
        <v>65.301940000000002</v>
      </c>
      <c r="AV801">
        <v>64.815539999999999</v>
      </c>
      <c r="AW801">
        <v>64.578879999999998</v>
      </c>
      <c r="AX801">
        <v>68.356729999999999</v>
      </c>
      <c r="AY801">
        <v>74.931209999999993</v>
      </c>
      <c r="AZ801">
        <v>80.152510000000007</v>
      </c>
      <c r="BA801">
        <v>85.607740000000007</v>
      </c>
      <c r="BB801">
        <v>89.504090000000005</v>
      </c>
      <c r="BC801">
        <v>91.319180000000003</v>
      </c>
      <c r="BD801">
        <v>93.010480000000001</v>
      </c>
      <c r="BE801">
        <v>94.608540000000005</v>
      </c>
      <c r="BF801">
        <v>95.127939999999995</v>
      </c>
      <c r="BG801">
        <v>94.265860000000004</v>
      </c>
      <c r="BH801">
        <v>92.336250000000007</v>
      </c>
      <c r="BI801">
        <v>88.293880000000001</v>
      </c>
      <c r="BJ801">
        <v>83.941909999999993</v>
      </c>
      <c r="BK801">
        <v>80.644589999999994</v>
      </c>
      <c r="BL801">
        <v>77.309470000000005</v>
      </c>
      <c r="BM801">
        <v>75.278760000000005</v>
      </c>
    </row>
    <row r="802" spans="1:113" x14ac:dyDescent="0.25">
      <c r="A802" t="str">
        <f t="shared" si="12"/>
        <v>Greater Bay Area_All_All_All_All_All_2958465</v>
      </c>
      <c r="B802" t="s">
        <v>204</v>
      </c>
      <c r="C802" t="s">
        <v>286</v>
      </c>
      <c r="D802" t="s">
        <v>190</v>
      </c>
      <c r="E802" t="s">
        <v>19</v>
      </c>
      <c r="F802" t="s">
        <v>19</v>
      </c>
      <c r="G802" t="s">
        <v>19</v>
      </c>
      <c r="H802" t="s">
        <v>19</v>
      </c>
      <c r="I802" t="s">
        <v>19</v>
      </c>
      <c r="J802" s="11">
        <v>2958465</v>
      </c>
      <c r="K802">
        <v>15</v>
      </c>
      <c r="L802">
        <v>18</v>
      </c>
      <c r="M802">
        <v>13554.44</v>
      </c>
      <c r="N802">
        <v>0</v>
      </c>
      <c r="O802">
        <v>0</v>
      </c>
      <c r="P802">
        <v>0</v>
      </c>
      <c r="Q802">
        <v>0</v>
      </c>
      <c r="R802">
        <v>12.550922</v>
      </c>
      <c r="S802">
        <v>11.934646000000001</v>
      </c>
      <c r="T802">
        <v>11.766291000000001</v>
      </c>
      <c r="U802">
        <v>11.994287</v>
      </c>
      <c r="V802">
        <v>13.085504999999999</v>
      </c>
      <c r="W802">
        <v>14.896846999999999</v>
      </c>
      <c r="X802">
        <v>17.348506</v>
      </c>
      <c r="Y802">
        <v>19.883562000000001</v>
      </c>
      <c r="Z802">
        <v>22.296979</v>
      </c>
      <c r="AA802">
        <v>23.829848999999999</v>
      </c>
      <c r="AB802">
        <v>25.046012000000001</v>
      </c>
      <c r="AC802">
        <v>25.755766999999999</v>
      </c>
      <c r="AD802">
        <v>26.001009</v>
      </c>
      <c r="AE802">
        <v>26.304586</v>
      </c>
      <c r="AF802">
        <v>26.037582</v>
      </c>
      <c r="AG802">
        <v>25.460570000000001</v>
      </c>
      <c r="AH802">
        <v>24.56617</v>
      </c>
      <c r="AI802">
        <v>22.50787</v>
      </c>
      <c r="AJ802">
        <v>18.965499999999999</v>
      </c>
      <c r="AK802">
        <v>17.824660000000002</v>
      </c>
      <c r="AL802">
        <v>16.795570000000001</v>
      </c>
      <c r="AM802">
        <v>15.067030000000001</v>
      </c>
      <c r="AN802">
        <v>13.885439999999999</v>
      </c>
      <c r="AO802">
        <v>13.12269</v>
      </c>
      <c r="AP802">
        <v>71.423649999999995</v>
      </c>
      <c r="AQ802">
        <v>70.173810000000003</v>
      </c>
      <c r="AR802">
        <v>69.016300000000001</v>
      </c>
      <c r="AS802">
        <v>67.614230000000006</v>
      </c>
      <c r="AT802">
        <v>66.733750000000001</v>
      </c>
      <c r="AU802">
        <v>65.982810000000001</v>
      </c>
      <c r="AV802">
        <v>65.218149999999994</v>
      </c>
      <c r="AW802">
        <v>65.674109999999999</v>
      </c>
      <c r="AX802">
        <v>68.934259999999995</v>
      </c>
      <c r="AY802">
        <v>73.718270000000004</v>
      </c>
      <c r="AZ802">
        <v>78.704080000000005</v>
      </c>
      <c r="BA802">
        <v>82.947469999999996</v>
      </c>
      <c r="BB802">
        <v>86.216380000000001</v>
      </c>
      <c r="BC802">
        <v>88.430170000000004</v>
      </c>
      <c r="BD802">
        <v>90.27467</v>
      </c>
      <c r="BE802">
        <v>91.406409999999994</v>
      </c>
      <c r="BF802">
        <v>91.508830000000003</v>
      </c>
      <c r="BG802">
        <v>90.428569999999993</v>
      </c>
      <c r="BH802">
        <v>88.335290000000001</v>
      </c>
      <c r="BI802">
        <v>84.955830000000006</v>
      </c>
      <c r="BJ802">
        <v>80.840819999999994</v>
      </c>
      <c r="BK802">
        <v>77.331249999999997</v>
      </c>
      <c r="BL802">
        <v>74.903819999999996</v>
      </c>
      <c r="BM802">
        <v>73.171239999999997</v>
      </c>
      <c r="BN802">
        <v>-0.14459949999999999</v>
      </c>
      <c r="BO802">
        <v>-0.1079538</v>
      </c>
      <c r="BP802">
        <v>-0.12090330000000001</v>
      </c>
      <c r="BQ802">
        <v>-0.13289970000000001</v>
      </c>
      <c r="BR802">
        <v>-0.1349783</v>
      </c>
      <c r="BS802">
        <v>-9.1466699999999998E-2</v>
      </c>
      <c r="BT802">
        <v>1.9461099999999999E-2</v>
      </c>
      <c r="BU802">
        <v>0.1797377</v>
      </c>
      <c r="BV802">
        <v>0.15614210000000001</v>
      </c>
      <c r="BW802">
        <v>7.7608499999999997E-2</v>
      </c>
      <c r="BX802">
        <v>-2.30309E-2</v>
      </c>
      <c r="BY802">
        <v>-2.8248700000000002E-2</v>
      </c>
      <c r="BZ802">
        <v>3.8057599999999997E-2</v>
      </c>
      <c r="CA802">
        <v>5.4884000000000002E-2</v>
      </c>
      <c r="CB802">
        <v>0.24880340000000001</v>
      </c>
      <c r="CC802">
        <v>0.2246841</v>
      </c>
      <c r="CD802">
        <v>0.21382470000000001</v>
      </c>
      <c r="CE802">
        <v>0.25782890000000003</v>
      </c>
      <c r="CF802">
        <v>0.10343529999999999</v>
      </c>
      <c r="CG802">
        <v>1.6525000000000001E-3</v>
      </c>
      <c r="CH802">
        <v>4.86503E-2</v>
      </c>
      <c r="CI802">
        <v>9.6647999999999994E-3</v>
      </c>
      <c r="CJ802">
        <v>-8.0389999999999993E-3</v>
      </c>
      <c r="CK802">
        <v>5.9940999999999996E-3</v>
      </c>
      <c r="CL802">
        <v>1.6949800000000001E-2</v>
      </c>
      <c r="CM802">
        <v>6.1532999999999996E-3</v>
      </c>
      <c r="CN802">
        <v>5.888E-3</v>
      </c>
      <c r="CO802">
        <v>7.1402999999999996E-3</v>
      </c>
      <c r="CP802">
        <v>8.3675999999999993E-3</v>
      </c>
      <c r="CQ802">
        <v>9.2720000000000007E-3</v>
      </c>
      <c r="CR802">
        <v>8.8754000000000003E-3</v>
      </c>
      <c r="CS802">
        <v>1.01175E-2</v>
      </c>
      <c r="CT802">
        <v>9.4471999999999993E-3</v>
      </c>
      <c r="CU802">
        <v>4.3160999999999998E-3</v>
      </c>
      <c r="CV802">
        <v>8.1459999999999996E-4</v>
      </c>
      <c r="CW802">
        <v>2.008E-4</v>
      </c>
      <c r="CX802">
        <v>7.4120000000000002E-4</v>
      </c>
      <c r="CY802">
        <v>1.0292000000000001E-3</v>
      </c>
      <c r="CZ802">
        <v>8.3736000000000001E-3</v>
      </c>
      <c r="DA802">
        <v>7.3353000000000003E-3</v>
      </c>
      <c r="DB802">
        <v>7.0019000000000001E-3</v>
      </c>
      <c r="DC802">
        <v>3.5515699999999997E-2</v>
      </c>
      <c r="DD802">
        <v>0.2088469</v>
      </c>
      <c r="DE802">
        <v>0.24788189999999999</v>
      </c>
      <c r="DF802">
        <v>0.19029299999999999</v>
      </c>
      <c r="DG802">
        <v>2.0527E-2</v>
      </c>
      <c r="DH802">
        <v>8.7089000000000003E-3</v>
      </c>
      <c r="DI802">
        <v>6.7384999999999997E-3</v>
      </c>
    </row>
    <row r="803" spans="1:113" x14ac:dyDescent="0.25">
      <c r="A803" t="str">
        <f t="shared" si="12"/>
        <v>Greater Fresno Area_All_All_All_All_All_43627</v>
      </c>
      <c r="B803" t="s">
        <v>177</v>
      </c>
      <c r="C803" t="s">
        <v>287</v>
      </c>
      <c r="D803" t="s">
        <v>191</v>
      </c>
      <c r="E803" t="s">
        <v>19</v>
      </c>
      <c r="F803" t="s">
        <v>19</v>
      </c>
      <c r="G803" t="s">
        <v>19</v>
      </c>
      <c r="H803" t="s">
        <v>19</v>
      </c>
      <c r="I803" t="s">
        <v>19</v>
      </c>
      <c r="J803" s="11">
        <v>43627</v>
      </c>
      <c r="K803">
        <v>15</v>
      </c>
      <c r="L803">
        <v>18</v>
      </c>
      <c r="M803">
        <v>29756</v>
      </c>
      <c r="N803">
        <v>0</v>
      </c>
      <c r="O803">
        <v>0</v>
      </c>
      <c r="P803">
        <v>0</v>
      </c>
      <c r="Q803">
        <v>0</v>
      </c>
      <c r="R803">
        <v>5.4292819999999997</v>
      </c>
      <c r="S803">
        <v>5.2618518999999999</v>
      </c>
      <c r="T803">
        <v>5.1696501000000001</v>
      </c>
      <c r="U803">
        <v>5.1592250999999996</v>
      </c>
      <c r="V803">
        <v>5.2857852999999997</v>
      </c>
      <c r="W803">
        <v>5.5860465000000001</v>
      </c>
      <c r="X803">
        <v>6.0822324999999999</v>
      </c>
      <c r="Y803">
        <v>6.9098134</v>
      </c>
      <c r="Z803">
        <v>7.7254921999999997</v>
      </c>
      <c r="AA803">
        <v>8.3619088000000001</v>
      </c>
      <c r="AB803">
        <v>8.8578057000000001</v>
      </c>
      <c r="AC803">
        <v>9.1539552999999998</v>
      </c>
      <c r="AD803">
        <v>9.2433139999999998</v>
      </c>
      <c r="AE803">
        <v>9.4984322999999993</v>
      </c>
      <c r="AF803">
        <v>9.3553370000000005</v>
      </c>
      <c r="AG803">
        <v>9.2168969999999995</v>
      </c>
      <c r="AH803">
        <v>8.8651759999999999</v>
      </c>
      <c r="AI803">
        <v>8.2025430000000004</v>
      </c>
      <c r="AJ803">
        <v>7.8900759999999996</v>
      </c>
      <c r="AK803">
        <v>7.737533</v>
      </c>
      <c r="AL803">
        <v>7.6991769999999997</v>
      </c>
      <c r="AM803">
        <v>7.150131</v>
      </c>
      <c r="AN803">
        <v>6.5118650000000002</v>
      </c>
      <c r="AO803">
        <v>6.0326690000000003</v>
      </c>
      <c r="AP803">
        <v>84.384860000000003</v>
      </c>
      <c r="AQ803">
        <v>82.146420000000006</v>
      </c>
      <c r="AR803">
        <v>80.56259</v>
      </c>
      <c r="AS803">
        <v>78.518709999999999</v>
      </c>
      <c r="AT803">
        <v>76.160349999999994</v>
      </c>
      <c r="AU803">
        <v>74.875079999999997</v>
      </c>
      <c r="AV803">
        <v>74.491960000000006</v>
      </c>
      <c r="AW803">
        <v>76.100970000000004</v>
      </c>
      <c r="AX803">
        <v>80.61309</v>
      </c>
      <c r="AY803">
        <v>83.81438</v>
      </c>
      <c r="AZ803">
        <v>86.487440000000007</v>
      </c>
      <c r="BA803">
        <v>90.85548</v>
      </c>
      <c r="BB803">
        <v>94.368560000000002</v>
      </c>
      <c r="BC803">
        <v>96.877459999999999</v>
      </c>
      <c r="BD803">
        <v>99.264840000000007</v>
      </c>
      <c r="BE803">
        <v>100.268</v>
      </c>
      <c r="BF803">
        <v>101.54300000000001</v>
      </c>
      <c r="BG803">
        <v>101.8242</v>
      </c>
      <c r="BH803">
        <v>100.7573</v>
      </c>
      <c r="BI803">
        <v>99.604780000000005</v>
      </c>
      <c r="BJ803">
        <v>97.321749999999994</v>
      </c>
      <c r="BK803">
        <v>92.459540000000004</v>
      </c>
      <c r="BL803">
        <v>90.518739999999994</v>
      </c>
      <c r="BM803">
        <v>88.893389999999997</v>
      </c>
      <c r="BN803">
        <v>-0.1286795</v>
      </c>
      <c r="BO803">
        <v>-0.1246765</v>
      </c>
      <c r="BP803">
        <v>-0.1325491</v>
      </c>
      <c r="BQ803">
        <v>-7.0978700000000006E-2</v>
      </c>
      <c r="BR803">
        <v>-7.5252899999999998E-2</v>
      </c>
      <c r="BS803">
        <v>-1.1842800000000001E-2</v>
      </c>
      <c r="BT803">
        <v>1.8382699999999998E-2</v>
      </c>
      <c r="BU803">
        <v>0.16987450000000001</v>
      </c>
      <c r="BV803">
        <v>0.1681484</v>
      </c>
      <c r="BW803">
        <v>0.1199059</v>
      </c>
      <c r="BX803">
        <v>5.7773999999999999E-2</v>
      </c>
      <c r="BY803">
        <v>-1.65072E-2</v>
      </c>
      <c r="BZ803">
        <v>-4.5197399999999999E-2</v>
      </c>
      <c r="CA803">
        <v>-3.7497599999999999E-2</v>
      </c>
      <c r="CB803">
        <v>0.14525779999999999</v>
      </c>
      <c r="CC803">
        <v>0.12065969999999999</v>
      </c>
      <c r="CD803">
        <v>8.9780600000000002E-2</v>
      </c>
      <c r="CE803">
        <v>2.9051500000000001E-2</v>
      </c>
      <c r="CF803">
        <v>-1.28875E-2</v>
      </c>
      <c r="CG803">
        <v>-3.5296099999999997E-2</v>
      </c>
      <c r="CH803">
        <v>-4.2654999999999998E-2</v>
      </c>
      <c r="CI803">
        <v>-7.1543300000000004E-2</v>
      </c>
      <c r="CJ803">
        <v>-7.1292900000000006E-2</v>
      </c>
      <c r="CK803">
        <v>-7.2233699999999998E-2</v>
      </c>
      <c r="CL803">
        <v>4.8424999999999996E-3</v>
      </c>
      <c r="CM803">
        <v>6.8409999999999999E-3</v>
      </c>
      <c r="CN803">
        <v>6.7394000000000004E-3</v>
      </c>
      <c r="CO803">
        <v>5.2047999999999999E-3</v>
      </c>
      <c r="CP803">
        <v>4.5395000000000001E-3</v>
      </c>
      <c r="CQ803">
        <v>1.8060000000000001E-3</v>
      </c>
      <c r="CR803">
        <v>1.9055999999999999E-3</v>
      </c>
      <c r="CS803">
        <v>2.1879999999999998E-3</v>
      </c>
      <c r="CT803">
        <v>1.6144E-3</v>
      </c>
      <c r="CU803">
        <v>9.1909999999999995E-4</v>
      </c>
      <c r="CV803">
        <v>1.1241000000000001E-3</v>
      </c>
      <c r="CW803">
        <v>4.2099999999999999E-4</v>
      </c>
      <c r="CX803">
        <v>8.0259999999999999E-4</v>
      </c>
      <c r="CY803">
        <v>1.3297999999999999E-3</v>
      </c>
      <c r="CZ803">
        <v>2.9378999999999998E-3</v>
      </c>
      <c r="DA803">
        <v>3.1388000000000002E-3</v>
      </c>
      <c r="DB803">
        <v>3.7282000000000001E-3</v>
      </c>
      <c r="DC803">
        <v>5.3559000000000002E-3</v>
      </c>
      <c r="DD803">
        <v>2.47292E-2</v>
      </c>
      <c r="DE803">
        <v>3.0248899999999999E-2</v>
      </c>
      <c r="DF803">
        <v>2.0522599999999998E-2</v>
      </c>
      <c r="DG803">
        <v>5.3407000000000003E-3</v>
      </c>
      <c r="DH803">
        <v>3.4805999999999999E-3</v>
      </c>
      <c r="DI803">
        <v>3.9741000000000004E-3</v>
      </c>
    </row>
    <row r="804" spans="1:113" x14ac:dyDescent="0.25">
      <c r="A804" t="str">
        <f t="shared" si="12"/>
        <v>Greater Fresno Area_All_All_All_All_All_43670</v>
      </c>
      <c r="B804" t="s">
        <v>177</v>
      </c>
      <c r="C804" t="s">
        <v>287</v>
      </c>
      <c r="D804" t="s">
        <v>191</v>
      </c>
      <c r="E804" t="s">
        <v>19</v>
      </c>
      <c r="F804" t="s">
        <v>19</v>
      </c>
      <c r="G804" t="s">
        <v>19</v>
      </c>
      <c r="H804" t="s">
        <v>19</v>
      </c>
      <c r="I804" t="s">
        <v>19</v>
      </c>
      <c r="J804" s="11">
        <v>43670</v>
      </c>
      <c r="K804">
        <v>15</v>
      </c>
      <c r="L804">
        <v>18</v>
      </c>
      <c r="M804">
        <v>29389</v>
      </c>
      <c r="N804">
        <v>0</v>
      </c>
      <c r="O804">
        <v>0</v>
      </c>
      <c r="P804">
        <v>0</v>
      </c>
      <c r="Q804">
        <v>0</v>
      </c>
      <c r="R804">
        <v>6.2155768</v>
      </c>
      <c r="S804">
        <v>6.0265738000000004</v>
      </c>
      <c r="T804">
        <v>5.8541191000000001</v>
      </c>
      <c r="U804">
        <v>5.7605751999999999</v>
      </c>
      <c r="V804">
        <v>5.8961110000000003</v>
      </c>
      <c r="W804">
        <v>6.3609059999999999</v>
      </c>
      <c r="X804">
        <v>6.7772227000000003</v>
      </c>
      <c r="Y804">
        <v>7.4918472999999999</v>
      </c>
      <c r="Z804">
        <v>8.2150061999999995</v>
      </c>
      <c r="AA804">
        <v>8.8559076999999995</v>
      </c>
      <c r="AB804">
        <v>9.4125394999999994</v>
      </c>
      <c r="AC804">
        <v>9.7217348000000001</v>
      </c>
      <c r="AD804">
        <v>9.7318087999999996</v>
      </c>
      <c r="AE804">
        <v>9.9052336000000007</v>
      </c>
      <c r="AF804">
        <v>9.8233485999999992</v>
      </c>
      <c r="AG804">
        <v>9.7230080000000001</v>
      </c>
      <c r="AH804">
        <v>9.4395469999999992</v>
      </c>
      <c r="AI804">
        <v>8.8020420000000001</v>
      </c>
      <c r="AJ804">
        <v>8.6109469999999995</v>
      </c>
      <c r="AK804">
        <v>8.5521259999999995</v>
      </c>
      <c r="AL804">
        <v>8.3342600000000004</v>
      </c>
      <c r="AM804">
        <v>7.7636849999999997</v>
      </c>
      <c r="AN804">
        <v>7.0916800000000002</v>
      </c>
      <c r="AO804">
        <v>6.5441950000000002</v>
      </c>
      <c r="AP804">
        <v>86.783580000000001</v>
      </c>
      <c r="AQ804">
        <v>83.050759999999997</v>
      </c>
      <c r="AR804">
        <v>79.997</v>
      </c>
      <c r="AS804">
        <v>79.055049999999994</v>
      </c>
      <c r="AT804">
        <v>78.055940000000007</v>
      </c>
      <c r="AU804">
        <v>77.478110000000001</v>
      </c>
      <c r="AV804">
        <v>75.717939999999999</v>
      </c>
      <c r="AW804">
        <v>76.011080000000007</v>
      </c>
      <c r="AX804">
        <v>79.483019999999996</v>
      </c>
      <c r="AY804">
        <v>83.886579999999995</v>
      </c>
      <c r="AZ804">
        <v>88.25027</v>
      </c>
      <c r="BA804">
        <v>91.63597</v>
      </c>
      <c r="BB804">
        <v>93.125590000000003</v>
      </c>
      <c r="BC804">
        <v>96.195580000000007</v>
      </c>
      <c r="BD804">
        <v>99.384500000000003</v>
      </c>
      <c r="BE804">
        <v>101.996</v>
      </c>
      <c r="BF804">
        <v>103.2662</v>
      </c>
      <c r="BG804">
        <v>103.724</v>
      </c>
      <c r="BH804">
        <v>103.29989999999999</v>
      </c>
      <c r="BI804">
        <v>101.06059999999999</v>
      </c>
      <c r="BJ804">
        <v>97.631060000000005</v>
      </c>
      <c r="BK804">
        <v>94.052220000000005</v>
      </c>
      <c r="BL804">
        <v>91.766779999999997</v>
      </c>
      <c r="BM804">
        <v>90.740080000000006</v>
      </c>
      <c r="BN804">
        <v>-0.2026193</v>
      </c>
      <c r="BO804">
        <v>-0.1541092</v>
      </c>
      <c r="BP804">
        <v>-0.1715381</v>
      </c>
      <c r="BQ804">
        <v>-0.14443719999999999</v>
      </c>
      <c r="BR804">
        <v>-0.14061689999999999</v>
      </c>
      <c r="BS804">
        <v>-0.15992890000000001</v>
      </c>
      <c r="BT804">
        <v>-9.1234499999999996E-2</v>
      </c>
      <c r="BU804">
        <v>7.9626999999999996E-3</v>
      </c>
      <c r="BV804">
        <v>8.5555500000000007E-2</v>
      </c>
      <c r="BW804">
        <v>7.4274499999999993E-2</v>
      </c>
      <c r="BX804">
        <v>-4.5320000000000001E-4</v>
      </c>
      <c r="BY804">
        <v>-2.46E-2</v>
      </c>
      <c r="BZ804">
        <v>-2.5142299999999999E-2</v>
      </c>
      <c r="CA804">
        <v>4.3391100000000002E-2</v>
      </c>
      <c r="CB804">
        <v>0.2072553</v>
      </c>
      <c r="CC804">
        <v>0.19754579999999999</v>
      </c>
      <c r="CD804">
        <v>0.1764194</v>
      </c>
      <c r="CE804">
        <v>8.3018300000000003E-2</v>
      </c>
      <c r="CF804">
        <v>-7.4635599999999996E-2</v>
      </c>
      <c r="CG804">
        <v>-0.1385981</v>
      </c>
      <c r="CH804">
        <v>-0.1092495</v>
      </c>
      <c r="CI804">
        <v>-5.7328499999999998E-2</v>
      </c>
      <c r="CJ804">
        <v>-8.0179299999999995E-2</v>
      </c>
      <c r="CK804">
        <v>-0.118713</v>
      </c>
      <c r="CL804">
        <v>6.417E-3</v>
      </c>
      <c r="CM804">
        <v>3.0393999999999998E-3</v>
      </c>
      <c r="CN804">
        <v>2.8524000000000002E-3</v>
      </c>
      <c r="CO804">
        <v>2.3211999999999998E-3</v>
      </c>
      <c r="CP804">
        <v>1.8109000000000001E-3</v>
      </c>
      <c r="CQ804">
        <v>1.7700000000000001E-3</v>
      </c>
      <c r="CR804">
        <v>1.5472999999999999E-3</v>
      </c>
      <c r="CS804">
        <v>1.9224000000000001E-3</v>
      </c>
      <c r="CT804">
        <v>1.4476999999999999E-3</v>
      </c>
      <c r="CU804">
        <v>9.1120000000000003E-4</v>
      </c>
      <c r="CV804">
        <v>8.3370000000000004E-4</v>
      </c>
      <c r="CW804">
        <v>4.3310000000000001E-4</v>
      </c>
      <c r="CX804">
        <v>6.3170000000000001E-4</v>
      </c>
      <c r="CY804">
        <v>1.1437999999999999E-3</v>
      </c>
      <c r="CZ804">
        <v>2.2485999999999999E-3</v>
      </c>
      <c r="DA804">
        <v>2.6128000000000002E-3</v>
      </c>
      <c r="DB804">
        <v>3.4339000000000001E-3</v>
      </c>
      <c r="DC804">
        <v>5.0207999999999997E-3</v>
      </c>
      <c r="DD804">
        <v>2.5479499999999999E-2</v>
      </c>
      <c r="DE804">
        <v>2.81747E-2</v>
      </c>
      <c r="DF804">
        <v>2.1685900000000001E-2</v>
      </c>
      <c r="DG804">
        <v>4.7244000000000001E-3</v>
      </c>
      <c r="DH804">
        <v>3.2804000000000002E-3</v>
      </c>
      <c r="DI804">
        <v>3.7057000000000001E-3</v>
      </c>
    </row>
    <row r="805" spans="1:113" x14ac:dyDescent="0.25">
      <c r="A805" t="str">
        <f t="shared" si="12"/>
        <v>Greater Fresno Area_All_All_All_All_All_43672</v>
      </c>
      <c r="B805" t="s">
        <v>177</v>
      </c>
      <c r="C805" t="s">
        <v>287</v>
      </c>
      <c r="D805" t="s">
        <v>191</v>
      </c>
      <c r="E805" t="s">
        <v>19</v>
      </c>
      <c r="F805" t="s">
        <v>19</v>
      </c>
      <c r="G805" t="s">
        <v>19</v>
      </c>
      <c r="H805" t="s">
        <v>19</v>
      </c>
      <c r="I805" t="s">
        <v>19</v>
      </c>
      <c r="J805" s="11">
        <v>43672</v>
      </c>
      <c r="K805">
        <v>15</v>
      </c>
      <c r="L805">
        <v>18</v>
      </c>
      <c r="M805">
        <v>29373</v>
      </c>
      <c r="N805">
        <v>0</v>
      </c>
      <c r="O805">
        <v>0</v>
      </c>
      <c r="P805">
        <v>0</v>
      </c>
      <c r="Q805">
        <v>0</v>
      </c>
      <c r="R805">
        <v>6.2618267999999997</v>
      </c>
      <c r="S805">
        <v>6.0396444000000002</v>
      </c>
      <c r="T805">
        <v>5.9232260999999999</v>
      </c>
      <c r="U805">
        <v>5.8624831999999998</v>
      </c>
      <c r="V805">
        <v>6.0363102</v>
      </c>
      <c r="W805">
        <v>6.4013635000000004</v>
      </c>
      <c r="X805">
        <v>6.8101813</v>
      </c>
      <c r="Y805">
        <v>7.4712871999999999</v>
      </c>
      <c r="Z805">
        <v>8.1922229000000009</v>
      </c>
      <c r="AA805">
        <v>8.8002044000000001</v>
      </c>
      <c r="AB805">
        <v>9.4379223000000003</v>
      </c>
      <c r="AC805">
        <v>9.7090055999999993</v>
      </c>
      <c r="AD805">
        <v>9.8134438999999993</v>
      </c>
      <c r="AE805">
        <v>9.9692699000000005</v>
      </c>
      <c r="AF805">
        <v>9.8416379999999997</v>
      </c>
      <c r="AG805">
        <v>9.7013309999999997</v>
      </c>
      <c r="AH805">
        <v>9.3226150000000008</v>
      </c>
      <c r="AI805">
        <v>8.74268</v>
      </c>
      <c r="AJ805">
        <v>8.4722810000000006</v>
      </c>
      <c r="AK805">
        <v>8.2595349999999996</v>
      </c>
      <c r="AL805">
        <v>8.1412420000000001</v>
      </c>
      <c r="AM805">
        <v>7.6282290000000001</v>
      </c>
      <c r="AN805">
        <v>6.9657989999999996</v>
      </c>
      <c r="AO805">
        <v>6.3902020000000004</v>
      </c>
      <c r="AP805">
        <v>85.673100000000005</v>
      </c>
      <c r="AQ805">
        <v>86.011409999999998</v>
      </c>
      <c r="AR805">
        <v>85.003469999999993</v>
      </c>
      <c r="AS805">
        <v>83.454509999999999</v>
      </c>
      <c r="AT805">
        <v>82.2012</v>
      </c>
      <c r="AU805">
        <v>79.92474</v>
      </c>
      <c r="AV805">
        <v>78.149680000000004</v>
      </c>
      <c r="AW805">
        <v>79.176109999999994</v>
      </c>
      <c r="AX805">
        <v>81.803150000000002</v>
      </c>
      <c r="AY805">
        <v>85.566410000000005</v>
      </c>
      <c r="AZ805">
        <v>90.807559999999995</v>
      </c>
      <c r="BA805">
        <v>94.286580000000001</v>
      </c>
      <c r="BB805">
        <v>96.81277</v>
      </c>
      <c r="BC805">
        <v>98.928889999999996</v>
      </c>
      <c r="BD805">
        <v>100.9769</v>
      </c>
      <c r="BE805">
        <v>102.83669999999999</v>
      </c>
      <c r="BF805">
        <v>103.95059999999999</v>
      </c>
      <c r="BG805">
        <v>103.5813</v>
      </c>
      <c r="BH805">
        <v>102.4128</v>
      </c>
      <c r="BI805">
        <v>99.867339999999999</v>
      </c>
      <c r="BJ805">
        <v>96.959860000000006</v>
      </c>
      <c r="BK805">
        <v>93.710319999999996</v>
      </c>
      <c r="BL805">
        <v>90.750569999999996</v>
      </c>
      <c r="BM805">
        <v>87.806240000000003</v>
      </c>
      <c r="BN805">
        <v>-0.20259060000000001</v>
      </c>
      <c r="BO805">
        <v>-0.16155659999999999</v>
      </c>
      <c r="BP805">
        <v>-0.18814059999999999</v>
      </c>
      <c r="BQ805">
        <v>-0.15441179999999999</v>
      </c>
      <c r="BR805">
        <v>-0.1541266</v>
      </c>
      <c r="BS805">
        <v>-0.17207749999999999</v>
      </c>
      <c r="BT805">
        <v>-0.1047737</v>
      </c>
      <c r="BU805">
        <v>-5.1600999999999999E-3</v>
      </c>
      <c r="BV805">
        <v>7.6651700000000003E-2</v>
      </c>
      <c r="BW805">
        <v>7.1542099999999997E-2</v>
      </c>
      <c r="BX805">
        <v>-2.8765000000000002E-3</v>
      </c>
      <c r="BY805">
        <v>-2.55517E-2</v>
      </c>
      <c r="BZ805">
        <v>-2.7028199999999999E-2</v>
      </c>
      <c r="CA805">
        <v>5.1939899999999997E-2</v>
      </c>
      <c r="CB805">
        <v>0.2152685</v>
      </c>
      <c r="CC805">
        <v>0.2029426</v>
      </c>
      <c r="CD805">
        <v>0.18141879999999999</v>
      </c>
      <c r="CE805">
        <v>8.11746E-2</v>
      </c>
      <c r="CF805">
        <v>-7.1014999999999995E-2</v>
      </c>
      <c r="CG805">
        <v>-0.13136210000000001</v>
      </c>
      <c r="CH805">
        <v>-0.1100468</v>
      </c>
      <c r="CI805">
        <v>-6.0286300000000001E-2</v>
      </c>
      <c r="CJ805">
        <v>-8.5083800000000001E-2</v>
      </c>
      <c r="CK805">
        <v>-6.5186999999999995E-2</v>
      </c>
      <c r="CL805">
        <v>7.3150000000000003E-3</v>
      </c>
      <c r="CM805">
        <v>3.4115E-3</v>
      </c>
      <c r="CN805">
        <v>3.3976000000000002E-3</v>
      </c>
      <c r="CO805">
        <v>3.3062999999999999E-3</v>
      </c>
      <c r="CP805">
        <v>2.3785999999999998E-3</v>
      </c>
      <c r="CQ805">
        <v>2.0749000000000002E-3</v>
      </c>
      <c r="CR805">
        <v>1.5211000000000001E-3</v>
      </c>
      <c r="CS805">
        <v>2.2068999999999999E-3</v>
      </c>
      <c r="CT805">
        <v>1.2162E-3</v>
      </c>
      <c r="CU805">
        <v>1.0093999999999999E-3</v>
      </c>
      <c r="CV805">
        <v>1.0843999999999999E-3</v>
      </c>
      <c r="CW805">
        <v>5.3160000000000002E-4</v>
      </c>
      <c r="CX805">
        <v>6.8150000000000003E-4</v>
      </c>
      <c r="CY805">
        <v>1.1528E-3</v>
      </c>
      <c r="CZ805">
        <v>2.5642E-3</v>
      </c>
      <c r="DA805">
        <v>2.8500000000000001E-3</v>
      </c>
      <c r="DB805">
        <v>3.9453999999999999E-3</v>
      </c>
      <c r="DC805">
        <v>5.6370999999999999E-3</v>
      </c>
      <c r="DD805">
        <v>2.5525599999999999E-2</v>
      </c>
      <c r="DE805">
        <v>3.0241400000000002E-2</v>
      </c>
      <c r="DF805">
        <v>2.42051E-2</v>
      </c>
      <c r="DG805">
        <v>6.2332999999999998E-3</v>
      </c>
      <c r="DH805">
        <v>4.5602999999999998E-3</v>
      </c>
      <c r="DI805">
        <v>5.4821999999999996E-3</v>
      </c>
    </row>
    <row r="806" spans="1:113" x14ac:dyDescent="0.25">
      <c r="A806" t="str">
        <f t="shared" si="12"/>
        <v>Greater Fresno Area_All_All_All_All_All_43690</v>
      </c>
      <c r="B806" t="s">
        <v>177</v>
      </c>
      <c r="C806" t="s">
        <v>287</v>
      </c>
      <c r="D806" t="s">
        <v>191</v>
      </c>
      <c r="E806" t="s">
        <v>19</v>
      </c>
      <c r="F806" t="s">
        <v>19</v>
      </c>
      <c r="G806" t="s">
        <v>19</v>
      </c>
      <c r="H806" t="s">
        <v>19</v>
      </c>
      <c r="I806" t="s">
        <v>19</v>
      </c>
      <c r="J806" s="11">
        <v>43690</v>
      </c>
      <c r="K806">
        <v>15</v>
      </c>
      <c r="L806">
        <v>18</v>
      </c>
      <c r="M806">
        <v>29071</v>
      </c>
      <c r="N806">
        <v>0</v>
      </c>
      <c r="O806">
        <v>0</v>
      </c>
      <c r="P806">
        <v>0</v>
      </c>
      <c r="Q806">
        <v>0</v>
      </c>
      <c r="R806">
        <v>5.5353984000000001</v>
      </c>
      <c r="S806">
        <v>5.4122266000000003</v>
      </c>
      <c r="T806">
        <v>5.3544717000000004</v>
      </c>
      <c r="U806">
        <v>5.3423164999999999</v>
      </c>
      <c r="V806">
        <v>5.5284215999999997</v>
      </c>
      <c r="W806">
        <v>5.8934936999999996</v>
      </c>
      <c r="X806">
        <v>6.4353258000000002</v>
      </c>
      <c r="Y806">
        <v>7.1289816000000004</v>
      </c>
      <c r="Z806">
        <v>7.9932812000000002</v>
      </c>
      <c r="AA806">
        <v>8.6351011999999994</v>
      </c>
      <c r="AB806">
        <v>9.1335829999999998</v>
      </c>
      <c r="AC806">
        <v>9.4516652000000008</v>
      </c>
      <c r="AD806">
        <v>9.5935631000000008</v>
      </c>
      <c r="AE806">
        <v>9.8561452000000003</v>
      </c>
      <c r="AF806">
        <v>9.8211597000000008</v>
      </c>
      <c r="AG806">
        <v>9.6842109999999995</v>
      </c>
      <c r="AH806">
        <v>9.2991580000000003</v>
      </c>
      <c r="AI806">
        <v>8.5930269999999993</v>
      </c>
      <c r="AJ806">
        <v>8.2768879999999996</v>
      </c>
      <c r="AK806">
        <v>8.1377190000000006</v>
      </c>
      <c r="AL806">
        <v>7.8932460000000004</v>
      </c>
      <c r="AM806">
        <v>7.2416499999999999</v>
      </c>
      <c r="AN806">
        <v>6.6134539999999999</v>
      </c>
      <c r="AO806">
        <v>6.0344170000000004</v>
      </c>
      <c r="AP806">
        <v>82.43553</v>
      </c>
      <c r="AQ806">
        <v>79.507800000000003</v>
      </c>
      <c r="AR806">
        <v>77.627619999999993</v>
      </c>
      <c r="AS806">
        <v>75.524349999999998</v>
      </c>
      <c r="AT806">
        <v>74.604860000000002</v>
      </c>
      <c r="AU806">
        <v>72.744709999999998</v>
      </c>
      <c r="AV806">
        <v>71.063059999999993</v>
      </c>
      <c r="AW806">
        <v>71.571160000000006</v>
      </c>
      <c r="AX806">
        <v>75.507369999999995</v>
      </c>
      <c r="AY806">
        <v>79.638009999999994</v>
      </c>
      <c r="AZ806">
        <v>83.341530000000006</v>
      </c>
      <c r="BA806">
        <v>87.666700000000006</v>
      </c>
      <c r="BB806">
        <v>91.464519999999993</v>
      </c>
      <c r="BC806">
        <v>94.492530000000002</v>
      </c>
      <c r="BD806">
        <v>96.831699999999998</v>
      </c>
      <c r="BE806">
        <v>98.785390000000007</v>
      </c>
      <c r="BF806">
        <v>100.1463</v>
      </c>
      <c r="BG806">
        <v>100.1895</v>
      </c>
      <c r="BH806">
        <v>99.762360000000001</v>
      </c>
      <c r="BI806">
        <v>97.740610000000004</v>
      </c>
      <c r="BJ806">
        <v>94.998980000000003</v>
      </c>
      <c r="BK806">
        <v>92.187489999999997</v>
      </c>
      <c r="BL806">
        <v>89.214550000000003</v>
      </c>
      <c r="BM806">
        <v>86.260090000000005</v>
      </c>
      <c r="BN806">
        <v>-6.6031500000000007E-2</v>
      </c>
      <c r="BO806">
        <v>-6.9823899999999994E-2</v>
      </c>
      <c r="BP806">
        <v>-5.2508399999999997E-2</v>
      </c>
      <c r="BQ806">
        <v>-4.4745600000000003E-2</v>
      </c>
      <c r="BR806">
        <v>-3.6422900000000001E-2</v>
      </c>
      <c r="BS806">
        <v>-2.62574E-2</v>
      </c>
      <c r="BT806">
        <v>1.41324E-2</v>
      </c>
      <c r="BU806">
        <v>8.4803000000000003E-2</v>
      </c>
      <c r="BV806">
        <v>3.5360599999999999E-2</v>
      </c>
      <c r="BW806">
        <v>7.3568000000000001E-3</v>
      </c>
      <c r="BX806">
        <v>-5.7282000000000001E-3</v>
      </c>
      <c r="BY806">
        <v>-2.8211E-2</v>
      </c>
      <c r="BZ806">
        <v>-2.5866000000000001E-3</v>
      </c>
      <c r="CA806">
        <v>2.7500900000000002E-2</v>
      </c>
      <c r="CB806">
        <v>0.15581229999999999</v>
      </c>
      <c r="CC806">
        <v>0.14636109999999999</v>
      </c>
      <c r="CD806">
        <v>0.13708690000000001</v>
      </c>
      <c r="CE806">
        <v>0.112987</v>
      </c>
      <c r="CF806">
        <v>-1.237E-3</v>
      </c>
      <c r="CG806">
        <v>-8.3277900000000002E-2</v>
      </c>
      <c r="CH806">
        <v>-4.6858700000000003E-2</v>
      </c>
      <c r="CI806">
        <v>-6.4543999999999999E-3</v>
      </c>
      <c r="CJ806">
        <v>-7.5719999999999997E-3</v>
      </c>
      <c r="CK806">
        <v>-1.74559E-2</v>
      </c>
      <c r="CL806">
        <v>4.6813999999999996E-3</v>
      </c>
      <c r="CM806">
        <v>2.6762999999999999E-3</v>
      </c>
      <c r="CN806">
        <v>2.6737000000000002E-3</v>
      </c>
      <c r="CO806">
        <v>2.2793000000000002E-3</v>
      </c>
      <c r="CP806">
        <v>1.6180000000000001E-3</v>
      </c>
      <c r="CQ806">
        <v>1.4270999999999999E-3</v>
      </c>
      <c r="CR806">
        <v>1.5330999999999999E-3</v>
      </c>
      <c r="CS806">
        <v>1.6095E-3</v>
      </c>
      <c r="CT806">
        <v>1.6245000000000001E-3</v>
      </c>
      <c r="CU806">
        <v>1.0165E-3</v>
      </c>
      <c r="CV806">
        <v>1.2153000000000001E-3</v>
      </c>
      <c r="CW806">
        <v>2.7579999999999998E-4</v>
      </c>
      <c r="CX806">
        <v>8.3620000000000005E-4</v>
      </c>
      <c r="CY806">
        <v>1.1002E-3</v>
      </c>
      <c r="CZ806">
        <v>2.9715000000000002E-3</v>
      </c>
      <c r="DA806">
        <v>3.9992999999999999E-3</v>
      </c>
      <c r="DB806">
        <v>4.6405999999999999E-3</v>
      </c>
      <c r="DC806">
        <v>8.0309000000000005E-3</v>
      </c>
      <c r="DD806">
        <v>3.2205699999999997E-2</v>
      </c>
      <c r="DE806">
        <v>3.5096599999999999E-2</v>
      </c>
      <c r="DF806">
        <v>2.98848E-2</v>
      </c>
      <c r="DG806">
        <v>4.8443000000000002E-3</v>
      </c>
      <c r="DH806">
        <v>2.8051E-3</v>
      </c>
      <c r="DI806">
        <v>2.2753000000000001E-3</v>
      </c>
    </row>
    <row r="807" spans="1:113" x14ac:dyDescent="0.25">
      <c r="A807" t="str">
        <f t="shared" si="12"/>
        <v>Greater Fresno Area_All_All_All_All_All_43691</v>
      </c>
      <c r="B807" t="s">
        <v>177</v>
      </c>
      <c r="C807" t="s">
        <v>287</v>
      </c>
      <c r="D807" t="s">
        <v>191</v>
      </c>
      <c r="E807" t="s">
        <v>19</v>
      </c>
      <c r="F807" t="s">
        <v>19</v>
      </c>
      <c r="G807" t="s">
        <v>19</v>
      </c>
      <c r="H807" t="s">
        <v>19</v>
      </c>
      <c r="I807" t="s">
        <v>19</v>
      </c>
      <c r="J807" s="11">
        <v>43691</v>
      </c>
      <c r="K807">
        <v>15</v>
      </c>
      <c r="L807">
        <v>18</v>
      </c>
      <c r="M807">
        <v>29045</v>
      </c>
      <c r="N807">
        <v>0</v>
      </c>
      <c r="O807">
        <v>0</v>
      </c>
      <c r="P807">
        <v>0</v>
      </c>
      <c r="Q807">
        <v>0</v>
      </c>
      <c r="R807">
        <v>5.8173921999999996</v>
      </c>
      <c r="S807">
        <v>5.6618605000000004</v>
      </c>
      <c r="T807">
        <v>5.4539188999999997</v>
      </c>
      <c r="U807">
        <v>5.4606167000000001</v>
      </c>
      <c r="V807">
        <v>5.6269346000000002</v>
      </c>
      <c r="W807">
        <v>6.0307328</v>
      </c>
      <c r="X807">
        <v>6.5990791</v>
      </c>
      <c r="Y807">
        <v>7.3613587999999996</v>
      </c>
      <c r="Z807">
        <v>8.3002219000000004</v>
      </c>
      <c r="AA807">
        <v>8.9096460000000004</v>
      </c>
      <c r="AB807">
        <v>9.4258628000000009</v>
      </c>
      <c r="AC807">
        <v>9.7693382</v>
      </c>
      <c r="AD807">
        <v>9.9285867999999997</v>
      </c>
      <c r="AE807">
        <v>10.238516000000001</v>
      </c>
      <c r="AF807">
        <v>10.225623000000001</v>
      </c>
      <c r="AG807">
        <v>10.0517</v>
      </c>
      <c r="AH807">
        <v>9.6483629999999998</v>
      </c>
      <c r="AI807">
        <v>8.9038050000000002</v>
      </c>
      <c r="AJ807">
        <v>8.6250140000000002</v>
      </c>
      <c r="AK807">
        <v>8.4092590000000005</v>
      </c>
      <c r="AL807">
        <v>8.1284089999999996</v>
      </c>
      <c r="AM807">
        <v>7.3856640000000002</v>
      </c>
      <c r="AN807">
        <v>6.6855659999999997</v>
      </c>
      <c r="AO807">
        <v>6.158461</v>
      </c>
      <c r="AP807">
        <v>85.532910000000001</v>
      </c>
      <c r="AQ807">
        <v>81.287800000000004</v>
      </c>
      <c r="AR807">
        <v>80.323599999999999</v>
      </c>
      <c r="AS807">
        <v>77.616560000000007</v>
      </c>
      <c r="AT807">
        <v>75.707570000000004</v>
      </c>
      <c r="AU807">
        <v>74.718090000000004</v>
      </c>
      <c r="AV807">
        <v>74.201040000000006</v>
      </c>
      <c r="AW807">
        <v>73.889179999999996</v>
      </c>
      <c r="AX807">
        <v>77.862909999999999</v>
      </c>
      <c r="AY807">
        <v>81.721720000000005</v>
      </c>
      <c r="AZ807">
        <v>86.26482</v>
      </c>
      <c r="BA807">
        <v>91.007429999999999</v>
      </c>
      <c r="BB807">
        <v>94.992099999999994</v>
      </c>
      <c r="BC807">
        <v>98.459130000000002</v>
      </c>
      <c r="BD807">
        <v>100.85890000000001</v>
      </c>
      <c r="BE807">
        <v>101.96129999999999</v>
      </c>
      <c r="BF807">
        <v>102.9442</v>
      </c>
      <c r="BG807">
        <v>103.4439</v>
      </c>
      <c r="BH807">
        <v>102.9482</v>
      </c>
      <c r="BI807">
        <v>101.3121</v>
      </c>
      <c r="BJ807">
        <v>97.991699999999994</v>
      </c>
      <c r="BK807">
        <v>94.692430000000002</v>
      </c>
      <c r="BL807">
        <v>91.875690000000006</v>
      </c>
      <c r="BM807">
        <v>88.995099999999994</v>
      </c>
      <c r="BN807">
        <v>-7.2948700000000005E-2</v>
      </c>
      <c r="BO807">
        <v>-7.3772599999999994E-2</v>
      </c>
      <c r="BP807">
        <v>-6.0319299999999999E-2</v>
      </c>
      <c r="BQ807">
        <v>-4.6330900000000001E-2</v>
      </c>
      <c r="BR807">
        <v>-3.69991E-2</v>
      </c>
      <c r="BS807">
        <v>-3.2748800000000002E-2</v>
      </c>
      <c r="BT807">
        <v>-2.7510000000000002E-4</v>
      </c>
      <c r="BU807">
        <v>7.6355400000000004E-2</v>
      </c>
      <c r="BV807">
        <v>2.6494199999999999E-2</v>
      </c>
      <c r="BW807">
        <v>4.1498999999999998E-3</v>
      </c>
      <c r="BX807">
        <v>-7.1364000000000002E-3</v>
      </c>
      <c r="BY807">
        <v>-2.8011000000000001E-2</v>
      </c>
      <c r="BZ807">
        <v>-4.7038999999999996E-3</v>
      </c>
      <c r="CA807">
        <v>3.9277899999999998E-2</v>
      </c>
      <c r="CB807">
        <v>0.17759150000000001</v>
      </c>
      <c r="CC807">
        <v>0.15719929999999999</v>
      </c>
      <c r="CD807">
        <v>0.14198620000000001</v>
      </c>
      <c r="CE807">
        <v>0.1044954</v>
      </c>
      <c r="CF807">
        <v>-1.95275E-2</v>
      </c>
      <c r="CG807">
        <v>-0.1017267</v>
      </c>
      <c r="CH807">
        <v>-5.6711299999999999E-2</v>
      </c>
      <c r="CI807">
        <v>-8.6219E-3</v>
      </c>
      <c r="CJ807">
        <v>-2.7573400000000001E-2</v>
      </c>
      <c r="CK807">
        <v>-3.1859600000000002E-2</v>
      </c>
      <c r="CL807">
        <v>5.6258999999999997E-3</v>
      </c>
      <c r="CM807">
        <v>3.2902000000000001E-3</v>
      </c>
      <c r="CN807">
        <v>2.5106999999999998E-3</v>
      </c>
      <c r="CO807">
        <v>2.1933999999999999E-3</v>
      </c>
      <c r="CP807">
        <v>1.6356000000000001E-3</v>
      </c>
      <c r="CQ807">
        <v>1.3424000000000001E-3</v>
      </c>
      <c r="CR807">
        <v>1.805E-3</v>
      </c>
      <c r="CS807">
        <v>1.4381999999999999E-3</v>
      </c>
      <c r="CT807">
        <v>1.743E-3</v>
      </c>
      <c r="CU807">
        <v>9.4390000000000001E-4</v>
      </c>
      <c r="CV807">
        <v>1.1236E-3</v>
      </c>
      <c r="CW807">
        <v>2.6590000000000001E-4</v>
      </c>
      <c r="CX807">
        <v>8.0420000000000003E-4</v>
      </c>
      <c r="CY807">
        <v>1.0682999999999999E-3</v>
      </c>
      <c r="CZ807">
        <v>2.7523999999999999E-3</v>
      </c>
      <c r="DA807">
        <v>3.7996000000000002E-3</v>
      </c>
      <c r="DB807">
        <v>4.6160000000000003E-3</v>
      </c>
      <c r="DC807">
        <v>7.5383000000000004E-3</v>
      </c>
      <c r="DD807">
        <v>2.9833800000000001E-2</v>
      </c>
      <c r="DE807">
        <v>3.2230399999999999E-2</v>
      </c>
      <c r="DF807">
        <v>2.6903699999999999E-2</v>
      </c>
      <c r="DG807">
        <v>4.8529999999999997E-3</v>
      </c>
      <c r="DH807">
        <v>3.1502000000000001E-3</v>
      </c>
      <c r="DI807">
        <v>2.9407999999999999E-3</v>
      </c>
    </row>
    <row r="808" spans="1:113" x14ac:dyDescent="0.25">
      <c r="A808" t="str">
        <f t="shared" si="12"/>
        <v>Greater Fresno Area_All_All_All_All_All_43693</v>
      </c>
      <c r="B808" t="s">
        <v>177</v>
      </c>
      <c r="C808" t="s">
        <v>287</v>
      </c>
      <c r="D808" t="s">
        <v>191</v>
      </c>
      <c r="E808" t="s">
        <v>19</v>
      </c>
      <c r="F808" t="s">
        <v>19</v>
      </c>
      <c r="G808" t="s">
        <v>19</v>
      </c>
      <c r="H808" t="s">
        <v>19</v>
      </c>
      <c r="I808" t="s">
        <v>19</v>
      </c>
      <c r="J808" s="11">
        <v>43693</v>
      </c>
      <c r="K808">
        <v>15</v>
      </c>
      <c r="L808">
        <v>18</v>
      </c>
      <c r="M808">
        <v>28963</v>
      </c>
      <c r="N808">
        <v>0</v>
      </c>
      <c r="O808">
        <v>0</v>
      </c>
      <c r="P808">
        <v>0</v>
      </c>
      <c r="Q808">
        <v>0</v>
      </c>
      <c r="R808">
        <v>6.0137739000000003</v>
      </c>
      <c r="S808">
        <v>5.8019717999999996</v>
      </c>
      <c r="T808">
        <v>5.6376584000000003</v>
      </c>
      <c r="U808">
        <v>5.6224563999999999</v>
      </c>
      <c r="V808">
        <v>5.7959547000000002</v>
      </c>
      <c r="W808">
        <v>6.1848105999999996</v>
      </c>
      <c r="X808">
        <v>6.7223736000000001</v>
      </c>
      <c r="Y808">
        <v>7.5234389999999998</v>
      </c>
      <c r="Z808">
        <v>8.5283434000000007</v>
      </c>
      <c r="AA808">
        <v>9.1742877000000007</v>
      </c>
      <c r="AB808">
        <v>9.6950122000000007</v>
      </c>
      <c r="AC808">
        <v>10.042783</v>
      </c>
      <c r="AD808">
        <v>10.186768000000001</v>
      </c>
      <c r="AE808">
        <v>10.507521000000001</v>
      </c>
      <c r="AF808">
        <v>10.472125</v>
      </c>
      <c r="AG808">
        <v>10.235910000000001</v>
      </c>
      <c r="AH808">
        <v>9.7390609999999995</v>
      </c>
      <c r="AI808">
        <v>8.9814579999999999</v>
      </c>
      <c r="AJ808">
        <v>8.6481410000000007</v>
      </c>
      <c r="AK808">
        <v>8.4019729999999999</v>
      </c>
      <c r="AL808">
        <v>8.1920739999999999</v>
      </c>
      <c r="AM808">
        <v>7.5298860000000003</v>
      </c>
      <c r="AN808">
        <v>6.7931489999999997</v>
      </c>
      <c r="AO808">
        <v>6.2322309999999996</v>
      </c>
      <c r="AP808">
        <v>86.45702</v>
      </c>
      <c r="AQ808">
        <v>84.93732</v>
      </c>
      <c r="AR808">
        <v>82.541690000000003</v>
      </c>
      <c r="AS808">
        <v>81.45317</v>
      </c>
      <c r="AT808">
        <v>79.769829999999999</v>
      </c>
      <c r="AU808">
        <v>78.735129999999998</v>
      </c>
      <c r="AV808">
        <v>76.216340000000002</v>
      </c>
      <c r="AW808">
        <v>74.758269999999996</v>
      </c>
      <c r="AX808">
        <v>78.179820000000007</v>
      </c>
      <c r="AY808">
        <v>83.735439999999997</v>
      </c>
      <c r="AZ808">
        <v>88.233630000000005</v>
      </c>
      <c r="BA808">
        <v>92.224869999999996</v>
      </c>
      <c r="BB808">
        <v>96.302989999999994</v>
      </c>
      <c r="BC808">
        <v>100.264</v>
      </c>
      <c r="BD808">
        <v>103.1632</v>
      </c>
      <c r="BE808">
        <v>104.8993</v>
      </c>
      <c r="BF808">
        <v>105.8651</v>
      </c>
      <c r="BG808">
        <v>105.8522</v>
      </c>
      <c r="BH808">
        <v>105.1016</v>
      </c>
      <c r="BI808">
        <v>102.7393</v>
      </c>
      <c r="BJ808">
        <v>98.830960000000005</v>
      </c>
      <c r="BK808">
        <v>95.182980000000001</v>
      </c>
      <c r="BL808">
        <v>90.923050000000003</v>
      </c>
      <c r="BM808">
        <v>87.259500000000003</v>
      </c>
      <c r="BN808">
        <v>-7.5015999999999999E-2</v>
      </c>
      <c r="BO808">
        <v>-8.2083799999999998E-2</v>
      </c>
      <c r="BP808" s="76">
        <v>-6.6690100000000002E-2</v>
      </c>
      <c r="BQ808">
        <v>-5.3579399999999999E-2</v>
      </c>
      <c r="BR808">
        <v>-4.6290199999999997E-2</v>
      </c>
      <c r="BS808">
        <v>-4.5380400000000001E-2</v>
      </c>
      <c r="BT808">
        <v>-4.8583999999999997E-3</v>
      </c>
      <c r="BU808">
        <v>7.4924299999999999E-2</v>
      </c>
      <c r="BV808">
        <v>2.3824399999999999E-2</v>
      </c>
      <c r="BW808">
        <v>-2.7700000000000001E-4</v>
      </c>
      <c r="BX808">
        <v>-8.5716000000000004E-3</v>
      </c>
      <c r="BY808">
        <v>-2.86567E-2</v>
      </c>
      <c r="BZ808">
        <v>-7.8586000000000003E-3</v>
      </c>
      <c r="CA808">
        <v>4.4708400000000002E-2</v>
      </c>
      <c r="CB808">
        <v>0.1933416</v>
      </c>
      <c r="CC808">
        <v>0.16917180000000001</v>
      </c>
      <c r="CD808">
        <v>0.1482918</v>
      </c>
      <c r="CE808">
        <v>9.50965E-2</v>
      </c>
      <c r="CF808">
        <v>-3.5481400000000003E-2</v>
      </c>
      <c r="CG808">
        <v>-0.10779329999999999</v>
      </c>
      <c r="CH808">
        <v>-6.2932799999999997E-2</v>
      </c>
      <c r="CI808">
        <v>-1.3644999999999999E-2</v>
      </c>
      <c r="CJ808">
        <v>-2.8935800000000001E-2</v>
      </c>
      <c r="CK808">
        <v>-2.50733E-2</v>
      </c>
      <c r="CL808">
        <v>5.1110000000000001E-3</v>
      </c>
      <c r="CM808">
        <v>2.8704999999999998E-3</v>
      </c>
      <c r="CN808">
        <v>2.7174999999999999E-3</v>
      </c>
      <c r="CO808">
        <v>2.2044E-3</v>
      </c>
      <c r="CP808">
        <v>1.8343999999999999E-3</v>
      </c>
      <c r="CQ808">
        <v>1.3931E-3</v>
      </c>
      <c r="CR808">
        <v>1.5889999999999999E-3</v>
      </c>
      <c r="CS808">
        <v>1.686E-3</v>
      </c>
      <c r="CT808">
        <v>1.271E-3</v>
      </c>
      <c r="CU808">
        <v>9.5870000000000005E-4</v>
      </c>
      <c r="CV808">
        <v>9.5989999999999997E-4</v>
      </c>
      <c r="CW808">
        <v>2.8269999999999999E-4</v>
      </c>
      <c r="CX808">
        <v>6.711E-4</v>
      </c>
      <c r="CY808">
        <v>9.1040000000000001E-4</v>
      </c>
      <c r="CZ808">
        <v>2.8253000000000002E-3</v>
      </c>
      <c r="DA808">
        <v>3.5672999999999998E-3</v>
      </c>
      <c r="DB808">
        <v>4.5151999999999996E-3</v>
      </c>
      <c r="DC808">
        <v>7.8271E-3</v>
      </c>
      <c r="DD808">
        <v>2.9992100000000001E-2</v>
      </c>
      <c r="DE808">
        <v>3.3632799999999997E-2</v>
      </c>
      <c r="DF808">
        <v>2.77571E-2</v>
      </c>
      <c r="DG808">
        <v>5.1695999999999999E-3</v>
      </c>
      <c r="DH808">
        <v>3.8949000000000002E-3</v>
      </c>
      <c r="DI808">
        <v>3.7932E-3</v>
      </c>
    </row>
    <row r="809" spans="1:113" x14ac:dyDescent="0.25">
      <c r="A809" t="str">
        <f t="shared" si="12"/>
        <v>Greater Fresno Area_All_All_All_All_All_43703</v>
      </c>
      <c r="B809" t="s">
        <v>177</v>
      </c>
      <c r="C809" t="s">
        <v>287</v>
      </c>
      <c r="D809" t="s">
        <v>191</v>
      </c>
      <c r="E809" t="s">
        <v>19</v>
      </c>
      <c r="F809" t="s">
        <v>19</v>
      </c>
      <c r="G809" t="s">
        <v>19</v>
      </c>
      <c r="H809" t="s">
        <v>19</v>
      </c>
      <c r="I809" t="s">
        <v>19</v>
      </c>
      <c r="J809" s="11">
        <v>43703</v>
      </c>
      <c r="K809">
        <v>15</v>
      </c>
      <c r="L809">
        <v>18</v>
      </c>
      <c r="M809">
        <v>28769</v>
      </c>
      <c r="N809">
        <v>0</v>
      </c>
      <c r="O809">
        <v>0</v>
      </c>
      <c r="P809">
        <v>0</v>
      </c>
      <c r="Q809">
        <v>0</v>
      </c>
      <c r="R809">
        <v>5.4453952000000001</v>
      </c>
      <c r="S809">
        <v>5.2407998999999998</v>
      </c>
      <c r="T809">
        <v>5.1731942000000002</v>
      </c>
      <c r="U809">
        <v>5.2059987000000003</v>
      </c>
      <c r="V809">
        <v>5.4462071999999999</v>
      </c>
      <c r="W809">
        <v>5.8733813000000001</v>
      </c>
      <c r="X809">
        <v>6.6546827999999998</v>
      </c>
      <c r="Y809">
        <v>7.6667994000000004</v>
      </c>
      <c r="Z809">
        <v>8.7977247999999992</v>
      </c>
      <c r="AA809">
        <v>9.3673493000000008</v>
      </c>
      <c r="AB809">
        <v>9.8020388000000001</v>
      </c>
      <c r="AC809">
        <v>10.078784000000001</v>
      </c>
      <c r="AD809">
        <v>10.116688</v>
      </c>
      <c r="AE809">
        <v>10.446865000000001</v>
      </c>
      <c r="AF809">
        <v>10.408433</v>
      </c>
      <c r="AG809">
        <v>10.296720000000001</v>
      </c>
      <c r="AH809">
        <v>9.7721250000000008</v>
      </c>
      <c r="AI809">
        <v>9.0298049999999996</v>
      </c>
      <c r="AJ809">
        <v>8.5724940000000007</v>
      </c>
      <c r="AK809">
        <v>8.357132</v>
      </c>
      <c r="AL809">
        <v>8.1303979999999996</v>
      </c>
      <c r="AM809">
        <v>7.451835</v>
      </c>
      <c r="AN809">
        <v>6.7927239999999998</v>
      </c>
      <c r="AO809">
        <v>6.3259970000000001</v>
      </c>
      <c r="AP809">
        <v>84.648750000000007</v>
      </c>
      <c r="AQ809">
        <v>81.247010000000003</v>
      </c>
      <c r="AR809">
        <v>81.006100000000004</v>
      </c>
      <c r="AS809">
        <v>79.828019999999995</v>
      </c>
      <c r="AT809">
        <v>78.711749999999995</v>
      </c>
      <c r="AU809">
        <v>77.343220000000002</v>
      </c>
      <c r="AV809">
        <v>76.813749999999999</v>
      </c>
      <c r="AW809">
        <v>76.499279999999999</v>
      </c>
      <c r="AX809">
        <v>79.978319999999997</v>
      </c>
      <c r="AY809">
        <v>83.315309999999997</v>
      </c>
      <c r="AZ809">
        <v>86.962490000000003</v>
      </c>
      <c r="BA809">
        <v>90.085120000000003</v>
      </c>
      <c r="BB809">
        <v>93.153850000000006</v>
      </c>
      <c r="BC809">
        <v>96.456299999999999</v>
      </c>
      <c r="BD809">
        <v>98.523769999999999</v>
      </c>
      <c r="BE809">
        <v>100.02549999999999</v>
      </c>
      <c r="BF809">
        <v>101.3312</v>
      </c>
      <c r="BG809">
        <v>101.4346</v>
      </c>
      <c r="BH809">
        <v>101.1</v>
      </c>
      <c r="BI809">
        <v>99.532830000000004</v>
      </c>
      <c r="BJ809">
        <v>96.676910000000007</v>
      </c>
      <c r="BK809">
        <v>94.278779999999998</v>
      </c>
      <c r="BL809">
        <v>91.527280000000005</v>
      </c>
      <c r="BM809">
        <v>88.617159999999998</v>
      </c>
      <c r="BN809">
        <v>-6.6783899999999993E-2</v>
      </c>
      <c r="BO809">
        <v>-6.9721500000000006E-2</v>
      </c>
      <c r="BP809" s="76">
        <v>-5.71645E-2</v>
      </c>
      <c r="BQ809">
        <v>-4.6658100000000001E-2</v>
      </c>
      <c r="BR809">
        <v>-4.4486100000000001E-2</v>
      </c>
      <c r="BS809">
        <v>-4.2724400000000003E-2</v>
      </c>
      <c r="BT809">
        <v>-1.12952E-2</v>
      </c>
      <c r="BU809">
        <v>6.9050899999999998E-2</v>
      </c>
      <c r="BV809">
        <v>1.7917800000000001E-2</v>
      </c>
      <c r="BW809">
        <v>-2.2025999999999999E-3</v>
      </c>
      <c r="BX809">
        <v>-1.1634200000000001E-2</v>
      </c>
      <c r="BY809">
        <v>-2.98952E-2</v>
      </c>
      <c r="BZ809">
        <v>-3.6943000000000002E-3</v>
      </c>
      <c r="CA809">
        <v>3.7046200000000001E-2</v>
      </c>
      <c r="CB809">
        <v>0.17139119999999999</v>
      </c>
      <c r="CC809">
        <v>0.15537509999999999</v>
      </c>
      <c r="CD809">
        <v>0.1437505</v>
      </c>
      <c r="CE809">
        <v>0.1150653</v>
      </c>
      <c r="CF809">
        <v>-3.7801000000000002E-3</v>
      </c>
      <c r="CG809">
        <v>-8.5893399999999995E-2</v>
      </c>
      <c r="CH809">
        <v>-4.9230999999999997E-2</v>
      </c>
      <c r="CI809">
        <v>-7.3711000000000002E-3</v>
      </c>
      <c r="CJ809">
        <v>-2.6528099999999999E-2</v>
      </c>
      <c r="CK809">
        <v>-2.9102800000000002E-2</v>
      </c>
      <c r="CL809">
        <v>8.4647000000000003E-3</v>
      </c>
      <c r="CM809">
        <v>5.0848999999999998E-3</v>
      </c>
      <c r="CN809">
        <v>4.1920000000000004E-3</v>
      </c>
      <c r="CO809">
        <v>3.1497000000000001E-3</v>
      </c>
      <c r="CP809">
        <v>1.6992000000000001E-3</v>
      </c>
      <c r="CQ809">
        <v>2.1822E-3</v>
      </c>
      <c r="CR809">
        <v>2.5520999999999999E-3</v>
      </c>
      <c r="CS809">
        <v>1.8527000000000001E-3</v>
      </c>
      <c r="CT809">
        <v>1.9756000000000001E-3</v>
      </c>
      <c r="CU809">
        <v>8.7600000000000004E-4</v>
      </c>
      <c r="CV809">
        <v>1.0384999999999999E-3</v>
      </c>
      <c r="CW809">
        <v>2.4929999999999999E-4</v>
      </c>
      <c r="CX809">
        <v>7.8819999999999997E-4</v>
      </c>
      <c r="CY809">
        <v>1.0386E-3</v>
      </c>
      <c r="CZ809">
        <v>2.7959E-3</v>
      </c>
      <c r="DA809">
        <v>3.6170999999999998E-3</v>
      </c>
      <c r="DB809">
        <v>4.3518999999999997E-3</v>
      </c>
      <c r="DC809">
        <v>7.4713999999999996E-3</v>
      </c>
      <c r="DD809">
        <v>2.9643599999999999E-2</v>
      </c>
      <c r="DE809">
        <v>3.3064299999999998E-2</v>
      </c>
      <c r="DF809">
        <v>2.7855700000000001E-2</v>
      </c>
      <c r="DG809">
        <v>5.4983000000000002E-3</v>
      </c>
      <c r="DH809">
        <v>3.4158999999999999E-3</v>
      </c>
      <c r="DI809">
        <v>3.0812000000000001E-3</v>
      </c>
    </row>
    <row r="810" spans="1:113" x14ac:dyDescent="0.25">
      <c r="A810" t="str">
        <f t="shared" si="12"/>
        <v>Greater Fresno Area_All_All_All_All_All_43704</v>
      </c>
      <c r="B810" t="s">
        <v>177</v>
      </c>
      <c r="C810" t="s">
        <v>287</v>
      </c>
      <c r="D810" t="s">
        <v>191</v>
      </c>
      <c r="E810" t="s">
        <v>19</v>
      </c>
      <c r="F810" t="s">
        <v>19</v>
      </c>
      <c r="G810" t="s">
        <v>19</v>
      </c>
      <c r="H810" t="s">
        <v>19</v>
      </c>
      <c r="I810" t="s">
        <v>19</v>
      </c>
      <c r="J810" s="11">
        <v>43704</v>
      </c>
      <c r="K810">
        <v>15</v>
      </c>
      <c r="L810">
        <v>18</v>
      </c>
      <c r="M810">
        <v>28731</v>
      </c>
      <c r="N810">
        <v>0</v>
      </c>
      <c r="O810">
        <v>0</v>
      </c>
      <c r="P810">
        <v>0</v>
      </c>
      <c r="Q810">
        <v>0</v>
      </c>
      <c r="R810">
        <v>6.0979526999999996</v>
      </c>
      <c r="S810">
        <v>5.9179804000000003</v>
      </c>
      <c r="T810">
        <v>5.8019048</v>
      </c>
      <c r="U810">
        <v>5.7582493000000001</v>
      </c>
      <c r="V810">
        <v>5.9900852999999996</v>
      </c>
      <c r="W810">
        <v>6.4132856</v>
      </c>
      <c r="X810">
        <v>7.0373652</v>
      </c>
      <c r="Y810">
        <v>7.6926012999999998</v>
      </c>
      <c r="Z810">
        <v>8.6903512000000003</v>
      </c>
      <c r="AA810">
        <v>9.3556454000000002</v>
      </c>
      <c r="AB810">
        <v>9.8918496000000005</v>
      </c>
      <c r="AC810">
        <v>10.260175</v>
      </c>
      <c r="AD810">
        <v>10.356558</v>
      </c>
      <c r="AE810">
        <v>10.68744</v>
      </c>
      <c r="AF810">
        <v>10.688343</v>
      </c>
      <c r="AG810">
        <v>10.457850000000001</v>
      </c>
      <c r="AH810">
        <v>10.094950000000001</v>
      </c>
      <c r="AI810">
        <v>9.2655250000000002</v>
      </c>
      <c r="AJ810">
        <v>8.9043030000000005</v>
      </c>
      <c r="AK810">
        <v>8.6705089999999991</v>
      </c>
      <c r="AL810">
        <v>8.3524840000000005</v>
      </c>
      <c r="AM810">
        <v>7.6415100000000002</v>
      </c>
      <c r="AN810">
        <v>6.9322929999999996</v>
      </c>
      <c r="AO810">
        <v>6.426545</v>
      </c>
      <c r="AP810">
        <v>86.242230000000006</v>
      </c>
      <c r="AQ810">
        <v>84.642169999999993</v>
      </c>
      <c r="AR810">
        <v>82.946330000000003</v>
      </c>
      <c r="AS810">
        <v>81.157489999999996</v>
      </c>
      <c r="AT810">
        <v>79.266040000000004</v>
      </c>
      <c r="AU810">
        <v>77.909329999999997</v>
      </c>
      <c r="AV810">
        <v>76.856639999999999</v>
      </c>
      <c r="AW810">
        <v>76.577770000000001</v>
      </c>
      <c r="AX810">
        <v>80.049689999999998</v>
      </c>
      <c r="AY810">
        <v>83.789360000000002</v>
      </c>
      <c r="AZ810">
        <v>88.685929999999999</v>
      </c>
      <c r="BA810">
        <v>92.181120000000007</v>
      </c>
      <c r="BB810">
        <v>95.586910000000003</v>
      </c>
      <c r="BC810">
        <v>98.80247</v>
      </c>
      <c r="BD810">
        <v>100.8661</v>
      </c>
      <c r="BE810">
        <v>102.7882</v>
      </c>
      <c r="BF810">
        <v>103.58320000000001</v>
      </c>
      <c r="BG810">
        <v>103.3691</v>
      </c>
      <c r="BH810">
        <v>102.2855</v>
      </c>
      <c r="BI810">
        <v>100.2076</v>
      </c>
      <c r="BJ810">
        <v>96.925330000000002</v>
      </c>
      <c r="BK810">
        <v>93.504360000000005</v>
      </c>
      <c r="BL810">
        <v>91.434650000000005</v>
      </c>
      <c r="BM810">
        <v>88.723070000000007</v>
      </c>
      <c r="BN810">
        <v>-7.3352000000000001E-2</v>
      </c>
      <c r="BO810">
        <v>-7.1036600000000005E-2</v>
      </c>
      <c r="BP810" s="76">
        <v>-7.3453199999999996E-2</v>
      </c>
      <c r="BQ810">
        <v>-7.7758800000000003E-2</v>
      </c>
      <c r="BR810">
        <v>-7.2414599999999996E-2</v>
      </c>
      <c r="BS810">
        <v>-5.6182599999999999E-2</v>
      </c>
      <c r="BT810">
        <v>-7.4317999999999997E-3</v>
      </c>
      <c r="BU810">
        <v>7.0405499999999996E-2</v>
      </c>
      <c r="BV810">
        <v>3.1821200000000001E-2</v>
      </c>
      <c r="BW810">
        <v>3.9483000000000001E-3</v>
      </c>
      <c r="BX810">
        <v>-1.05161E-2</v>
      </c>
      <c r="BY810">
        <v>-2.2319700000000001E-2</v>
      </c>
      <c r="BZ810">
        <v>2.4346799999999998E-2</v>
      </c>
      <c r="CA810">
        <v>3.7319999999999999E-2</v>
      </c>
      <c r="CB810">
        <v>0.1432311</v>
      </c>
      <c r="CC810">
        <v>0.14678939999999999</v>
      </c>
      <c r="CD810">
        <v>0.13947309999999999</v>
      </c>
      <c r="CE810">
        <v>0.1609969</v>
      </c>
      <c r="CF810">
        <v>3.89486E-2</v>
      </c>
      <c r="CG810">
        <v>-7.4412000000000006E-2</v>
      </c>
      <c r="CH810">
        <v>-5.0689999999999997E-3</v>
      </c>
      <c r="CI810">
        <v>1.6154700000000001E-2</v>
      </c>
      <c r="CJ810">
        <v>-5.7127999999999996E-3</v>
      </c>
      <c r="CK810">
        <v>-6.0019999999999995E-4</v>
      </c>
      <c r="CL810">
        <v>6.7178999999999997E-3</v>
      </c>
      <c r="CM810">
        <v>3.6310000000000001E-3</v>
      </c>
      <c r="CN810">
        <v>3.3641000000000001E-3</v>
      </c>
      <c r="CO810">
        <v>2.3397000000000001E-3</v>
      </c>
      <c r="CP810">
        <v>2.2301000000000001E-3</v>
      </c>
      <c r="CQ810">
        <v>1.882E-3</v>
      </c>
      <c r="CR810">
        <v>2.4497999999999998E-3</v>
      </c>
      <c r="CS810">
        <v>1.8427999999999999E-3</v>
      </c>
      <c r="CT810">
        <v>2.2975999999999999E-3</v>
      </c>
      <c r="CU810">
        <v>2.0248000000000002E-3</v>
      </c>
      <c r="CV810">
        <v>1.9502E-3</v>
      </c>
      <c r="CW810">
        <v>2.5290000000000002E-4</v>
      </c>
      <c r="CX810">
        <v>1.8707999999999999E-3</v>
      </c>
      <c r="CY810">
        <v>2.5262000000000001E-3</v>
      </c>
      <c r="CZ810">
        <v>4.0626999999999998E-3</v>
      </c>
      <c r="DA810">
        <v>4.8032999999999999E-3</v>
      </c>
      <c r="DB810">
        <v>5.9080000000000001E-3</v>
      </c>
      <c r="DC810">
        <v>1.36767E-2</v>
      </c>
      <c r="DD810">
        <v>3.6186700000000002E-2</v>
      </c>
      <c r="DE810">
        <v>3.4935599999999997E-2</v>
      </c>
      <c r="DF810">
        <v>3.4756000000000002E-2</v>
      </c>
      <c r="DG810">
        <v>6.1142000000000002E-3</v>
      </c>
      <c r="DH810">
        <v>4.3708999999999996E-3</v>
      </c>
      <c r="DI810">
        <v>4.6899000000000003E-3</v>
      </c>
    </row>
    <row r="811" spans="1:113" x14ac:dyDescent="0.25">
      <c r="A811" t="str">
        <f t="shared" si="12"/>
        <v>Greater Fresno Area_All_All_All_All_All_43721</v>
      </c>
      <c r="B811" t="s">
        <v>177</v>
      </c>
      <c r="C811" t="s">
        <v>287</v>
      </c>
      <c r="D811" t="s">
        <v>191</v>
      </c>
      <c r="E811" t="s">
        <v>19</v>
      </c>
      <c r="F811" t="s">
        <v>19</v>
      </c>
      <c r="G811" t="s">
        <v>19</v>
      </c>
      <c r="H811" t="s">
        <v>19</v>
      </c>
      <c r="I811" t="s">
        <v>19</v>
      </c>
      <c r="J811" s="11">
        <v>43721</v>
      </c>
      <c r="K811">
        <v>15</v>
      </c>
      <c r="L811">
        <v>18</v>
      </c>
      <c r="M811">
        <v>28478</v>
      </c>
      <c r="N811">
        <v>0</v>
      </c>
      <c r="O811">
        <v>0</v>
      </c>
      <c r="P811">
        <v>0</v>
      </c>
      <c r="Q811">
        <v>0</v>
      </c>
      <c r="R811">
        <v>5.5550718999999997</v>
      </c>
      <c r="S811">
        <v>5.3790959999999997</v>
      </c>
      <c r="T811">
        <v>5.2603833</v>
      </c>
      <c r="U811">
        <v>5.2566221000000004</v>
      </c>
      <c r="V811">
        <v>5.3874858000000003</v>
      </c>
      <c r="W811">
        <v>5.7420852</v>
      </c>
      <c r="X811">
        <v>6.2503511999999999</v>
      </c>
      <c r="Y811">
        <v>6.6502559999999997</v>
      </c>
      <c r="Z811">
        <v>7.4315031999999999</v>
      </c>
      <c r="AA811">
        <v>8.1091981000000004</v>
      </c>
      <c r="AB811">
        <v>8.6865702000000002</v>
      </c>
      <c r="AC811">
        <v>9.0066489999999995</v>
      </c>
      <c r="AD811">
        <v>9.1856419000000002</v>
      </c>
      <c r="AE811">
        <v>9.4600030999999998</v>
      </c>
      <c r="AF811">
        <v>9.5174991999999996</v>
      </c>
      <c r="AG811">
        <v>9.2975739999999991</v>
      </c>
      <c r="AH811">
        <v>8.9389280000000007</v>
      </c>
      <c r="AI811">
        <v>8.2114349999999998</v>
      </c>
      <c r="AJ811">
        <v>7.833291</v>
      </c>
      <c r="AK811">
        <v>7.7466679999999997</v>
      </c>
      <c r="AL811">
        <v>7.3673310000000001</v>
      </c>
      <c r="AM811">
        <v>6.8563330000000002</v>
      </c>
      <c r="AN811">
        <v>6.3111550000000003</v>
      </c>
      <c r="AO811">
        <v>5.7516980000000002</v>
      </c>
      <c r="AP811">
        <v>78.158289999999994</v>
      </c>
      <c r="AQ811">
        <v>75.711780000000005</v>
      </c>
      <c r="AR811">
        <v>73.095150000000004</v>
      </c>
      <c r="AS811">
        <v>71.154489999999996</v>
      </c>
      <c r="AT811">
        <v>69.724850000000004</v>
      </c>
      <c r="AU811">
        <v>67.621660000000006</v>
      </c>
      <c r="AV811">
        <v>67.518919999999994</v>
      </c>
      <c r="AW811">
        <v>67.828550000000007</v>
      </c>
      <c r="AX811">
        <v>69.663269999999997</v>
      </c>
      <c r="AY811">
        <v>73.918930000000003</v>
      </c>
      <c r="AZ811">
        <v>79.617750000000001</v>
      </c>
      <c r="BA811">
        <v>84.154079999999993</v>
      </c>
      <c r="BB811">
        <v>88.096059999999994</v>
      </c>
      <c r="BC811">
        <v>91.961309999999997</v>
      </c>
      <c r="BD811">
        <v>94.845969999999994</v>
      </c>
      <c r="BE811">
        <v>97.169910000000002</v>
      </c>
      <c r="BF811">
        <v>98.070639999999997</v>
      </c>
      <c r="BG811">
        <v>98.421750000000003</v>
      </c>
      <c r="BH811">
        <v>96.960300000000004</v>
      </c>
      <c r="BI811">
        <v>94.695359999999994</v>
      </c>
      <c r="BJ811">
        <v>90.557950000000005</v>
      </c>
      <c r="BK811">
        <v>88.091440000000006</v>
      </c>
      <c r="BL811">
        <v>85.529480000000007</v>
      </c>
      <c r="BM811">
        <v>82.817089999999993</v>
      </c>
      <c r="BN811">
        <v>-0.11988509999999999</v>
      </c>
      <c r="BO811">
        <v>-0.1155055</v>
      </c>
      <c r="BP811">
        <v>-0.1141528</v>
      </c>
      <c r="BQ811">
        <v>-5.7587800000000001E-2</v>
      </c>
      <c r="BR811">
        <v>-5.8512000000000002E-2</v>
      </c>
      <c r="BS811">
        <v>9.0741999999999993E-3</v>
      </c>
      <c r="BT811">
        <v>3.5079600000000002E-2</v>
      </c>
      <c r="BU811">
        <v>0.1902856</v>
      </c>
      <c r="BV811">
        <v>0.20591660000000001</v>
      </c>
      <c r="BW811">
        <v>0.13844049999999999</v>
      </c>
      <c r="BX811">
        <v>6.4451300000000003E-2</v>
      </c>
      <c r="BY811">
        <v>-1.68314E-2</v>
      </c>
      <c r="BZ811">
        <v>-4.55862E-2</v>
      </c>
      <c r="CA811">
        <v>-5.5677200000000003E-2</v>
      </c>
      <c r="CB811">
        <v>0.1224071</v>
      </c>
      <c r="CC811">
        <v>0.1149285</v>
      </c>
      <c r="CD811">
        <v>8.8756500000000002E-2</v>
      </c>
      <c r="CE811">
        <v>3.5953199999999998E-2</v>
      </c>
      <c r="CF811">
        <v>7.9143000000000008E-3</v>
      </c>
      <c r="CG811">
        <v>-1.2480099999999999E-2</v>
      </c>
      <c r="CH811">
        <v>-2.8517600000000001E-2</v>
      </c>
      <c r="CI811">
        <v>-7.1312299999999995E-2</v>
      </c>
      <c r="CJ811">
        <v>-6.5360199999999993E-2</v>
      </c>
      <c r="CK811">
        <v>-7.5821399999999997E-2</v>
      </c>
      <c r="CL811">
        <v>7.4467999999999999E-3</v>
      </c>
      <c r="CM811">
        <v>7.6509999999999998E-3</v>
      </c>
      <c r="CN811">
        <v>7.1002000000000001E-3</v>
      </c>
      <c r="CO811">
        <v>5.3039999999999997E-3</v>
      </c>
      <c r="CP811">
        <v>4.8529000000000003E-3</v>
      </c>
      <c r="CQ811">
        <v>2.0514000000000001E-3</v>
      </c>
      <c r="CR811">
        <v>1.9363E-3</v>
      </c>
      <c r="CS811">
        <v>2.6882E-3</v>
      </c>
      <c r="CT811">
        <v>1.8877E-3</v>
      </c>
      <c r="CU811">
        <v>1.2585999999999999E-3</v>
      </c>
      <c r="CV811">
        <v>1.3479E-3</v>
      </c>
      <c r="CW811" s="76">
        <v>5.0810000000000004E-4</v>
      </c>
      <c r="CX811">
        <v>8.229E-4</v>
      </c>
      <c r="CY811">
        <v>1.8519999999999999E-3</v>
      </c>
      <c r="CZ811">
        <v>3.663E-3</v>
      </c>
      <c r="DA811">
        <v>4.7369999999999999E-3</v>
      </c>
      <c r="DB811">
        <v>5.7866999999999997E-3</v>
      </c>
      <c r="DC811">
        <v>7.6103999999999998E-3</v>
      </c>
      <c r="DD811">
        <v>2.9466200000000001E-2</v>
      </c>
      <c r="DE811">
        <v>3.4806400000000001E-2</v>
      </c>
      <c r="DF811">
        <v>2.4758700000000002E-2</v>
      </c>
      <c r="DG811">
        <v>6.2570000000000004E-3</v>
      </c>
      <c r="DH811">
        <v>4.9328000000000002E-3</v>
      </c>
      <c r="DI811">
        <v>4.6531999999999997E-3</v>
      </c>
    </row>
    <row r="812" spans="1:113" x14ac:dyDescent="0.25">
      <c r="A812" t="str">
        <f t="shared" si="12"/>
        <v>Greater Fresno Area_All_All_All_All_All_2958465</v>
      </c>
      <c r="B812" t="s">
        <v>204</v>
      </c>
      <c r="C812" t="s">
        <v>287</v>
      </c>
      <c r="D812" t="s">
        <v>191</v>
      </c>
      <c r="E812" t="s">
        <v>19</v>
      </c>
      <c r="F812" t="s">
        <v>19</v>
      </c>
      <c r="G812" t="s">
        <v>19</v>
      </c>
      <c r="H812" t="s">
        <v>19</v>
      </c>
      <c r="I812" t="s">
        <v>19</v>
      </c>
      <c r="J812" s="11">
        <v>2958465</v>
      </c>
      <c r="K812">
        <v>15</v>
      </c>
      <c r="L812">
        <v>18</v>
      </c>
      <c r="M812">
        <v>29063.89</v>
      </c>
      <c r="N812">
        <v>0</v>
      </c>
      <c r="O812">
        <v>0</v>
      </c>
      <c r="P812">
        <v>0</v>
      </c>
      <c r="Q812">
        <v>0</v>
      </c>
      <c r="R812">
        <v>5.8196341</v>
      </c>
      <c r="S812">
        <v>5.6385632000000001</v>
      </c>
      <c r="T812">
        <v>5.5148140999999997</v>
      </c>
      <c r="U812">
        <v>5.4924100999999999</v>
      </c>
      <c r="V812">
        <v>5.6660475000000003</v>
      </c>
      <c r="W812">
        <v>6.0539573000000004</v>
      </c>
      <c r="X812">
        <v>6.5957469</v>
      </c>
      <c r="Y812">
        <v>7.3216758000000004</v>
      </c>
      <c r="Z812">
        <v>8.2072763999999996</v>
      </c>
      <c r="AA812">
        <v>8.8399819999999991</v>
      </c>
      <c r="AB812">
        <v>9.3704865999999996</v>
      </c>
      <c r="AC812">
        <v>9.6870943</v>
      </c>
      <c r="AD812">
        <v>9.7937574000000005</v>
      </c>
      <c r="AE812">
        <v>10.061401999999999</v>
      </c>
      <c r="AF812">
        <v>10.014485000000001</v>
      </c>
      <c r="AG812">
        <v>9.8494720000000004</v>
      </c>
      <c r="AH812">
        <v>9.4558900000000001</v>
      </c>
      <c r="AI812">
        <v>8.7467729999999992</v>
      </c>
      <c r="AJ812">
        <v>8.4252540000000007</v>
      </c>
      <c r="AK812">
        <v>8.2519240000000007</v>
      </c>
      <c r="AL812">
        <v>8.0270349999999997</v>
      </c>
      <c r="AM812">
        <v>7.4062950000000001</v>
      </c>
      <c r="AN812">
        <v>6.7449240000000001</v>
      </c>
      <c r="AO812">
        <v>6.2114820000000002</v>
      </c>
      <c r="AP812">
        <v>84.479579999999999</v>
      </c>
      <c r="AQ812">
        <v>82.060270000000003</v>
      </c>
      <c r="AR812">
        <v>80.344840000000005</v>
      </c>
      <c r="AS812">
        <v>78.640270000000001</v>
      </c>
      <c r="AT812">
        <v>77.133600000000001</v>
      </c>
      <c r="AU812">
        <v>75.705569999999994</v>
      </c>
      <c r="AV812">
        <v>74.558819999999997</v>
      </c>
      <c r="AW812">
        <v>74.712490000000003</v>
      </c>
      <c r="AX812">
        <v>78.126739999999998</v>
      </c>
      <c r="AY812">
        <v>82.15401</v>
      </c>
      <c r="AZ812">
        <v>86.516819999999996</v>
      </c>
      <c r="BA812">
        <v>90.455259999999996</v>
      </c>
      <c r="BB812">
        <v>93.767039999999994</v>
      </c>
      <c r="BC812">
        <v>96.937520000000006</v>
      </c>
      <c r="BD812">
        <v>99.412880000000001</v>
      </c>
      <c r="BE812">
        <v>101.1922</v>
      </c>
      <c r="BF812">
        <v>102.3</v>
      </c>
      <c r="BG812">
        <v>102.4267</v>
      </c>
      <c r="BH812">
        <v>101.6253</v>
      </c>
      <c r="BI812">
        <v>99.640050000000002</v>
      </c>
      <c r="BJ812">
        <v>96.432720000000003</v>
      </c>
      <c r="BK812">
        <v>93.128839999999997</v>
      </c>
      <c r="BL812">
        <v>90.393420000000006</v>
      </c>
      <c r="BM812">
        <v>87.790189999999996</v>
      </c>
      <c r="BN812">
        <v>-0.1123518</v>
      </c>
      <c r="BO812">
        <v>-0.10272580000000001</v>
      </c>
      <c r="BP812">
        <v>-0.10217909999999999</v>
      </c>
      <c r="BQ812">
        <v>-7.7633999999999995E-2</v>
      </c>
      <c r="BR812">
        <v>-7.4165499999999995E-2</v>
      </c>
      <c r="BS812">
        <v>-6.0100399999999998E-2</v>
      </c>
      <c r="BT812">
        <v>-1.7162E-2</v>
      </c>
      <c r="BU812">
        <v>8.1883300000000006E-2</v>
      </c>
      <c r="BV812">
        <v>7.4742000000000003E-2</v>
      </c>
      <c r="BW812">
        <v>4.6530200000000001E-2</v>
      </c>
      <c r="BX812">
        <v>8.4024000000000008E-3</v>
      </c>
      <c r="BY812">
        <v>-2.4501700000000001E-2</v>
      </c>
      <c r="BZ812">
        <v>-1.53765E-2</v>
      </c>
      <c r="CA812">
        <v>2.0922199999999998E-2</v>
      </c>
      <c r="CB812">
        <v>0.1703364</v>
      </c>
      <c r="CC812">
        <v>0.15688740000000001</v>
      </c>
      <c r="CD812">
        <v>0.13862070000000001</v>
      </c>
      <c r="CE812">
        <v>9.0690599999999996E-2</v>
      </c>
      <c r="CF812">
        <v>-1.9336699999999998E-2</v>
      </c>
      <c r="CG812">
        <v>-8.5803599999999994E-2</v>
      </c>
      <c r="CH812">
        <v>-5.70337E-2</v>
      </c>
      <c r="CI812">
        <v>-3.1335099999999998E-2</v>
      </c>
      <c r="CJ812">
        <v>-4.4441000000000001E-2</v>
      </c>
      <c r="CK812">
        <v>-4.8650499999999999E-2</v>
      </c>
      <c r="CL812">
        <v>6.9749999999999999E-4</v>
      </c>
      <c r="CM812">
        <v>4.7469999999999999E-4</v>
      </c>
      <c r="CN812">
        <v>4.3879999999999999E-4</v>
      </c>
      <c r="CO812">
        <v>3.4979999999999999E-4</v>
      </c>
      <c r="CP812">
        <v>2.7920000000000001E-4</v>
      </c>
      <c r="CQ812">
        <v>1.9660000000000001E-4</v>
      </c>
      <c r="CR812">
        <v>2.074E-4</v>
      </c>
      <c r="CS812">
        <v>2.152E-4</v>
      </c>
      <c r="CT812">
        <v>1.8560000000000001E-4</v>
      </c>
      <c r="CU812">
        <v>1.22E-4</v>
      </c>
      <c r="CV812">
        <v>1.314E-4</v>
      </c>
      <c r="CW812" s="76">
        <v>3.9900000000000001E-5</v>
      </c>
      <c r="CX812">
        <v>9.7299999999999993E-5</v>
      </c>
      <c r="CY812">
        <v>1.4909999999999999E-4</v>
      </c>
      <c r="CZ812">
        <v>3.3030000000000001E-4</v>
      </c>
      <c r="DA812">
        <v>4.0739999999999998E-4</v>
      </c>
      <c r="DB812">
        <v>5.0339999999999998E-4</v>
      </c>
      <c r="DC812">
        <v>8.3750000000000003E-4</v>
      </c>
      <c r="DD812">
        <v>3.2412999999999999E-3</v>
      </c>
      <c r="DE812">
        <v>3.6056999999999999E-3</v>
      </c>
      <c r="DF812">
        <v>2.9353999999999999E-3</v>
      </c>
      <c r="DG812">
        <v>6.0479999999999996E-4</v>
      </c>
      <c r="DH812">
        <v>4.1770000000000002E-4</v>
      </c>
      <c r="DI812">
        <v>4.2719999999999998E-4</v>
      </c>
    </row>
    <row r="813" spans="1:113" x14ac:dyDescent="0.25">
      <c r="A813" t="str">
        <f t="shared" si="12"/>
        <v>Humboldt_All_All_All_All_All_43627</v>
      </c>
      <c r="B813" t="s">
        <v>177</v>
      </c>
      <c r="C813" t="s">
        <v>288</v>
      </c>
      <c r="D813" t="s">
        <v>192</v>
      </c>
      <c r="E813" t="s">
        <v>19</v>
      </c>
      <c r="F813" t="s">
        <v>19</v>
      </c>
      <c r="G813" t="s">
        <v>19</v>
      </c>
      <c r="H813" t="s">
        <v>19</v>
      </c>
      <c r="I813" t="s">
        <v>19</v>
      </c>
      <c r="J813" s="11">
        <v>43627</v>
      </c>
      <c r="K813">
        <v>15</v>
      </c>
      <c r="L813">
        <v>18</v>
      </c>
      <c r="M813">
        <v>273</v>
      </c>
      <c r="N813">
        <v>0</v>
      </c>
      <c r="O813">
        <v>0</v>
      </c>
      <c r="P813">
        <v>0</v>
      </c>
      <c r="Q813">
        <v>0</v>
      </c>
      <c r="R813">
        <v>2.4865170000000001</v>
      </c>
      <c r="S813">
        <v>2.2227644</v>
      </c>
      <c r="T813">
        <v>1.7891425999999999</v>
      </c>
      <c r="U813">
        <v>1.6280843</v>
      </c>
      <c r="V813">
        <v>1.5843704999999999</v>
      </c>
      <c r="W813">
        <v>1.6796423</v>
      </c>
      <c r="X813">
        <v>1.8421584</v>
      </c>
      <c r="Y813">
        <v>2.0259852999999999</v>
      </c>
      <c r="Z813">
        <v>2.7225369000000001</v>
      </c>
      <c r="AA813">
        <v>2.9769318</v>
      </c>
      <c r="AB813">
        <v>2.9566298999999998</v>
      </c>
      <c r="AC813">
        <v>3.0809199999999999</v>
      </c>
      <c r="AD813">
        <v>2.8465676000000002</v>
      </c>
      <c r="AE813">
        <v>2.9010953000000002</v>
      </c>
      <c r="AF813">
        <v>2.9488660000000002</v>
      </c>
      <c r="AG813">
        <v>2.7017869999999999</v>
      </c>
      <c r="AH813">
        <v>2.4700829999999998</v>
      </c>
      <c r="AI813">
        <v>2.5691169999999999</v>
      </c>
      <c r="AJ813">
        <v>2.7342620000000002</v>
      </c>
      <c r="AK813">
        <v>2.6757379999999999</v>
      </c>
      <c r="AL813">
        <v>2.8312300000000001</v>
      </c>
      <c r="AM813">
        <v>2.9206889999999999</v>
      </c>
      <c r="AN813">
        <v>2.6929289999999999</v>
      </c>
      <c r="AO813">
        <v>2.7616369999999999</v>
      </c>
      <c r="AP813">
        <v>65.97457</v>
      </c>
      <c r="AQ813">
        <v>62.437469999999998</v>
      </c>
      <c r="AR813">
        <v>61.804250000000003</v>
      </c>
      <c r="AS813">
        <v>61.396999999999998</v>
      </c>
      <c r="AT813">
        <v>59.719909999999999</v>
      </c>
      <c r="AU813">
        <v>59.808450000000001</v>
      </c>
      <c r="AV813">
        <v>59.989739999999998</v>
      </c>
      <c r="AW813">
        <v>63.214889999999997</v>
      </c>
      <c r="AX813">
        <v>68.214889999999997</v>
      </c>
      <c r="AY813">
        <v>73.622150000000005</v>
      </c>
      <c r="AZ813">
        <v>77.980519999999999</v>
      </c>
      <c r="BA813">
        <v>82.428250000000006</v>
      </c>
      <c r="BB813">
        <v>86.24615</v>
      </c>
      <c r="BC813">
        <v>88.282430000000005</v>
      </c>
      <c r="BD813">
        <v>90.553079999999994</v>
      </c>
      <c r="BE813">
        <v>91.912270000000007</v>
      </c>
      <c r="BF813">
        <v>91.132289999999998</v>
      </c>
      <c r="BG813">
        <v>89.676969999999997</v>
      </c>
      <c r="BH813">
        <v>87.628910000000005</v>
      </c>
      <c r="BI813">
        <v>84.902940000000001</v>
      </c>
      <c r="BJ813">
        <v>80.176969999999997</v>
      </c>
      <c r="BK813">
        <v>74.601029999999994</v>
      </c>
      <c r="BL813">
        <v>70.695409999999995</v>
      </c>
      <c r="BM813">
        <v>69.153289999999998</v>
      </c>
      <c r="BN813">
        <v>2.3969E-3</v>
      </c>
      <c r="BO813">
        <v>1.73163E-2</v>
      </c>
      <c r="BP813">
        <v>1.7957399999999998E-2</v>
      </c>
      <c r="BQ813">
        <v>1.9653500000000001E-2</v>
      </c>
      <c r="BR813">
        <v>2.4570399999999999E-2</v>
      </c>
      <c r="BS813">
        <v>2.6980000000000001E-2</v>
      </c>
      <c r="BT813">
        <v>4.16715E-2</v>
      </c>
      <c r="BU813">
        <v>8.3122699999999994E-2</v>
      </c>
      <c r="BV813">
        <v>8.8674500000000003E-2</v>
      </c>
      <c r="BW813">
        <v>4.9023700000000003E-2</v>
      </c>
      <c r="BX813">
        <v>2.6398000000000001E-2</v>
      </c>
      <c r="BY813">
        <v>-4.4207999999999999E-3</v>
      </c>
      <c r="BZ813">
        <v>-2.0108299999999999E-2</v>
      </c>
      <c r="CA813">
        <v>-3.6990000000000002E-2</v>
      </c>
      <c r="CB813">
        <v>-1.58494E-2</v>
      </c>
      <c r="CC813">
        <v>-2.8614999999999999E-3</v>
      </c>
      <c r="CD813">
        <v>4.1986999999999997E-3</v>
      </c>
      <c r="CE813">
        <v>1.60866E-2</v>
      </c>
      <c r="CF813">
        <v>6.9918000000000003E-3</v>
      </c>
      <c r="CG813">
        <v>5.2909000000000003E-3</v>
      </c>
      <c r="CH813">
        <v>1.28632E-2</v>
      </c>
      <c r="CI813">
        <v>1.32608E-2</v>
      </c>
      <c r="CJ813">
        <v>-9.6018000000000006E-3</v>
      </c>
      <c r="CK813">
        <v>-1.6034300000000001E-2</v>
      </c>
      <c r="CL813">
        <v>4.0440000000000002E-4</v>
      </c>
      <c r="CM813">
        <v>4.5130000000000002E-4</v>
      </c>
      <c r="CN813">
        <v>4.4779999999999999E-4</v>
      </c>
      <c r="CO813">
        <v>4.3580000000000002E-4</v>
      </c>
      <c r="CP813">
        <v>4.2269999999999997E-4</v>
      </c>
      <c r="CQ813">
        <v>4.462E-4</v>
      </c>
      <c r="CR813">
        <v>4.548E-4</v>
      </c>
      <c r="CS813">
        <v>3.0400000000000002E-4</v>
      </c>
      <c r="CT813">
        <v>2.1670000000000001E-4</v>
      </c>
      <c r="CU813">
        <v>1.3860000000000001E-4</v>
      </c>
      <c r="CV813">
        <v>8.5099999999999995E-5</v>
      </c>
      <c r="CW813">
        <v>7.1500000000000003E-5</v>
      </c>
      <c r="CX813">
        <v>1.238E-4</v>
      </c>
      <c r="CY813">
        <v>2.086E-4</v>
      </c>
      <c r="CZ813">
        <v>3.3780000000000003E-4</v>
      </c>
      <c r="DA813">
        <v>3.9379999999999998E-4</v>
      </c>
      <c r="DB813">
        <v>4.2240000000000002E-4</v>
      </c>
      <c r="DC813">
        <v>3.992E-4</v>
      </c>
      <c r="DD813">
        <v>3.5750000000000002E-4</v>
      </c>
      <c r="DE813">
        <v>3.1829999999999998E-4</v>
      </c>
      <c r="DF813">
        <v>2.6170000000000002E-4</v>
      </c>
      <c r="DG813">
        <v>2.3330000000000001E-4</v>
      </c>
      <c r="DH813">
        <v>2.0019999999999999E-4</v>
      </c>
      <c r="DI813">
        <v>2.1000000000000001E-4</v>
      </c>
    </row>
    <row r="814" spans="1:113" x14ac:dyDescent="0.25">
      <c r="A814" t="str">
        <f t="shared" si="12"/>
        <v>Humboldt_All_All_All_All_All_43670</v>
      </c>
      <c r="B814" t="s">
        <v>177</v>
      </c>
      <c r="C814" t="s">
        <v>288</v>
      </c>
      <c r="D814" t="s">
        <v>192</v>
      </c>
      <c r="E814" t="s">
        <v>19</v>
      </c>
      <c r="F814" t="s">
        <v>19</v>
      </c>
      <c r="G814" t="s">
        <v>19</v>
      </c>
      <c r="H814" t="s">
        <v>19</v>
      </c>
      <c r="I814" t="s">
        <v>19</v>
      </c>
      <c r="J814" s="11">
        <v>43670</v>
      </c>
      <c r="K814">
        <v>15</v>
      </c>
      <c r="L814">
        <v>18</v>
      </c>
      <c r="M814">
        <v>272</v>
      </c>
      <c r="N814">
        <v>0</v>
      </c>
      <c r="O814">
        <v>0</v>
      </c>
      <c r="P814">
        <v>0</v>
      </c>
      <c r="Q814">
        <v>0</v>
      </c>
      <c r="R814">
        <v>2.0249605000000002</v>
      </c>
      <c r="S814">
        <v>2.0363809000000002</v>
      </c>
      <c r="T814">
        <v>1.9727792</v>
      </c>
      <c r="U814">
        <v>1.9728634</v>
      </c>
      <c r="V814">
        <v>1.9695673</v>
      </c>
      <c r="W814">
        <v>1.9688832000000001</v>
      </c>
      <c r="X814">
        <v>2.1869117</v>
      </c>
      <c r="Y814">
        <v>2.5327532000000001</v>
      </c>
      <c r="Z814">
        <v>2.8668076999999998</v>
      </c>
      <c r="AA814">
        <v>2.9821319000000002</v>
      </c>
      <c r="AB814">
        <v>2.9960984000000002</v>
      </c>
      <c r="AC814">
        <v>2.9987762999999998</v>
      </c>
      <c r="AD814">
        <v>2.6808616000000001</v>
      </c>
      <c r="AE814">
        <v>2.6943554000000001</v>
      </c>
      <c r="AF814">
        <v>2.7181403999999998</v>
      </c>
      <c r="AG814">
        <v>2.6324130000000001</v>
      </c>
      <c r="AH814">
        <v>2.4562710000000001</v>
      </c>
      <c r="AI814">
        <v>2.4946549999999998</v>
      </c>
      <c r="AJ814">
        <v>2.6591800000000001</v>
      </c>
      <c r="AK814">
        <v>2.8726739999999999</v>
      </c>
      <c r="AL814">
        <v>2.961392</v>
      </c>
      <c r="AM814">
        <v>2.9381050000000002</v>
      </c>
      <c r="AN814">
        <v>2.856541</v>
      </c>
      <c r="AO814">
        <v>2.799366</v>
      </c>
      <c r="AP814">
        <v>61.103009999999998</v>
      </c>
      <c r="AQ814">
        <v>60.091670000000001</v>
      </c>
      <c r="AR814">
        <v>59.368270000000003</v>
      </c>
      <c r="AS814">
        <v>58.206249999999997</v>
      </c>
      <c r="AT814">
        <v>57.580590000000001</v>
      </c>
      <c r="AU814">
        <v>56.133650000000003</v>
      </c>
      <c r="AV814">
        <v>55.133710000000001</v>
      </c>
      <c r="AW814">
        <v>56.832099999999997</v>
      </c>
      <c r="AX814">
        <v>60.33493</v>
      </c>
      <c r="AY814">
        <v>64.024929999999998</v>
      </c>
      <c r="AZ814">
        <v>68.231700000000004</v>
      </c>
      <c r="BA814">
        <v>71.661929999999998</v>
      </c>
      <c r="BB814">
        <v>74.405069999999995</v>
      </c>
      <c r="BC814">
        <v>77.486109999999996</v>
      </c>
      <c r="BD814">
        <v>80.416340000000005</v>
      </c>
      <c r="BE814">
        <v>81.62312</v>
      </c>
      <c r="BF814">
        <v>81.533690000000007</v>
      </c>
      <c r="BG814">
        <v>79.435879999999997</v>
      </c>
      <c r="BH814">
        <v>77.622990000000001</v>
      </c>
      <c r="BI814">
        <v>75.818470000000005</v>
      </c>
      <c r="BJ814">
        <v>72.932980000000001</v>
      </c>
      <c r="BK814">
        <v>68.555809999999994</v>
      </c>
      <c r="BL814">
        <v>65.402109999999993</v>
      </c>
      <c r="BM814">
        <v>62.069609999999997</v>
      </c>
      <c r="BN814">
        <v>-4.7708399999999998E-2</v>
      </c>
      <c r="BO814">
        <v>-4.93245E-2</v>
      </c>
      <c r="BP814">
        <v>-4.3375200000000003E-2</v>
      </c>
      <c r="BQ814">
        <v>-4.9215700000000001E-2</v>
      </c>
      <c r="BR814">
        <v>-5.1971499999999997E-2</v>
      </c>
      <c r="BS814">
        <v>-6.6680199999999995E-2</v>
      </c>
      <c r="BT814">
        <v>-5.2698000000000002E-2</v>
      </c>
      <c r="BU814">
        <v>-1.9884800000000001E-2</v>
      </c>
      <c r="BV814">
        <v>2.8766900000000001E-2</v>
      </c>
      <c r="BW814">
        <v>2.67925E-2</v>
      </c>
      <c r="BX814">
        <v>2.4534000000000001E-3</v>
      </c>
      <c r="BY814">
        <v>-1.11778E-2</v>
      </c>
      <c r="BZ814">
        <v>-8.1253000000000002E-3</v>
      </c>
      <c r="CA814">
        <v>-1.4395E-3</v>
      </c>
      <c r="CB814">
        <v>4.0478300000000002E-2</v>
      </c>
      <c r="CC814">
        <v>3.6672099999999999E-2</v>
      </c>
      <c r="CD814">
        <v>2.9769400000000001E-2</v>
      </c>
      <c r="CE814">
        <v>7.4573E-3</v>
      </c>
      <c r="CF814">
        <v>-3.0322499999999999E-2</v>
      </c>
      <c r="CG814">
        <v>-4.4531099999999997E-2</v>
      </c>
      <c r="CH814">
        <v>-4.3497899999999999E-2</v>
      </c>
      <c r="CI814">
        <v>-4.9394300000000002E-2</v>
      </c>
      <c r="CJ814">
        <v>-4.95827E-2</v>
      </c>
      <c r="CK814">
        <v>-5.1511599999999998E-2</v>
      </c>
      <c r="CL814">
        <v>2.4810000000000001E-4</v>
      </c>
      <c r="CM814">
        <v>2.6929999999999999E-4</v>
      </c>
      <c r="CN814">
        <v>2.6699999999999998E-4</v>
      </c>
      <c r="CO814">
        <v>2.764E-4</v>
      </c>
      <c r="CP814">
        <v>2.8679999999999998E-4</v>
      </c>
      <c r="CQ814">
        <v>3.2610000000000001E-4</v>
      </c>
      <c r="CR814">
        <v>3.4739999999999999E-4</v>
      </c>
      <c r="CS814">
        <v>2.4169999999999999E-4</v>
      </c>
      <c r="CT814">
        <v>1.8450000000000001E-4</v>
      </c>
      <c r="CU814">
        <v>1.133E-4</v>
      </c>
      <c r="CV814">
        <v>7.1899999999999999E-5</v>
      </c>
      <c r="CW814">
        <v>5.5099999999999998E-5</v>
      </c>
      <c r="CX814">
        <v>1.0509999999999999E-4</v>
      </c>
      <c r="CY814">
        <v>1.705E-4</v>
      </c>
      <c r="CZ814">
        <v>2.6390000000000002E-4</v>
      </c>
      <c r="DA814">
        <v>3.1379999999999998E-4</v>
      </c>
      <c r="DB814">
        <v>3.2360000000000001E-4</v>
      </c>
      <c r="DC814">
        <v>3.1470000000000001E-4</v>
      </c>
      <c r="DD814">
        <v>2.7760000000000003E-4</v>
      </c>
      <c r="DE814">
        <v>2.5129999999999998E-4</v>
      </c>
      <c r="DF814">
        <v>2.03E-4</v>
      </c>
      <c r="DG814">
        <v>1.83E-4</v>
      </c>
      <c r="DH814">
        <v>1.772E-4</v>
      </c>
      <c r="DI814">
        <v>1.7679999999999999E-4</v>
      </c>
    </row>
    <row r="815" spans="1:113" x14ac:dyDescent="0.25">
      <c r="A815" t="str">
        <f t="shared" si="12"/>
        <v>Humboldt_All_All_All_All_All_43672</v>
      </c>
      <c r="B815" t="s">
        <v>177</v>
      </c>
      <c r="C815" t="s">
        <v>288</v>
      </c>
      <c r="D815" t="s">
        <v>192</v>
      </c>
      <c r="E815" t="s">
        <v>19</v>
      </c>
      <c r="F815" t="s">
        <v>19</v>
      </c>
      <c r="G815" t="s">
        <v>19</v>
      </c>
      <c r="H815" t="s">
        <v>19</v>
      </c>
      <c r="I815" t="s">
        <v>19</v>
      </c>
      <c r="J815" s="11">
        <v>43672</v>
      </c>
      <c r="K815">
        <v>15</v>
      </c>
      <c r="L815">
        <v>18</v>
      </c>
      <c r="M815">
        <v>272</v>
      </c>
      <c r="N815">
        <v>0</v>
      </c>
      <c r="O815">
        <v>0</v>
      </c>
      <c r="P815">
        <v>0</v>
      </c>
      <c r="Q815">
        <v>0</v>
      </c>
      <c r="R815">
        <v>2.4708473999999998</v>
      </c>
      <c r="S815">
        <v>2.4764583</v>
      </c>
      <c r="T815">
        <v>2.1895927999999998</v>
      </c>
      <c r="U815">
        <v>2.1007329000000001</v>
      </c>
      <c r="V815">
        <v>2.2056505999999998</v>
      </c>
      <c r="W815">
        <v>2.1744355</v>
      </c>
      <c r="X815">
        <v>2.1523230999999998</v>
      </c>
      <c r="Y815">
        <v>2.6325525999999999</v>
      </c>
      <c r="Z815">
        <v>2.8852158999999999</v>
      </c>
      <c r="AA815">
        <v>2.9126504999999998</v>
      </c>
      <c r="AB815">
        <v>2.9461917999999998</v>
      </c>
      <c r="AC815">
        <v>3.0552283999999998</v>
      </c>
      <c r="AD815">
        <v>2.8267962</v>
      </c>
      <c r="AE815">
        <v>2.6487123000000001</v>
      </c>
      <c r="AF815">
        <v>2.5557802000000001</v>
      </c>
      <c r="AG815">
        <v>2.5103179999999998</v>
      </c>
      <c r="AH815">
        <v>2.3702640000000001</v>
      </c>
      <c r="AI815">
        <v>2.4929890000000001</v>
      </c>
      <c r="AJ815">
        <v>2.5511189999999999</v>
      </c>
      <c r="AK815">
        <v>2.68716</v>
      </c>
      <c r="AL815">
        <v>2.7947899999999999</v>
      </c>
      <c r="AM815">
        <v>2.9272019999999999</v>
      </c>
      <c r="AN815">
        <v>2.842597</v>
      </c>
      <c r="AO815">
        <v>2.649683</v>
      </c>
      <c r="AP815">
        <v>64.086439999999996</v>
      </c>
      <c r="AQ815">
        <v>63.407589999999999</v>
      </c>
      <c r="AR815">
        <v>62.424289999999999</v>
      </c>
      <c r="AS815">
        <v>60.619779999999999</v>
      </c>
      <c r="AT815">
        <v>59.323650000000001</v>
      </c>
      <c r="AU815">
        <v>58.206310000000002</v>
      </c>
      <c r="AV815">
        <v>57.714689999999997</v>
      </c>
      <c r="AW815">
        <v>58.563949999999998</v>
      </c>
      <c r="AX815">
        <v>60.485799999999998</v>
      </c>
      <c r="AY815">
        <v>63.773479999999999</v>
      </c>
      <c r="AZ815">
        <v>66.846209999999999</v>
      </c>
      <c r="BA815">
        <v>72.427319999999995</v>
      </c>
      <c r="BB815">
        <v>76.312870000000004</v>
      </c>
      <c r="BC815">
        <v>77.539240000000007</v>
      </c>
      <c r="BD815">
        <v>78.282300000000006</v>
      </c>
      <c r="BE815">
        <v>79.08681</v>
      </c>
      <c r="BF815">
        <v>76.988950000000003</v>
      </c>
      <c r="BG815">
        <v>75.480559999999997</v>
      </c>
      <c r="BH815">
        <v>74.516919999999999</v>
      </c>
      <c r="BI815">
        <v>73.704089999999994</v>
      </c>
      <c r="BJ815">
        <v>71.298940000000002</v>
      </c>
      <c r="BK815">
        <v>68.036209999999997</v>
      </c>
      <c r="BL815">
        <v>66.346209999999999</v>
      </c>
      <c r="BM815">
        <v>64.139510000000001</v>
      </c>
      <c r="BN815">
        <v>-4.7269800000000001E-2</v>
      </c>
      <c r="BO815">
        <v>-4.8860599999999997E-2</v>
      </c>
      <c r="BP815">
        <v>-4.2994699999999997E-2</v>
      </c>
      <c r="BQ815">
        <v>-4.9273400000000002E-2</v>
      </c>
      <c r="BR815">
        <v>-5.1822399999999998E-2</v>
      </c>
      <c r="BS815">
        <v>-6.5221299999999996E-2</v>
      </c>
      <c r="BT815">
        <v>-5.4355899999999999E-2</v>
      </c>
      <c r="BU815">
        <v>-1.9118699999999999E-2</v>
      </c>
      <c r="BV815">
        <v>2.8273199999999998E-2</v>
      </c>
      <c r="BW815">
        <v>2.74287E-2</v>
      </c>
      <c r="BX815">
        <v>3.0569999999999998E-3</v>
      </c>
      <c r="BY815">
        <v>-1.1546900000000001E-2</v>
      </c>
      <c r="BZ815">
        <v>-6.8881999999999997E-3</v>
      </c>
      <c r="CA815">
        <v>6.401E-4</v>
      </c>
      <c r="CB815">
        <v>4.1358100000000002E-2</v>
      </c>
      <c r="CC815">
        <v>3.8595900000000002E-2</v>
      </c>
      <c r="CD815">
        <v>3.1429100000000001E-2</v>
      </c>
      <c r="CE815">
        <v>1.6884400000000001E-2</v>
      </c>
      <c r="CF815">
        <v>-2.5466599999999999E-2</v>
      </c>
      <c r="CG815">
        <v>-4.3062400000000001E-2</v>
      </c>
      <c r="CH815">
        <v>-4.4499499999999997E-2</v>
      </c>
      <c r="CI815">
        <v>-5.0457299999999997E-2</v>
      </c>
      <c r="CJ815">
        <v>-5.0153700000000002E-2</v>
      </c>
      <c r="CK815">
        <v>-5.1130399999999999E-2</v>
      </c>
      <c r="CL815">
        <v>2.7179999999999999E-4</v>
      </c>
      <c r="CM815">
        <v>2.879E-4</v>
      </c>
      <c r="CN815">
        <v>2.8640000000000002E-4</v>
      </c>
      <c r="CO815">
        <v>2.9139999999999998E-4</v>
      </c>
      <c r="CP815">
        <v>2.945E-4</v>
      </c>
      <c r="CQ815">
        <v>3.2759999999999999E-4</v>
      </c>
      <c r="CR815">
        <v>3.4680000000000003E-4</v>
      </c>
      <c r="CS815">
        <v>2.3910000000000001E-4</v>
      </c>
      <c r="CT815">
        <v>1.828E-4</v>
      </c>
      <c r="CU815">
        <v>1.1909999999999999E-4</v>
      </c>
      <c r="CV815">
        <v>7.6799999999999997E-5</v>
      </c>
      <c r="CW815">
        <v>6.4499999999999996E-5</v>
      </c>
      <c r="CX815">
        <v>1.094E-4</v>
      </c>
      <c r="CY815">
        <v>1.7119999999999999E-4</v>
      </c>
      <c r="CZ815">
        <v>2.5920000000000001E-4</v>
      </c>
      <c r="DA815">
        <v>2.9720000000000001E-4</v>
      </c>
      <c r="DB815">
        <v>3.0190000000000002E-4</v>
      </c>
      <c r="DC815">
        <v>2.854E-4</v>
      </c>
      <c r="DD815">
        <v>2.5589999999999999E-4</v>
      </c>
      <c r="DE815">
        <v>2.4449999999999998E-4</v>
      </c>
      <c r="DF815">
        <v>2.1829999999999999E-4</v>
      </c>
      <c r="DG815">
        <v>2.0900000000000001E-4</v>
      </c>
      <c r="DH815">
        <v>1.9550000000000001E-4</v>
      </c>
      <c r="DI815">
        <v>1.995E-4</v>
      </c>
    </row>
    <row r="816" spans="1:113" x14ac:dyDescent="0.25">
      <c r="A816" t="str">
        <f t="shared" si="12"/>
        <v>Humboldt_All_All_All_All_All_43690</v>
      </c>
      <c r="B816" t="s">
        <v>177</v>
      </c>
      <c r="C816" t="s">
        <v>288</v>
      </c>
      <c r="D816" t="s">
        <v>192</v>
      </c>
      <c r="E816" t="s">
        <v>19</v>
      </c>
      <c r="F816" t="s">
        <v>19</v>
      </c>
      <c r="G816" t="s">
        <v>19</v>
      </c>
      <c r="H816" t="s">
        <v>19</v>
      </c>
      <c r="I816" t="s">
        <v>19</v>
      </c>
      <c r="J816" s="11">
        <v>43690</v>
      </c>
      <c r="K816">
        <v>15</v>
      </c>
      <c r="L816">
        <v>18</v>
      </c>
      <c r="M816">
        <v>272</v>
      </c>
      <c r="N816">
        <v>0</v>
      </c>
      <c r="O816">
        <v>0</v>
      </c>
      <c r="P816">
        <v>0</v>
      </c>
      <c r="Q816">
        <v>0</v>
      </c>
      <c r="R816">
        <v>2.275163</v>
      </c>
      <c r="S816">
        <v>1.9656127000000001</v>
      </c>
      <c r="T816">
        <v>1.9429734000000001</v>
      </c>
      <c r="U816">
        <v>1.9059318999999999</v>
      </c>
      <c r="V816">
        <v>1.8931762999999999</v>
      </c>
      <c r="W816">
        <v>2.0229571000000002</v>
      </c>
      <c r="X816">
        <v>2.1608955000000001</v>
      </c>
      <c r="Y816">
        <v>2.4780091</v>
      </c>
      <c r="Z816">
        <v>3.0724575000000001</v>
      </c>
      <c r="AA816">
        <v>3.1692170000000002</v>
      </c>
      <c r="AB816">
        <v>2.9585897000000001</v>
      </c>
      <c r="AC816">
        <v>2.8052864</v>
      </c>
      <c r="AD816">
        <v>2.4531874</v>
      </c>
      <c r="AE816">
        <v>2.5158814999999999</v>
      </c>
      <c r="AF816">
        <v>2.5730909999999998</v>
      </c>
      <c r="AG816">
        <v>2.8080029999999998</v>
      </c>
      <c r="AH816">
        <v>2.7819940000000001</v>
      </c>
      <c r="AI816">
        <v>2.7246190000000001</v>
      </c>
      <c r="AJ816">
        <v>2.6503199999999998</v>
      </c>
      <c r="AK816">
        <v>2.3957850000000001</v>
      </c>
      <c r="AL816">
        <v>2.4222839999999999</v>
      </c>
      <c r="AM816">
        <v>2.4407909999999999</v>
      </c>
      <c r="AN816">
        <v>2.4494560000000001</v>
      </c>
      <c r="AO816">
        <v>2.512222</v>
      </c>
      <c r="AP816">
        <v>63.62829</v>
      </c>
      <c r="AQ816">
        <v>61.421520000000001</v>
      </c>
      <c r="AR816">
        <v>59.572330000000001</v>
      </c>
      <c r="AS816">
        <v>58.893549999999998</v>
      </c>
      <c r="AT816">
        <v>57.982909999999997</v>
      </c>
      <c r="AU816">
        <v>57.35718</v>
      </c>
      <c r="AV816">
        <v>57.686779999999999</v>
      </c>
      <c r="AW816">
        <v>59.357250000000001</v>
      </c>
      <c r="AX816">
        <v>62.181359999999998</v>
      </c>
      <c r="AY816">
        <v>65.924419999999998</v>
      </c>
      <c r="AZ816">
        <v>69.346279999999993</v>
      </c>
      <c r="BA816">
        <v>73.471999999999994</v>
      </c>
      <c r="BB816">
        <v>76.991659999999996</v>
      </c>
      <c r="BC816">
        <v>79.653750000000002</v>
      </c>
      <c r="BD816">
        <v>80.173349999999999</v>
      </c>
      <c r="BE816">
        <v>81.173349999999999</v>
      </c>
      <c r="BF816">
        <v>81.083920000000006</v>
      </c>
      <c r="BG816">
        <v>80.494489999999999</v>
      </c>
      <c r="BH816">
        <v>79.958129999999997</v>
      </c>
      <c r="BI816">
        <v>76.270960000000002</v>
      </c>
      <c r="BJ816">
        <v>73.706680000000006</v>
      </c>
      <c r="BK816">
        <v>70.284829999999999</v>
      </c>
      <c r="BL816">
        <v>69.212230000000005</v>
      </c>
      <c r="BM816">
        <v>66.639570000000006</v>
      </c>
      <c r="BN816">
        <v>-2.5272599999999999E-2</v>
      </c>
      <c r="BO816">
        <v>-2.5513500000000001E-2</v>
      </c>
      <c r="BP816">
        <v>-2.1499299999999999E-2</v>
      </c>
      <c r="BQ816">
        <v>-1.6391900000000001E-2</v>
      </c>
      <c r="BR816">
        <v>-2.08098E-2</v>
      </c>
      <c r="BS816">
        <v>-2.2598900000000002E-2</v>
      </c>
      <c r="BT816">
        <v>-2.0247600000000001E-2</v>
      </c>
      <c r="BU816">
        <v>3.3733000000000001E-3</v>
      </c>
      <c r="BV816">
        <v>1.05916E-2</v>
      </c>
      <c r="BW816">
        <v>1.00924E-2</v>
      </c>
      <c r="BX816">
        <v>2.6857999999999999E-3</v>
      </c>
      <c r="BY816">
        <v>-1.0373800000000001E-2</v>
      </c>
      <c r="BZ816">
        <v>-1.63184E-2</v>
      </c>
      <c r="CA816">
        <v>-3.4403400000000001E-2</v>
      </c>
      <c r="CB816">
        <v>-3.8711000000000001E-3</v>
      </c>
      <c r="CC816">
        <v>-1.0355899999999999E-2</v>
      </c>
      <c r="CD816">
        <v>-3.4351E-3</v>
      </c>
      <c r="CE816">
        <v>1.11056E-2</v>
      </c>
      <c r="CF816">
        <v>-9.1114999999999998E-3</v>
      </c>
      <c r="CG816">
        <v>-2.58222E-2</v>
      </c>
      <c r="CH816">
        <v>-3.7167899999999997E-2</v>
      </c>
      <c r="CI816">
        <v>-1.3308E-2</v>
      </c>
      <c r="CJ816">
        <v>-1.43558E-2</v>
      </c>
      <c r="CK816">
        <v>-2.1588799999999998E-2</v>
      </c>
      <c r="CL816">
        <v>3.6450000000000002E-4</v>
      </c>
      <c r="CM816">
        <v>3.7490000000000001E-4</v>
      </c>
      <c r="CN816">
        <v>3.726E-4</v>
      </c>
      <c r="CO816">
        <v>3.7340000000000002E-4</v>
      </c>
      <c r="CP816">
        <v>3.725E-4</v>
      </c>
      <c r="CQ816">
        <v>3.882E-4</v>
      </c>
      <c r="CR816">
        <v>3.8470000000000003E-4</v>
      </c>
      <c r="CS816">
        <v>2.9159999999999999E-4</v>
      </c>
      <c r="CT816">
        <v>2.4039999999999999E-4</v>
      </c>
      <c r="CU816">
        <v>1.4359999999999999E-4</v>
      </c>
      <c r="CV816">
        <v>8.0500000000000005E-5</v>
      </c>
      <c r="CW816">
        <v>5.5600000000000003E-5</v>
      </c>
      <c r="CX816">
        <v>1.0739999999999999E-4</v>
      </c>
      <c r="CY816">
        <v>1.8420000000000001E-4</v>
      </c>
      <c r="CZ816">
        <v>3.0630000000000002E-4</v>
      </c>
      <c r="DA816">
        <v>3.8190000000000001E-4</v>
      </c>
      <c r="DB816">
        <v>4.0549999999999999E-4</v>
      </c>
      <c r="DC816">
        <v>3.8890000000000002E-4</v>
      </c>
      <c r="DD816">
        <v>3.6029999999999998E-4</v>
      </c>
      <c r="DE816">
        <v>3.413E-4</v>
      </c>
      <c r="DF816">
        <v>2.968E-4</v>
      </c>
      <c r="DG816">
        <v>2.7940000000000002E-4</v>
      </c>
      <c r="DH816">
        <v>2.6860000000000002E-4</v>
      </c>
      <c r="DI816">
        <v>2.7349999999999998E-4</v>
      </c>
    </row>
    <row r="817" spans="1:113" x14ac:dyDescent="0.25">
      <c r="A817" t="str">
        <f t="shared" si="12"/>
        <v>Humboldt_All_All_All_All_All_43691</v>
      </c>
      <c r="B817" t="s">
        <v>177</v>
      </c>
      <c r="C817" t="s">
        <v>288</v>
      </c>
      <c r="D817" t="s">
        <v>192</v>
      </c>
      <c r="E817" t="s">
        <v>19</v>
      </c>
      <c r="F817" t="s">
        <v>19</v>
      </c>
      <c r="G817" t="s">
        <v>19</v>
      </c>
      <c r="H817" t="s">
        <v>19</v>
      </c>
      <c r="I817" t="s">
        <v>19</v>
      </c>
      <c r="J817" s="11">
        <v>43691</v>
      </c>
      <c r="K817">
        <v>15</v>
      </c>
      <c r="L817">
        <v>18</v>
      </c>
      <c r="M817">
        <v>272</v>
      </c>
      <c r="N817">
        <v>0</v>
      </c>
      <c r="O817">
        <v>0</v>
      </c>
      <c r="P817">
        <v>0</v>
      </c>
      <c r="Q817">
        <v>0</v>
      </c>
      <c r="R817">
        <v>2.4041285000000001</v>
      </c>
      <c r="S817">
        <v>2.4931595999999998</v>
      </c>
      <c r="T817">
        <v>2.3883245999999998</v>
      </c>
      <c r="U817">
        <v>2.3274032999999998</v>
      </c>
      <c r="V817">
        <v>2.2402806000000002</v>
      </c>
      <c r="W817">
        <v>2.1409126999999999</v>
      </c>
      <c r="X817">
        <v>2.0441687000000002</v>
      </c>
      <c r="Y817">
        <v>2.3811727</v>
      </c>
      <c r="Z817">
        <v>2.8254831</v>
      </c>
      <c r="AA817">
        <v>2.9339941999999999</v>
      </c>
      <c r="AB817">
        <v>2.8719681000000001</v>
      </c>
      <c r="AC817">
        <v>2.7258192000000001</v>
      </c>
      <c r="AD817">
        <v>2.5843582999999999</v>
      </c>
      <c r="AE817">
        <v>2.5244349000000001</v>
      </c>
      <c r="AF817">
        <v>2.6367547</v>
      </c>
      <c r="AG817">
        <v>2.7514820000000002</v>
      </c>
      <c r="AH817">
        <v>2.780926</v>
      </c>
      <c r="AI817">
        <v>2.6163620000000001</v>
      </c>
      <c r="AJ817">
        <v>2.211776</v>
      </c>
      <c r="AK817">
        <v>2.4189859999999999</v>
      </c>
      <c r="AL817">
        <v>2.7167789999999998</v>
      </c>
      <c r="AM817">
        <v>2.7456770000000001</v>
      </c>
      <c r="AN817">
        <v>2.4816820000000002</v>
      </c>
      <c r="AO817">
        <v>2.304119</v>
      </c>
      <c r="AP817">
        <v>64.924419999999998</v>
      </c>
      <c r="AQ817">
        <v>62.502569999999999</v>
      </c>
      <c r="AR817">
        <v>62.206440000000001</v>
      </c>
      <c r="AS817">
        <v>61.580719999999999</v>
      </c>
      <c r="AT817">
        <v>61.731529999999999</v>
      </c>
      <c r="AU817">
        <v>61.09742</v>
      </c>
      <c r="AV817">
        <v>60.276200000000003</v>
      </c>
      <c r="AW817">
        <v>60.170079999999999</v>
      </c>
      <c r="AX817">
        <v>64.083609999999993</v>
      </c>
      <c r="AY817">
        <v>69.156270000000006</v>
      </c>
      <c r="AZ817">
        <v>73.452399999999997</v>
      </c>
      <c r="BA817">
        <v>76.687150000000003</v>
      </c>
      <c r="BB817">
        <v>79.287790000000001</v>
      </c>
      <c r="BC817">
        <v>81.79907</v>
      </c>
      <c r="BD817">
        <v>81.980689999999996</v>
      </c>
      <c r="BE817">
        <v>82.061670000000007</v>
      </c>
      <c r="BF817">
        <v>82.025310000000005</v>
      </c>
      <c r="BG817">
        <v>82.114670000000004</v>
      </c>
      <c r="BH817">
        <v>80.980559999999997</v>
      </c>
      <c r="BI817">
        <v>79.452640000000002</v>
      </c>
      <c r="BJ817">
        <v>76.120220000000003</v>
      </c>
      <c r="BK817">
        <v>72.153689999999997</v>
      </c>
      <c r="BL817">
        <v>70.17877</v>
      </c>
      <c r="BM817">
        <v>67.765230000000003</v>
      </c>
      <c r="BN817">
        <v>-2.4701000000000001E-2</v>
      </c>
      <c r="BO817">
        <v>-2.6088199999999999E-2</v>
      </c>
      <c r="BP817">
        <v>-2.2402499999999999E-2</v>
      </c>
      <c r="BQ817">
        <v>-1.70013E-2</v>
      </c>
      <c r="BR817">
        <v>-1.9936300000000001E-2</v>
      </c>
      <c r="BS817">
        <v>-2.2250300000000001E-2</v>
      </c>
      <c r="BT817">
        <v>-1.97454E-2</v>
      </c>
      <c r="BU817">
        <v>3.7873999999999998E-3</v>
      </c>
      <c r="BV817">
        <v>1.11E-2</v>
      </c>
      <c r="BW817">
        <v>9.8685000000000005E-3</v>
      </c>
      <c r="BX817">
        <v>2.8405000000000001E-3</v>
      </c>
      <c r="BY817">
        <v>-1.09126E-2</v>
      </c>
      <c r="BZ817">
        <v>-1.7720099999999999E-2</v>
      </c>
      <c r="CA817">
        <v>-2.96283E-2</v>
      </c>
      <c r="CB817">
        <v>4.6772999999999997E-3</v>
      </c>
      <c r="CC817">
        <v>-1.04142E-2</v>
      </c>
      <c r="CD817">
        <v>-6.7594999999999999E-3</v>
      </c>
      <c r="CE817">
        <v>3.8192E-3</v>
      </c>
      <c r="CF817">
        <v>-2.03898E-2</v>
      </c>
      <c r="CG817">
        <v>-3.26819E-2</v>
      </c>
      <c r="CH817">
        <v>-3.47313E-2</v>
      </c>
      <c r="CI817">
        <v>-1.0696900000000001E-2</v>
      </c>
      <c r="CJ817">
        <v>-1.2167300000000001E-2</v>
      </c>
      <c r="CK817">
        <v>-1.9930900000000001E-2</v>
      </c>
      <c r="CL817">
        <v>3.9609999999999998E-4</v>
      </c>
      <c r="CM817">
        <v>4.2539999999999999E-4</v>
      </c>
      <c r="CN817">
        <v>4.236E-4</v>
      </c>
      <c r="CO817">
        <v>4.2569999999999999E-4</v>
      </c>
      <c r="CP817">
        <v>4.2329999999999999E-4</v>
      </c>
      <c r="CQ817">
        <v>4.261E-4</v>
      </c>
      <c r="CR817">
        <v>4.2000000000000002E-4</v>
      </c>
      <c r="CS817">
        <v>3.1470000000000001E-4</v>
      </c>
      <c r="CT817">
        <v>2.5900000000000001E-4</v>
      </c>
      <c r="CU817">
        <v>1.4999999999999999E-4</v>
      </c>
      <c r="CV817">
        <v>7.8300000000000006E-5</v>
      </c>
      <c r="CW817">
        <v>5.2800000000000003E-5</v>
      </c>
      <c r="CX817">
        <v>1.024E-4</v>
      </c>
      <c r="CY817">
        <v>1.8870000000000001E-4</v>
      </c>
      <c r="CZ817">
        <v>3.2759999999999999E-4</v>
      </c>
      <c r="DA817">
        <v>4.0020000000000002E-4</v>
      </c>
      <c r="DB817">
        <v>4.2349999999999999E-4</v>
      </c>
      <c r="DC817">
        <v>4.0430000000000002E-4</v>
      </c>
      <c r="DD817">
        <v>3.8210000000000002E-4</v>
      </c>
      <c r="DE817">
        <v>3.6190000000000001E-4</v>
      </c>
      <c r="DF817">
        <v>3.1710000000000001E-4</v>
      </c>
      <c r="DG817">
        <v>3.0600000000000001E-4</v>
      </c>
      <c r="DH817">
        <v>2.9359999999999998E-4</v>
      </c>
      <c r="DI817">
        <v>3.0019999999999998E-4</v>
      </c>
    </row>
    <row r="818" spans="1:113" x14ac:dyDescent="0.25">
      <c r="A818" t="str">
        <f t="shared" si="12"/>
        <v>Humboldt_All_All_All_All_All_43693</v>
      </c>
      <c r="B818" t="s">
        <v>177</v>
      </c>
      <c r="C818" t="s">
        <v>288</v>
      </c>
      <c r="D818" t="s">
        <v>192</v>
      </c>
      <c r="E818" t="s">
        <v>19</v>
      </c>
      <c r="F818" t="s">
        <v>19</v>
      </c>
      <c r="G818" t="s">
        <v>19</v>
      </c>
      <c r="H818" t="s">
        <v>19</v>
      </c>
      <c r="I818" t="s">
        <v>19</v>
      </c>
      <c r="J818" s="11">
        <v>43693</v>
      </c>
      <c r="K818">
        <v>15</v>
      </c>
      <c r="L818">
        <v>18</v>
      </c>
      <c r="M818">
        <v>272</v>
      </c>
      <c r="N818">
        <v>0</v>
      </c>
      <c r="O818">
        <v>0</v>
      </c>
      <c r="P818">
        <v>0</v>
      </c>
      <c r="Q818">
        <v>0</v>
      </c>
      <c r="R818">
        <v>2.5561945000000001</v>
      </c>
      <c r="S818">
        <v>2.1614927000000002</v>
      </c>
      <c r="T818">
        <v>1.9286695</v>
      </c>
      <c r="U818">
        <v>1.7878938</v>
      </c>
      <c r="V818">
        <v>1.9966972999999999</v>
      </c>
      <c r="W818">
        <v>2.1230897999999998</v>
      </c>
      <c r="X818">
        <v>2.2736993000000001</v>
      </c>
      <c r="Y818">
        <v>2.2659921999999999</v>
      </c>
      <c r="Z818">
        <v>2.7976911000000002</v>
      </c>
      <c r="AA818">
        <v>3.0497629000000002</v>
      </c>
      <c r="AB818">
        <v>3.1758996000000002</v>
      </c>
      <c r="AC818">
        <v>2.9351911999999998</v>
      </c>
      <c r="AD818">
        <v>2.5829027</v>
      </c>
      <c r="AE818">
        <v>2.5372461999999998</v>
      </c>
      <c r="AF818">
        <v>2.5317623999999999</v>
      </c>
      <c r="AG818">
        <v>2.5095480000000001</v>
      </c>
      <c r="AH818">
        <v>2.5578720000000001</v>
      </c>
      <c r="AI818">
        <v>2.544387</v>
      </c>
      <c r="AJ818">
        <v>2.5453489999999999</v>
      </c>
      <c r="AK818">
        <v>2.7572000000000001</v>
      </c>
      <c r="AL818">
        <v>2.8767670000000001</v>
      </c>
      <c r="AM818">
        <v>2.9031069999999999</v>
      </c>
      <c r="AN818">
        <v>2.8065739999999999</v>
      </c>
      <c r="AO818">
        <v>2.4559630000000001</v>
      </c>
      <c r="AP818">
        <v>64.678629999999998</v>
      </c>
      <c r="AQ818">
        <v>64.731700000000004</v>
      </c>
      <c r="AR818">
        <v>62.256720000000001</v>
      </c>
      <c r="AS818">
        <v>61.809780000000003</v>
      </c>
      <c r="AT818">
        <v>60.781799999999997</v>
      </c>
      <c r="AU818">
        <v>59.915909999999997</v>
      </c>
      <c r="AV818">
        <v>58.781739999999999</v>
      </c>
      <c r="AW818">
        <v>59.49682</v>
      </c>
      <c r="AX818">
        <v>63.516550000000002</v>
      </c>
      <c r="AY818">
        <v>68.552909999999997</v>
      </c>
      <c r="AZ818">
        <v>73.312809999999999</v>
      </c>
      <c r="BA818">
        <v>77.296109999999999</v>
      </c>
      <c r="BB818">
        <v>79.664959999999994</v>
      </c>
      <c r="BC818">
        <v>80.033749999999998</v>
      </c>
      <c r="BD818">
        <v>82.248900000000006</v>
      </c>
      <c r="BE818">
        <v>82.56174</v>
      </c>
      <c r="BF818">
        <v>82.106409999999997</v>
      </c>
      <c r="BG818">
        <v>81.114729999999994</v>
      </c>
      <c r="BH818">
        <v>79.346519999999998</v>
      </c>
      <c r="BI818">
        <v>76.282169999999994</v>
      </c>
      <c r="BJ818">
        <v>72.486050000000006</v>
      </c>
      <c r="BK818">
        <v>69.458070000000006</v>
      </c>
      <c r="BL818">
        <v>67.161929999999998</v>
      </c>
      <c r="BM818">
        <v>65.393720000000002</v>
      </c>
      <c r="BN818">
        <v>-2.4358399999999999E-2</v>
      </c>
      <c r="BO818">
        <v>-2.4495300000000001E-2</v>
      </c>
      <c r="BP818">
        <v>-2.1055899999999999E-2</v>
      </c>
      <c r="BQ818">
        <v>-1.6201E-2</v>
      </c>
      <c r="BR818">
        <v>-2.0827999999999999E-2</v>
      </c>
      <c r="BS818">
        <v>-2.27475E-2</v>
      </c>
      <c r="BT818">
        <v>-2.0416199999999999E-2</v>
      </c>
      <c r="BU818">
        <v>2.7797E-3</v>
      </c>
      <c r="BV818">
        <v>9.9188000000000002E-3</v>
      </c>
      <c r="BW818">
        <v>6.5770000000000004E-3</v>
      </c>
      <c r="BX818">
        <v>-5.6729999999999997E-4</v>
      </c>
      <c r="BY818">
        <v>-1.12169E-2</v>
      </c>
      <c r="BZ818">
        <v>-1.64867E-2</v>
      </c>
      <c r="CA818">
        <v>-2.8713700000000002E-2</v>
      </c>
      <c r="CB818">
        <v>5.3908000000000003E-3</v>
      </c>
      <c r="CC818">
        <v>-1.25548E-2</v>
      </c>
      <c r="CD818">
        <v>-8.7785999999999993E-3</v>
      </c>
      <c r="CE818">
        <v>1.931E-3</v>
      </c>
      <c r="CF818">
        <v>-1.9262700000000001E-2</v>
      </c>
      <c r="CG818">
        <v>-2.49541E-2</v>
      </c>
      <c r="CH818">
        <v>-3.6132499999999998E-2</v>
      </c>
      <c r="CI818">
        <v>-1.14821E-2</v>
      </c>
      <c r="CJ818">
        <v>-1.3569400000000001E-2</v>
      </c>
      <c r="CK818">
        <v>-2.0138E-2</v>
      </c>
      <c r="CL818">
        <v>3.3070000000000002E-4</v>
      </c>
      <c r="CM818">
        <v>3.4370000000000001E-4</v>
      </c>
      <c r="CN818">
        <v>3.4479999999999998E-4</v>
      </c>
      <c r="CO818">
        <v>3.4380000000000001E-4</v>
      </c>
      <c r="CP818">
        <v>3.4390000000000001E-4</v>
      </c>
      <c r="CQ818">
        <v>3.6469999999999997E-4</v>
      </c>
      <c r="CR818">
        <v>3.6549999999999999E-4</v>
      </c>
      <c r="CS818">
        <v>2.6810000000000001E-4</v>
      </c>
      <c r="CT818">
        <v>2.131E-4</v>
      </c>
      <c r="CU818">
        <v>1.306E-4</v>
      </c>
      <c r="CV818">
        <v>6.7899999999999997E-5</v>
      </c>
      <c r="CW818">
        <v>4.7500000000000003E-5</v>
      </c>
      <c r="CX818">
        <v>9.3599999999999998E-5</v>
      </c>
      <c r="CY818">
        <v>1.66E-4</v>
      </c>
      <c r="CZ818">
        <v>2.856E-4</v>
      </c>
      <c r="DA818">
        <v>3.4489999999999998E-4</v>
      </c>
      <c r="DB818">
        <v>3.5389999999999998E-4</v>
      </c>
      <c r="DC818">
        <v>3.3129999999999998E-4</v>
      </c>
      <c r="DD818">
        <v>3.0269999999999999E-4</v>
      </c>
      <c r="DE818">
        <v>2.921E-4</v>
      </c>
      <c r="DF818">
        <v>2.7339999999999998E-4</v>
      </c>
      <c r="DG818">
        <v>2.6360000000000001E-4</v>
      </c>
      <c r="DH818">
        <v>2.4800000000000001E-4</v>
      </c>
      <c r="DI818">
        <v>2.5149999999999999E-4</v>
      </c>
    </row>
    <row r="819" spans="1:113" x14ac:dyDescent="0.25">
      <c r="A819" t="str">
        <f t="shared" si="12"/>
        <v>Humboldt_All_All_All_All_All_43703</v>
      </c>
      <c r="B819" t="s">
        <v>177</v>
      </c>
      <c r="C819" t="s">
        <v>288</v>
      </c>
      <c r="D819" t="s">
        <v>192</v>
      </c>
      <c r="E819" t="s">
        <v>19</v>
      </c>
      <c r="F819" t="s">
        <v>19</v>
      </c>
      <c r="G819" t="s">
        <v>19</v>
      </c>
      <c r="H819" t="s">
        <v>19</v>
      </c>
      <c r="I819" t="s">
        <v>19</v>
      </c>
      <c r="J819" s="11">
        <v>43703</v>
      </c>
      <c r="K819">
        <v>15</v>
      </c>
      <c r="L819">
        <v>18</v>
      </c>
      <c r="M819">
        <v>272</v>
      </c>
      <c r="N819">
        <v>0</v>
      </c>
      <c r="O819">
        <v>0</v>
      </c>
      <c r="P819">
        <v>0</v>
      </c>
      <c r="Q819">
        <v>0</v>
      </c>
      <c r="R819">
        <v>2.3971760999999998</v>
      </c>
      <c r="S819">
        <v>2.3716742000000002</v>
      </c>
      <c r="T819">
        <v>2.2082983</v>
      </c>
      <c r="U819">
        <v>1.9706980000000001</v>
      </c>
      <c r="V819">
        <v>1.8913447999999999</v>
      </c>
      <c r="W819">
        <v>2.0413020999999998</v>
      </c>
      <c r="X819">
        <v>2.2434332000000001</v>
      </c>
      <c r="Y819">
        <v>2.4849974000000001</v>
      </c>
      <c r="Z819">
        <v>2.9138571999999998</v>
      </c>
      <c r="AA819">
        <v>3.1426523</v>
      </c>
      <c r="AB819">
        <v>3.1410971000000001</v>
      </c>
      <c r="AC819">
        <v>3.1740236999999998</v>
      </c>
      <c r="AD819">
        <v>2.6276997</v>
      </c>
      <c r="AE819">
        <v>2.6659899</v>
      </c>
      <c r="AF819">
        <v>2.6894203999999999</v>
      </c>
      <c r="AG819">
        <v>2.6722109999999999</v>
      </c>
      <c r="AH819">
        <v>2.642102</v>
      </c>
      <c r="AI819">
        <v>2.5951559999999998</v>
      </c>
      <c r="AJ819">
        <v>2.8002950000000002</v>
      </c>
      <c r="AK819">
        <v>2.890784</v>
      </c>
      <c r="AL819">
        <v>3.045191</v>
      </c>
      <c r="AM819">
        <v>2.8778990000000002</v>
      </c>
      <c r="AN819">
        <v>2.56128</v>
      </c>
      <c r="AO819">
        <v>2.3665240000000001</v>
      </c>
      <c r="AP819">
        <v>61.862850000000002</v>
      </c>
      <c r="AQ819">
        <v>59.915909999999997</v>
      </c>
      <c r="AR819">
        <v>58.834870000000002</v>
      </c>
      <c r="AS819">
        <v>57.396250000000002</v>
      </c>
      <c r="AT819">
        <v>57.038670000000003</v>
      </c>
      <c r="AU819">
        <v>56.815199999999997</v>
      </c>
      <c r="AV819">
        <v>56.189480000000003</v>
      </c>
      <c r="AW819">
        <v>56.725839999999998</v>
      </c>
      <c r="AX819">
        <v>61.522039999999997</v>
      </c>
      <c r="AY819">
        <v>67.522030000000001</v>
      </c>
      <c r="AZ819">
        <v>72.87961</v>
      </c>
      <c r="BA819">
        <v>76.337829999999997</v>
      </c>
      <c r="BB819">
        <v>80.304429999999996</v>
      </c>
      <c r="BC819">
        <v>84.840789999999998</v>
      </c>
      <c r="BD819">
        <v>86.583920000000006</v>
      </c>
      <c r="BE819">
        <v>87.924729999999997</v>
      </c>
      <c r="BF819">
        <v>87.843689999999995</v>
      </c>
      <c r="BG819">
        <v>85.879980000000003</v>
      </c>
      <c r="BH819">
        <v>83.343559999999997</v>
      </c>
      <c r="BI819">
        <v>78.656390000000002</v>
      </c>
      <c r="BJ819">
        <v>73.896619999999999</v>
      </c>
      <c r="BK819">
        <v>70.242980000000003</v>
      </c>
      <c r="BL819">
        <v>67.089209999999994</v>
      </c>
      <c r="BM819">
        <v>65.346149999999994</v>
      </c>
      <c r="BN819">
        <v>-2.3789100000000001E-2</v>
      </c>
      <c r="BO819">
        <v>-2.38289E-2</v>
      </c>
      <c r="BP819">
        <v>-1.9785299999999999E-2</v>
      </c>
      <c r="BQ819">
        <v>-1.45848E-2</v>
      </c>
      <c r="BR819">
        <v>-1.8942799999999999E-2</v>
      </c>
      <c r="BS819">
        <v>-2.21698E-2</v>
      </c>
      <c r="BT819">
        <v>-1.8895700000000001E-2</v>
      </c>
      <c r="BU819">
        <v>3.3116E-3</v>
      </c>
      <c r="BV819">
        <v>8.5579999999999996E-3</v>
      </c>
      <c r="BW819">
        <v>7.3727999999999997E-3</v>
      </c>
      <c r="BX819">
        <v>2.656E-4</v>
      </c>
      <c r="BY819">
        <v>-1.3505400000000001E-2</v>
      </c>
      <c r="BZ819">
        <v>-1.83106E-2</v>
      </c>
      <c r="CA819">
        <v>-3.6365799999999997E-2</v>
      </c>
      <c r="CB819">
        <v>-6.1304000000000003E-3</v>
      </c>
      <c r="CC819">
        <v>-1.48702E-2</v>
      </c>
      <c r="CD819">
        <v>-9.6960999999999992E-3</v>
      </c>
      <c r="CE819">
        <v>2.2120999999999998E-3</v>
      </c>
      <c r="CF819">
        <v>-1.7314400000000001E-2</v>
      </c>
      <c r="CG819">
        <v>-2.6137500000000001E-2</v>
      </c>
      <c r="CH819">
        <v>-3.5671500000000002E-2</v>
      </c>
      <c r="CI819">
        <v>-1.20511E-2</v>
      </c>
      <c r="CJ819">
        <v>-1.45451E-2</v>
      </c>
      <c r="CK819">
        <v>-2.22001E-2</v>
      </c>
      <c r="CL819">
        <v>3.5770000000000002E-4</v>
      </c>
      <c r="CM819">
        <v>4.0049999999999998E-4</v>
      </c>
      <c r="CN819">
        <v>3.9790000000000002E-4</v>
      </c>
      <c r="CO819">
        <v>4.215E-4</v>
      </c>
      <c r="CP819">
        <v>4.529E-4</v>
      </c>
      <c r="CQ819">
        <v>5.1840000000000002E-4</v>
      </c>
      <c r="CR819">
        <v>5.5400000000000002E-4</v>
      </c>
      <c r="CS819">
        <v>3.5869999999999999E-4</v>
      </c>
      <c r="CT819">
        <v>2.6019999999999998E-4</v>
      </c>
      <c r="CU819">
        <v>1.4349999999999999E-4</v>
      </c>
      <c r="CV819">
        <v>8.3499999999999997E-5</v>
      </c>
      <c r="CW819">
        <v>6.6000000000000005E-5</v>
      </c>
      <c r="CX819">
        <v>1.155E-4</v>
      </c>
      <c r="CY819">
        <v>1.785E-4</v>
      </c>
      <c r="CZ819">
        <v>2.8299999999999999E-4</v>
      </c>
      <c r="DA819">
        <v>3.4539999999999999E-4</v>
      </c>
      <c r="DB819">
        <v>3.7300000000000001E-4</v>
      </c>
      <c r="DC819">
        <v>3.6709999999999998E-4</v>
      </c>
      <c r="DD819">
        <v>3.2039999999999998E-4</v>
      </c>
      <c r="DE819">
        <v>3.0469999999999998E-4</v>
      </c>
      <c r="DF819">
        <v>2.7290000000000002E-4</v>
      </c>
      <c r="DG819">
        <v>2.7510000000000002E-4</v>
      </c>
      <c r="DH819">
        <v>2.8699999999999998E-4</v>
      </c>
      <c r="DI819">
        <v>2.9100000000000003E-4</v>
      </c>
    </row>
    <row r="820" spans="1:113" x14ac:dyDescent="0.25">
      <c r="A820" t="str">
        <f t="shared" si="12"/>
        <v>Humboldt_All_All_All_All_All_43704</v>
      </c>
      <c r="B820" t="s">
        <v>177</v>
      </c>
      <c r="C820" t="s">
        <v>288</v>
      </c>
      <c r="D820" t="s">
        <v>192</v>
      </c>
      <c r="E820" t="s">
        <v>19</v>
      </c>
      <c r="F820" t="s">
        <v>19</v>
      </c>
      <c r="G820" t="s">
        <v>19</v>
      </c>
      <c r="H820" t="s">
        <v>19</v>
      </c>
      <c r="I820" t="s">
        <v>19</v>
      </c>
      <c r="J820" s="11">
        <v>43704</v>
      </c>
      <c r="K820">
        <v>15</v>
      </c>
      <c r="L820">
        <v>18</v>
      </c>
      <c r="M820">
        <v>272</v>
      </c>
      <c r="N820">
        <v>0</v>
      </c>
      <c r="O820">
        <v>0</v>
      </c>
      <c r="P820">
        <v>0</v>
      </c>
      <c r="Q820">
        <v>0</v>
      </c>
      <c r="R820">
        <v>2.2824434999999998</v>
      </c>
      <c r="S820">
        <v>2.0545794000000002</v>
      </c>
      <c r="T820">
        <v>1.9749707000000001</v>
      </c>
      <c r="U820">
        <v>1.9038755999999999</v>
      </c>
      <c r="V820">
        <v>1.9641964000000001</v>
      </c>
      <c r="W820">
        <v>2.1822796000000002</v>
      </c>
      <c r="X820">
        <v>2.6316156999999998</v>
      </c>
      <c r="Y820">
        <v>2.7678332999999999</v>
      </c>
      <c r="Z820">
        <v>3.0618191000000001</v>
      </c>
      <c r="AA820">
        <v>3.2100704000000002</v>
      </c>
      <c r="AB820">
        <v>3.2539872999999999</v>
      </c>
      <c r="AC820">
        <v>3.2196454999999999</v>
      </c>
      <c r="AD820">
        <v>2.7297007999999998</v>
      </c>
      <c r="AE820">
        <v>2.7316608000000002</v>
      </c>
      <c r="AF820">
        <v>2.6879702999999999</v>
      </c>
      <c r="AG820">
        <v>2.6</v>
      </c>
      <c r="AH820">
        <v>2.4952610000000002</v>
      </c>
      <c r="AI820">
        <v>2.4917199999999999</v>
      </c>
      <c r="AJ820">
        <v>2.8650859999999998</v>
      </c>
      <c r="AK820">
        <v>2.9989859999999999</v>
      </c>
      <c r="AL820">
        <v>3.0464280000000001</v>
      </c>
      <c r="AM820">
        <v>3.0096430000000001</v>
      </c>
      <c r="AN820">
        <v>2.8957459999999999</v>
      </c>
      <c r="AO820">
        <v>2.7937479999999999</v>
      </c>
      <c r="AP820">
        <v>63.184060000000002</v>
      </c>
      <c r="AQ820">
        <v>62.156080000000003</v>
      </c>
      <c r="AR820">
        <v>61.083419999999997</v>
      </c>
      <c r="AS820">
        <v>59.904690000000002</v>
      </c>
      <c r="AT820">
        <v>58.860019999999999</v>
      </c>
      <c r="AU820">
        <v>58.278970000000001</v>
      </c>
      <c r="AV820">
        <v>57.644930000000002</v>
      </c>
      <c r="AW820">
        <v>58.368400000000001</v>
      </c>
      <c r="AX820">
        <v>62.61985</v>
      </c>
      <c r="AY820">
        <v>67.603139999999996</v>
      </c>
      <c r="AZ820">
        <v>71.765230000000003</v>
      </c>
      <c r="BA820">
        <v>74.812809999999999</v>
      </c>
      <c r="BB820">
        <v>79.162000000000006</v>
      </c>
      <c r="BC820">
        <v>82.315770000000001</v>
      </c>
      <c r="BD820">
        <v>83.863420000000005</v>
      </c>
      <c r="BE820">
        <v>83.980760000000004</v>
      </c>
      <c r="BF820">
        <v>83.623180000000005</v>
      </c>
      <c r="BG820">
        <v>81.810289999999995</v>
      </c>
      <c r="BH820">
        <v>77.818529999999996</v>
      </c>
      <c r="BI820">
        <v>74.41628</v>
      </c>
      <c r="BJ820">
        <v>71.173220000000001</v>
      </c>
      <c r="BK820">
        <v>68.734660000000005</v>
      </c>
      <c r="BL820">
        <v>66.268069999999994</v>
      </c>
      <c r="BM820">
        <v>63.854460000000003</v>
      </c>
      <c r="BN820">
        <v>-2.4162599999999999E-2</v>
      </c>
      <c r="BO820">
        <v>-3.1809999999999998E-2</v>
      </c>
      <c r="BP820">
        <v>-3.3640099999999999E-2</v>
      </c>
      <c r="BQ820">
        <v>-2.3239699999999999E-2</v>
      </c>
      <c r="BR820">
        <v>-1.55549E-2</v>
      </c>
      <c r="BS820">
        <v>-1.6943900000000001E-2</v>
      </c>
      <c r="BT820">
        <v>-1.6585200000000001E-2</v>
      </c>
      <c r="BU820">
        <v>1.6659299999999998E-2</v>
      </c>
      <c r="BV820">
        <v>3.15451E-2</v>
      </c>
      <c r="BW820">
        <v>2.94624E-2</v>
      </c>
      <c r="BX820">
        <v>2.43682E-2</v>
      </c>
      <c r="BY820">
        <v>3.5652000000000001E-3</v>
      </c>
      <c r="BZ820">
        <v>-4.1662000000000001E-3</v>
      </c>
      <c r="CA820">
        <v>-1.7224699999999999E-2</v>
      </c>
      <c r="CB820">
        <v>1.2998600000000001E-2</v>
      </c>
      <c r="CC820">
        <v>4.6084999999999997E-3</v>
      </c>
      <c r="CD820">
        <v>7.7999999999999999E-4</v>
      </c>
      <c r="CE820">
        <v>8.2427000000000004E-3</v>
      </c>
      <c r="CF820">
        <v>-8.5380000000000005E-3</v>
      </c>
      <c r="CG820">
        <v>-2.8599099999999999E-2</v>
      </c>
      <c r="CH820">
        <v>-3.9758300000000003E-2</v>
      </c>
      <c r="CI820">
        <v>-7.6109999999999997E-3</v>
      </c>
      <c r="CJ820">
        <v>-9.1170999999999995E-3</v>
      </c>
      <c r="CK820">
        <v>-1.27163E-2</v>
      </c>
      <c r="CL820">
        <v>3.6650000000000002E-4</v>
      </c>
      <c r="CM820">
        <v>3.8450000000000002E-4</v>
      </c>
      <c r="CN820">
        <v>3.7940000000000001E-4</v>
      </c>
      <c r="CO820">
        <v>3.9889999999999999E-4</v>
      </c>
      <c r="CP820">
        <v>4.2329999999999999E-4</v>
      </c>
      <c r="CQ820">
        <v>4.8020000000000002E-4</v>
      </c>
      <c r="CR820">
        <v>5.5309999999999995E-4</v>
      </c>
      <c r="CS820">
        <v>3.3849999999999999E-4</v>
      </c>
      <c r="CT820">
        <v>2.388E-4</v>
      </c>
      <c r="CU820">
        <v>1.328E-4</v>
      </c>
      <c r="CV820">
        <v>8.9599999999999996E-5</v>
      </c>
      <c r="CW820">
        <v>6.8899999999999994E-5</v>
      </c>
      <c r="CX820">
        <v>1.2349999999999999E-4</v>
      </c>
      <c r="CY820">
        <v>1.9780000000000001E-4</v>
      </c>
      <c r="CZ820">
        <v>2.9809999999999998E-4</v>
      </c>
      <c r="DA820">
        <v>3.6660000000000002E-4</v>
      </c>
      <c r="DB820">
        <v>3.9629999999999998E-4</v>
      </c>
      <c r="DC820">
        <v>3.79E-4</v>
      </c>
      <c r="DD820">
        <v>3.4539999999999999E-4</v>
      </c>
      <c r="DE820">
        <v>3.3730000000000001E-4</v>
      </c>
      <c r="DF820">
        <v>2.8350000000000001E-4</v>
      </c>
      <c r="DG820">
        <v>2.4820000000000002E-4</v>
      </c>
      <c r="DH820">
        <v>2.3020000000000001E-4</v>
      </c>
      <c r="DI820">
        <v>2.4049999999999999E-4</v>
      </c>
    </row>
    <row r="821" spans="1:113" x14ac:dyDescent="0.25">
      <c r="A821" t="str">
        <f t="shared" si="12"/>
        <v>Humboldt_All_All_All_All_All_43721</v>
      </c>
      <c r="B821" t="s">
        <v>177</v>
      </c>
      <c r="C821" t="s">
        <v>288</v>
      </c>
      <c r="D821" t="s">
        <v>192</v>
      </c>
      <c r="E821" t="s">
        <v>19</v>
      </c>
      <c r="F821" t="s">
        <v>19</v>
      </c>
      <c r="G821" t="s">
        <v>19</v>
      </c>
      <c r="H821" t="s">
        <v>19</v>
      </c>
      <c r="I821" t="s">
        <v>19</v>
      </c>
      <c r="J821" s="11">
        <v>43721</v>
      </c>
      <c r="K821">
        <v>15</v>
      </c>
      <c r="L821">
        <v>18</v>
      </c>
      <c r="M821">
        <v>272</v>
      </c>
      <c r="N821">
        <v>0</v>
      </c>
      <c r="O821">
        <v>0</v>
      </c>
      <c r="P821">
        <v>0</v>
      </c>
      <c r="Q821">
        <v>0</v>
      </c>
      <c r="R821">
        <v>1.8349719</v>
      </c>
      <c r="S821">
        <v>1.7410349000000001</v>
      </c>
      <c r="T821">
        <v>1.8440319999999999</v>
      </c>
      <c r="U821">
        <v>1.8459954999999999</v>
      </c>
      <c r="V821">
        <v>1.9213610000000001</v>
      </c>
      <c r="W821">
        <v>1.9118335</v>
      </c>
      <c r="X821">
        <v>2.2207257</v>
      </c>
      <c r="Y821">
        <v>2.4557893000000002</v>
      </c>
      <c r="Z821">
        <v>3.0222869000000001</v>
      </c>
      <c r="AA821">
        <v>3.0625486</v>
      </c>
      <c r="AB821">
        <v>2.9058703000000001</v>
      </c>
      <c r="AC821">
        <v>2.7844680999999998</v>
      </c>
      <c r="AD821">
        <v>2.3435144000000001</v>
      </c>
      <c r="AE821">
        <v>2.4024166999999998</v>
      </c>
      <c r="AF821">
        <v>2.5218596999999998</v>
      </c>
      <c r="AG821">
        <v>2.4944060000000001</v>
      </c>
      <c r="AH821">
        <v>2.5031439999999998</v>
      </c>
      <c r="AI821">
        <v>2.4415339999999999</v>
      </c>
      <c r="AJ821">
        <v>2.4687899999999998</v>
      </c>
      <c r="AK821">
        <v>2.6025130000000001</v>
      </c>
      <c r="AL821">
        <v>2.689476</v>
      </c>
      <c r="AM821">
        <v>2.6488809999999998</v>
      </c>
      <c r="AN821">
        <v>2.510033</v>
      </c>
      <c r="AO821">
        <v>2.3115489999999999</v>
      </c>
      <c r="AP821">
        <v>60.527720000000002</v>
      </c>
      <c r="AQ821">
        <v>58.47466</v>
      </c>
      <c r="AR821">
        <v>58.161760000000001</v>
      </c>
      <c r="AS821">
        <v>56.661760000000001</v>
      </c>
      <c r="AT821">
        <v>55.99136</v>
      </c>
      <c r="AU821">
        <v>56.418689999999998</v>
      </c>
      <c r="AV821">
        <v>56.480139999999999</v>
      </c>
      <c r="AW821">
        <v>57.069569999999999</v>
      </c>
      <c r="AX821">
        <v>59.759569999999997</v>
      </c>
      <c r="AY821">
        <v>65.555689999999998</v>
      </c>
      <c r="AZ821">
        <v>70.075289999999995</v>
      </c>
      <c r="BA821">
        <v>74.273740000000004</v>
      </c>
      <c r="BB821">
        <v>78.435900000000004</v>
      </c>
      <c r="BC821">
        <v>79.251630000000006</v>
      </c>
      <c r="BD821">
        <v>81.128799999999998</v>
      </c>
      <c r="BE821">
        <v>81.835499999999996</v>
      </c>
      <c r="BF821">
        <v>82.441559999999996</v>
      </c>
      <c r="BG821">
        <v>80.29907</v>
      </c>
      <c r="BH821">
        <v>78.218029999999999</v>
      </c>
      <c r="BI821">
        <v>74.690049999999999</v>
      </c>
      <c r="BJ821">
        <v>71.081090000000003</v>
      </c>
      <c r="BK821">
        <v>67.720619999999997</v>
      </c>
      <c r="BL821">
        <v>65.351830000000007</v>
      </c>
      <c r="BM821">
        <v>63.47466</v>
      </c>
      <c r="BN821">
        <v>1.2194E-3</v>
      </c>
      <c r="BO821">
        <v>1.6443699999999999E-2</v>
      </c>
      <c r="BP821">
        <v>1.6822199999999999E-2</v>
      </c>
      <c r="BQ821">
        <v>1.88165E-2</v>
      </c>
      <c r="BR821">
        <v>2.3176599999999999E-2</v>
      </c>
      <c r="BS821">
        <v>2.32804E-2</v>
      </c>
      <c r="BT821">
        <v>3.6593899999999999E-2</v>
      </c>
      <c r="BU821">
        <v>8.0598400000000001E-2</v>
      </c>
      <c r="BV821">
        <v>8.8831499999999994E-2</v>
      </c>
      <c r="BW821">
        <v>5.5401199999999998E-2</v>
      </c>
      <c r="BX821">
        <v>3.4824500000000001E-2</v>
      </c>
      <c r="BY821">
        <v>-7.9059000000000004E-3</v>
      </c>
      <c r="BZ821">
        <v>-1.88135E-2</v>
      </c>
      <c r="CA821">
        <v>-3.5262000000000002E-2</v>
      </c>
      <c r="CB821">
        <v>4.6214000000000003E-3</v>
      </c>
      <c r="CC821">
        <v>1.0184800000000001E-2</v>
      </c>
      <c r="CD821">
        <v>1.5115200000000001E-2</v>
      </c>
      <c r="CE821">
        <v>2.6476800000000002E-2</v>
      </c>
      <c r="CF821">
        <v>1.0773400000000001E-2</v>
      </c>
      <c r="CG821">
        <v>7.5608000000000003E-3</v>
      </c>
      <c r="CH821">
        <v>1.0053899999999999E-2</v>
      </c>
      <c r="CI821">
        <v>1.0833300000000001E-2</v>
      </c>
      <c r="CJ821">
        <v>-1.10451E-2</v>
      </c>
      <c r="CK821">
        <v>-1.65077E-2</v>
      </c>
      <c r="CL821">
        <v>2.8489999999999999E-4</v>
      </c>
      <c r="CM821">
        <v>3.1040000000000001E-4</v>
      </c>
      <c r="CN821">
        <v>3.077E-4</v>
      </c>
      <c r="CO821">
        <v>3.2239999999999998E-4</v>
      </c>
      <c r="CP821">
        <v>3.367E-4</v>
      </c>
      <c r="CQ821">
        <v>3.6759999999999999E-4</v>
      </c>
      <c r="CR821">
        <v>3.7669999999999999E-4</v>
      </c>
      <c r="CS821">
        <v>2.5270000000000002E-4</v>
      </c>
      <c r="CT821">
        <v>1.953E-4</v>
      </c>
      <c r="CU821">
        <v>1.217E-4</v>
      </c>
      <c r="CV821" s="76">
        <v>6.9599999999999998E-5</v>
      </c>
      <c r="CW821" s="76">
        <v>5.5000000000000002E-5</v>
      </c>
      <c r="CX821" s="76">
        <v>1.0170000000000001E-4</v>
      </c>
      <c r="CY821">
        <v>1.8459999999999999E-4</v>
      </c>
      <c r="CZ821">
        <v>2.698E-4</v>
      </c>
      <c r="DA821">
        <v>3.1869999999999999E-4</v>
      </c>
      <c r="DB821">
        <v>3.2440000000000002E-4</v>
      </c>
      <c r="DC821">
        <v>3.4079999999999999E-4</v>
      </c>
      <c r="DD821">
        <v>3.2509999999999999E-4</v>
      </c>
      <c r="DE821">
        <v>3.2860000000000002E-4</v>
      </c>
      <c r="DF821">
        <v>2.6939999999999999E-4</v>
      </c>
      <c r="DG821">
        <v>2.4459999999999998E-4</v>
      </c>
      <c r="DH821">
        <v>2.1589999999999999E-4</v>
      </c>
      <c r="DI821">
        <v>2.053E-4</v>
      </c>
    </row>
    <row r="822" spans="1:113" x14ac:dyDescent="0.25">
      <c r="A822" t="str">
        <f t="shared" si="12"/>
        <v>Humboldt_All_All_All_All_All_2958465</v>
      </c>
      <c r="B822" t="s">
        <v>204</v>
      </c>
      <c r="C822" t="s">
        <v>288</v>
      </c>
      <c r="D822" t="s">
        <v>192</v>
      </c>
      <c r="E822" t="s">
        <v>19</v>
      </c>
      <c r="F822" t="s">
        <v>19</v>
      </c>
      <c r="G822" t="s">
        <v>19</v>
      </c>
      <c r="H822" t="s">
        <v>19</v>
      </c>
      <c r="I822" t="s">
        <v>19</v>
      </c>
      <c r="J822" s="11">
        <v>2958465</v>
      </c>
      <c r="K822">
        <v>15</v>
      </c>
      <c r="L822">
        <v>18</v>
      </c>
      <c r="M822">
        <v>272.11110000000002</v>
      </c>
      <c r="N822">
        <v>0</v>
      </c>
      <c r="O822">
        <v>0</v>
      </c>
      <c r="P822">
        <v>0</v>
      </c>
      <c r="Q822">
        <v>0</v>
      </c>
      <c r="R822">
        <v>2.3036750000000001</v>
      </c>
      <c r="S822">
        <v>2.1692615000000002</v>
      </c>
      <c r="T822">
        <v>2.0264345000000001</v>
      </c>
      <c r="U822">
        <v>1.9380377</v>
      </c>
      <c r="V822">
        <v>1.9628059</v>
      </c>
      <c r="W822">
        <v>2.0271176</v>
      </c>
      <c r="X822">
        <v>2.1949594000000001</v>
      </c>
      <c r="Y822">
        <v>2.4470597000000001</v>
      </c>
      <c r="Z822">
        <v>2.9074973000000002</v>
      </c>
      <c r="AA822">
        <v>3.0488550000000001</v>
      </c>
      <c r="AB822">
        <v>3.0228986999999998</v>
      </c>
      <c r="AC822">
        <v>2.9755273999999998</v>
      </c>
      <c r="AD822">
        <v>2.6307090999999998</v>
      </c>
      <c r="AE822">
        <v>2.6247565000000002</v>
      </c>
      <c r="AF822">
        <v>2.6516375000000001</v>
      </c>
      <c r="AG822">
        <v>2.6311589999999998</v>
      </c>
      <c r="AH822">
        <v>2.5619529999999999</v>
      </c>
      <c r="AI822">
        <v>2.552289</v>
      </c>
      <c r="AJ822">
        <v>2.609626</v>
      </c>
      <c r="AK822">
        <v>2.6999710000000001</v>
      </c>
      <c r="AL822">
        <v>2.8204859999999998</v>
      </c>
      <c r="AM822">
        <v>2.8235950000000001</v>
      </c>
      <c r="AN822">
        <v>2.6774330000000002</v>
      </c>
      <c r="AO822">
        <v>2.550621</v>
      </c>
      <c r="AP822">
        <v>63.33</v>
      </c>
      <c r="AQ822">
        <v>61.682130000000001</v>
      </c>
      <c r="AR822">
        <v>60.634700000000002</v>
      </c>
      <c r="AS822">
        <v>59.607750000000003</v>
      </c>
      <c r="AT822">
        <v>58.778930000000003</v>
      </c>
      <c r="AU822">
        <v>58.225749999999998</v>
      </c>
      <c r="AV822">
        <v>57.766379999999998</v>
      </c>
      <c r="AW822">
        <v>58.866540000000001</v>
      </c>
      <c r="AX822">
        <v>62.524290000000001</v>
      </c>
      <c r="AY822">
        <v>67.303889999999996</v>
      </c>
      <c r="AZ822">
        <v>71.543340000000001</v>
      </c>
      <c r="BA822">
        <v>75.488569999999996</v>
      </c>
      <c r="BB822">
        <v>78.978980000000007</v>
      </c>
      <c r="BC822">
        <v>81.244730000000004</v>
      </c>
      <c r="BD822">
        <v>82.803420000000003</v>
      </c>
      <c r="BE822">
        <v>83.573329999999999</v>
      </c>
      <c r="BF822">
        <v>83.197670000000002</v>
      </c>
      <c r="BG822">
        <v>81.811850000000007</v>
      </c>
      <c r="BH822">
        <v>79.937129999999996</v>
      </c>
      <c r="BI822">
        <v>77.132670000000005</v>
      </c>
      <c r="BJ822">
        <v>73.652529999999999</v>
      </c>
      <c r="BK822">
        <v>69.976429999999993</v>
      </c>
      <c r="BL822">
        <v>67.522869999999998</v>
      </c>
      <c r="BM822">
        <v>65.315129999999996</v>
      </c>
      <c r="BN822">
        <v>-2.3727700000000001E-2</v>
      </c>
      <c r="BO822">
        <v>-2.1779699999999999E-2</v>
      </c>
      <c r="BP822">
        <v>-1.8870899999999999E-2</v>
      </c>
      <c r="BQ822">
        <v>-1.6367300000000001E-2</v>
      </c>
      <c r="BR822">
        <v>-1.68852E-2</v>
      </c>
      <c r="BS822">
        <v>-2.0908400000000001E-2</v>
      </c>
      <c r="BT822">
        <v>-1.3830500000000001E-2</v>
      </c>
      <c r="BU822">
        <v>1.7207900000000002E-2</v>
      </c>
      <c r="BV822">
        <v>3.4051100000000001E-2</v>
      </c>
      <c r="BW822">
        <v>2.4678700000000001E-2</v>
      </c>
      <c r="BX822">
        <v>1.07093E-2</v>
      </c>
      <c r="BY822">
        <v>-8.6087999999999998E-3</v>
      </c>
      <c r="BZ822">
        <v>-1.41066E-2</v>
      </c>
      <c r="CA822">
        <v>-2.43815E-2</v>
      </c>
      <c r="CB822">
        <v>9.2867999999999996E-3</v>
      </c>
      <c r="CC822">
        <v>4.3309000000000004E-3</v>
      </c>
      <c r="CD822">
        <v>5.8462999999999996E-3</v>
      </c>
      <c r="CE822">
        <v>1.0470699999999999E-2</v>
      </c>
      <c r="CF822">
        <v>-1.2507600000000001E-2</v>
      </c>
      <c r="CG822">
        <v>-2.36478E-2</v>
      </c>
      <c r="CH822">
        <v>-2.7599200000000001E-2</v>
      </c>
      <c r="CI822">
        <v>-1.4533799999999999E-2</v>
      </c>
      <c r="CJ822">
        <v>-2.0455399999999999E-2</v>
      </c>
      <c r="CK822">
        <v>-2.57469E-2</v>
      </c>
      <c r="CL822">
        <v>3.7299999999999999E-5</v>
      </c>
      <c r="CM822">
        <v>4.0099999999999999E-5</v>
      </c>
      <c r="CN822">
        <v>3.9799999999999998E-5</v>
      </c>
      <c r="CO822">
        <v>4.0599999999999998E-5</v>
      </c>
      <c r="CP822">
        <v>4.1399999999999997E-5</v>
      </c>
      <c r="CQ822">
        <v>4.5000000000000003E-5</v>
      </c>
      <c r="CR822">
        <v>4.6999999999999997E-5</v>
      </c>
      <c r="CS822">
        <v>3.2199999999999997E-5</v>
      </c>
      <c r="CT822">
        <v>2.4600000000000002E-5</v>
      </c>
      <c r="CU822">
        <v>1.47E-5</v>
      </c>
      <c r="CV822" s="76">
        <v>8.6799999999999999E-6</v>
      </c>
      <c r="CW822" s="76">
        <v>6.63E-6</v>
      </c>
      <c r="CX822" s="76">
        <v>1.2099999999999999E-5</v>
      </c>
      <c r="CY822">
        <v>2.0400000000000001E-5</v>
      </c>
      <c r="CZ822">
        <v>3.2499999999999997E-5</v>
      </c>
      <c r="DA822">
        <v>3.8999999999999999E-5</v>
      </c>
      <c r="DB822">
        <v>4.1E-5</v>
      </c>
      <c r="DC822">
        <v>3.96E-5</v>
      </c>
      <c r="DD822">
        <v>3.6100000000000003E-5</v>
      </c>
      <c r="DE822">
        <v>3.43E-5</v>
      </c>
      <c r="DF822">
        <v>2.9600000000000001E-5</v>
      </c>
      <c r="DG822">
        <v>2.7699999999999999E-5</v>
      </c>
      <c r="DH822">
        <v>2.6100000000000001E-5</v>
      </c>
      <c r="DI822">
        <v>2.65E-5</v>
      </c>
    </row>
    <row r="823" spans="1:113" x14ac:dyDescent="0.25">
      <c r="A823" t="str">
        <f t="shared" si="12"/>
        <v>Kern_All_All_All_All_All_43627</v>
      </c>
      <c r="B823" t="s">
        <v>177</v>
      </c>
      <c r="C823" t="s">
        <v>289</v>
      </c>
      <c r="D823" t="s">
        <v>193</v>
      </c>
      <c r="E823" t="s">
        <v>19</v>
      </c>
      <c r="F823" t="s">
        <v>19</v>
      </c>
      <c r="G823" t="s">
        <v>19</v>
      </c>
      <c r="H823" t="s">
        <v>19</v>
      </c>
      <c r="I823" t="s">
        <v>19</v>
      </c>
      <c r="J823" s="11">
        <v>43627</v>
      </c>
      <c r="K823">
        <v>15</v>
      </c>
      <c r="L823">
        <v>18</v>
      </c>
      <c r="M823">
        <v>9525</v>
      </c>
      <c r="N823">
        <v>0</v>
      </c>
      <c r="O823">
        <v>0</v>
      </c>
      <c r="P823">
        <v>0</v>
      </c>
      <c r="Q823">
        <v>0</v>
      </c>
      <c r="R823">
        <v>6.1191724000000001</v>
      </c>
      <c r="S823">
        <v>5.8002722999999996</v>
      </c>
      <c r="T823">
        <v>5.6026939999999996</v>
      </c>
      <c r="U823">
        <v>5.7102541999999996</v>
      </c>
      <c r="V823">
        <v>6.1789690999999998</v>
      </c>
      <c r="W823">
        <v>6.6107417999999996</v>
      </c>
      <c r="X823">
        <v>6.9684096000000002</v>
      </c>
      <c r="Y823">
        <v>7.8822673999999999</v>
      </c>
      <c r="Z823">
        <v>8.9926162999999999</v>
      </c>
      <c r="AA823">
        <v>9.9093479999999996</v>
      </c>
      <c r="AB823">
        <v>10.468408999999999</v>
      </c>
      <c r="AC823">
        <v>10.862472</v>
      </c>
      <c r="AD823">
        <v>10.932115</v>
      </c>
      <c r="AE823">
        <v>11.239463000000001</v>
      </c>
      <c r="AF823">
        <v>11.04566</v>
      </c>
      <c r="AG823">
        <v>10.693960000000001</v>
      </c>
      <c r="AH823">
        <v>10.300179999999999</v>
      </c>
      <c r="AI823">
        <v>9.4058550000000007</v>
      </c>
      <c r="AJ823">
        <v>8.8862989999999993</v>
      </c>
      <c r="AK823">
        <v>8.6069980000000008</v>
      </c>
      <c r="AL823">
        <v>8.4400549999999992</v>
      </c>
      <c r="AM823">
        <v>7.8000629999999997</v>
      </c>
      <c r="AN823">
        <v>7.081061</v>
      </c>
      <c r="AO823">
        <v>6.6052520000000001</v>
      </c>
      <c r="AP823">
        <v>80.307209999999998</v>
      </c>
      <c r="AQ823">
        <v>76.395160000000004</v>
      </c>
      <c r="AR823">
        <v>74.222920000000002</v>
      </c>
      <c r="AS823">
        <v>73.548640000000006</v>
      </c>
      <c r="AT823">
        <v>72.874350000000007</v>
      </c>
      <c r="AU823">
        <v>72.700469999999996</v>
      </c>
      <c r="AV823">
        <v>73.113330000000005</v>
      </c>
      <c r="AW823">
        <v>74.995350000000002</v>
      </c>
      <c r="AX823">
        <v>80.667180000000002</v>
      </c>
      <c r="AY823">
        <v>86.837370000000007</v>
      </c>
      <c r="AZ823">
        <v>90.768180000000001</v>
      </c>
      <c r="BA823">
        <v>94.028379999999999</v>
      </c>
      <c r="BB823">
        <v>96.892859999999999</v>
      </c>
      <c r="BC823">
        <v>99.738159999999993</v>
      </c>
      <c r="BD823">
        <v>101.41160000000001</v>
      </c>
      <c r="BE823">
        <v>101.46210000000001</v>
      </c>
      <c r="BF823">
        <v>103.0667</v>
      </c>
      <c r="BG823">
        <v>101.89530000000001</v>
      </c>
      <c r="BH823">
        <v>99.982460000000003</v>
      </c>
      <c r="BI823">
        <v>98.119209999999995</v>
      </c>
      <c r="BJ823">
        <v>95.255960000000002</v>
      </c>
      <c r="BK823">
        <v>91.736369999999994</v>
      </c>
      <c r="BL823">
        <v>86.412300000000002</v>
      </c>
      <c r="BM823">
        <v>83.654139999999998</v>
      </c>
      <c r="BN823">
        <v>-0.16939029999999999</v>
      </c>
      <c r="BO823">
        <v>-0.15615039999999999</v>
      </c>
      <c r="BP823">
        <v>-0.17109969999999999</v>
      </c>
      <c r="BQ823">
        <v>-0.1053974</v>
      </c>
      <c r="BR823">
        <v>-0.12022670000000001</v>
      </c>
      <c r="BS823">
        <v>5.6486000000000001E-3</v>
      </c>
      <c r="BT823">
        <v>3.11011E-2</v>
      </c>
      <c r="BU823">
        <v>0.20577029999999999</v>
      </c>
      <c r="BV823">
        <v>0.20584279999999999</v>
      </c>
      <c r="BW823">
        <v>0.1367776</v>
      </c>
      <c r="BX823">
        <v>5.81261E-2</v>
      </c>
      <c r="BY823">
        <v>-1.9521199999999999E-2</v>
      </c>
      <c r="BZ823">
        <v>-5.6061199999999999E-2</v>
      </c>
      <c r="CA823">
        <v>-6.96769E-2</v>
      </c>
      <c r="CB823">
        <v>0.1473652</v>
      </c>
      <c r="CC823">
        <v>0.11620460000000001</v>
      </c>
      <c r="CD823">
        <v>7.8325000000000006E-2</v>
      </c>
      <c r="CE823">
        <v>1.8947E-3</v>
      </c>
      <c r="CF823">
        <v>-3.1394900000000003E-2</v>
      </c>
      <c r="CG823">
        <v>-3.61666E-2</v>
      </c>
      <c r="CH823">
        <v>-4.8080299999999999E-2</v>
      </c>
      <c r="CI823">
        <v>-0.1195373</v>
      </c>
      <c r="CJ823">
        <v>-9.3753400000000001E-2</v>
      </c>
      <c r="CK823">
        <v>-0.1115843</v>
      </c>
      <c r="CL823">
        <v>1.32602E-2</v>
      </c>
      <c r="CM823">
        <v>1.8176000000000001E-2</v>
      </c>
      <c r="CN823">
        <v>1.9750199999999999E-2</v>
      </c>
      <c r="CO823">
        <v>1.55791E-2</v>
      </c>
      <c r="CP823">
        <v>1.57168E-2</v>
      </c>
      <c r="CQ823">
        <v>3.3980999999999998E-3</v>
      </c>
      <c r="CR823">
        <v>5.1111000000000004E-3</v>
      </c>
      <c r="CS823">
        <v>5.4628000000000003E-3</v>
      </c>
      <c r="CT823">
        <v>3.2946E-3</v>
      </c>
      <c r="CU823">
        <v>1.9136999999999999E-3</v>
      </c>
      <c r="CV823">
        <v>6.5939999999999998E-4</v>
      </c>
      <c r="CW823">
        <v>3.8840000000000001E-4</v>
      </c>
      <c r="CX823">
        <v>6.9879999999999996E-4</v>
      </c>
      <c r="CY823">
        <v>1.9935999999999999E-3</v>
      </c>
      <c r="CZ823">
        <v>5.4311999999999997E-3</v>
      </c>
      <c r="DA823">
        <v>5.3200000000000001E-3</v>
      </c>
      <c r="DB823">
        <v>5.2589999999999998E-3</v>
      </c>
      <c r="DC823">
        <v>1.27467E-2</v>
      </c>
      <c r="DD823">
        <v>8.6137400000000003E-2</v>
      </c>
      <c r="DE823">
        <v>0.109955</v>
      </c>
      <c r="DF823">
        <v>7.2249499999999994E-2</v>
      </c>
      <c r="DG823">
        <v>1.1867000000000001E-2</v>
      </c>
      <c r="DH823">
        <v>9.2852999999999998E-3</v>
      </c>
      <c r="DI823">
        <v>9.6404999999999998E-3</v>
      </c>
    </row>
    <row r="824" spans="1:113" x14ac:dyDescent="0.25">
      <c r="A824" t="str">
        <f t="shared" si="12"/>
        <v>Kern_All_All_All_All_All_43670</v>
      </c>
      <c r="B824" t="s">
        <v>177</v>
      </c>
      <c r="C824" t="s">
        <v>289</v>
      </c>
      <c r="D824" t="s">
        <v>193</v>
      </c>
      <c r="E824" t="s">
        <v>19</v>
      </c>
      <c r="F824" t="s">
        <v>19</v>
      </c>
      <c r="G824" t="s">
        <v>19</v>
      </c>
      <c r="H824" t="s">
        <v>19</v>
      </c>
      <c r="I824" t="s">
        <v>19</v>
      </c>
      <c r="J824" s="11">
        <v>43670</v>
      </c>
      <c r="K824">
        <v>15</v>
      </c>
      <c r="L824">
        <v>18</v>
      </c>
      <c r="M824">
        <v>9446</v>
      </c>
      <c r="N824">
        <v>0</v>
      </c>
      <c r="O824">
        <v>0</v>
      </c>
      <c r="P824">
        <v>0</v>
      </c>
      <c r="Q824">
        <v>0</v>
      </c>
      <c r="R824">
        <v>6.5921751000000004</v>
      </c>
      <c r="S824">
        <v>6.5628947999999996</v>
      </c>
      <c r="T824">
        <v>6.4060034999999997</v>
      </c>
      <c r="U824">
        <v>6.4505188999999996</v>
      </c>
      <c r="V824">
        <v>6.7830212000000003</v>
      </c>
      <c r="W824">
        <v>7.4251044000000004</v>
      </c>
      <c r="X824">
        <v>7.4652041999999996</v>
      </c>
      <c r="Y824">
        <v>8.7241383999999993</v>
      </c>
      <c r="Z824">
        <v>9.3281230999999991</v>
      </c>
      <c r="AA824">
        <v>9.7348900999999994</v>
      </c>
      <c r="AB824">
        <v>10.248324999999999</v>
      </c>
      <c r="AC824">
        <v>10.644686999999999</v>
      </c>
      <c r="AD824">
        <v>10.866467</v>
      </c>
      <c r="AE824">
        <v>11.231743</v>
      </c>
      <c r="AF824">
        <v>11.307885000000001</v>
      </c>
      <c r="AG824">
        <v>11.05495</v>
      </c>
      <c r="AH824">
        <v>10.467510000000001</v>
      </c>
      <c r="AI824">
        <v>9.831671</v>
      </c>
      <c r="AJ824">
        <v>9.533379</v>
      </c>
      <c r="AK824">
        <v>9.3190449999999991</v>
      </c>
      <c r="AL824">
        <v>9.098573</v>
      </c>
      <c r="AM824">
        <v>8.3346699999999991</v>
      </c>
      <c r="AN824">
        <v>7.6152740000000003</v>
      </c>
      <c r="AO824">
        <v>7.024362</v>
      </c>
      <c r="AP824">
        <v>84.720060000000004</v>
      </c>
      <c r="AQ824">
        <v>82.632099999999994</v>
      </c>
      <c r="AR824">
        <v>80.957809999999995</v>
      </c>
      <c r="AS824">
        <v>79.131280000000004</v>
      </c>
      <c r="AT824">
        <v>77.132099999999994</v>
      </c>
      <c r="AU824">
        <v>76.218829999999997</v>
      </c>
      <c r="AV824">
        <v>75.717609999999993</v>
      </c>
      <c r="AW824">
        <v>77.666359999999997</v>
      </c>
      <c r="AX824">
        <v>79.944919999999996</v>
      </c>
      <c r="AY824">
        <v>83.359409999999997</v>
      </c>
      <c r="AZ824">
        <v>87.29186</v>
      </c>
      <c r="BA824">
        <v>90.070009999999996</v>
      </c>
      <c r="BB824">
        <v>94.258570000000006</v>
      </c>
      <c r="BC824">
        <v>97.690190000000001</v>
      </c>
      <c r="BD824">
        <v>100.45</v>
      </c>
      <c r="BE824">
        <v>100.53879999999999</v>
      </c>
      <c r="BF824">
        <v>99.935720000000003</v>
      </c>
      <c r="BG824">
        <v>100.7259</v>
      </c>
      <c r="BH824">
        <v>100.6208</v>
      </c>
      <c r="BI824">
        <v>98.947379999999995</v>
      </c>
      <c r="BJ824">
        <v>95.256370000000004</v>
      </c>
      <c r="BK824">
        <v>92.996160000000003</v>
      </c>
      <c r="BL824">
        <v>90.650859999999994</v>
      </c>
      <c r="BM824">
        <v>88.892709999999994</v>
      </c>
      <c r="BN824">
        <v>-0.2859836</v>
      </c>
      <c r="BO824">
        <v>-0.1651803</v>
      </c>
      <c r="BP824">
        <v>-0.17781710000000001</v>
      </c>
      <c r="BQ824">
        <v>-0.15773029999999999</v>
      </c>
      <c r="BR824">
        <v>-0.16293360000000001</v>
      </c>
      <c r="BS824">
        <v>-0.20064870000000001</v>
      </c>
      <c r="BT824">
        <v>-0.102551</v>
      </c>
      <c r="BU824">
        <v>2.7169999999999998E-3</v>
      </c>
      <c r="BV824">
        <v>0.1035259</v>
      </c>
      <c r="BW824">
        <v>0.10538110000000001</v>
      </c>
      <c r="BX824">
        <v>-8.4671E-3</v>
      </c>
      <c r="BY824">
        <v>-1.9645099999999999E-2</v>
      </c>
      <c r="BZ824">
        <v>-2.0456599999999998E-2</v>
      </c>
      <c r="CA824">
        <v>4.9382799999999998E-2</v>
      </c>
      <c r="CB824">
        <v>0.2401566</v>
      </c>
      <c r="CC824">
        <v>0.21918360000000001</v>
      </c>
      <c r="CD824">
        <v>0.20045840000000001</v>
      </c>
      <c r="CE824">
        <v>0.12636040000000001</v>
      </c>
      <c r="CF824">
        <v>-2.8795500000000002E-2</v>
      </c>
      <c r="CG824">
        <v>-0.1104434</v>
      </c>
      <c r="CH824">
        <v>-8.2610600000000006E-2</v>
      </c>
      <c r="CI824">
        <v>-2.67773E-2</v>
      </c>
      <c r="CJ824">
        <v>-6.1632899999999997E-2</v>
      </c>
      <c r="CK824">
        <v>-7.6924900000000004E-2</v>
      </c>
      <c r="CL824">
        <v>1.52239E-2</v>
      </c>
      <c r="CM824">
        <v>5.2052000000000001E-3</v>
      </c>
      <c r="CN824">
        <v>5.3651000000000003E-3</v>
      </c>
      <c r="CO824">
        <v>4.9668000000000004E-3</v>
      </c>
      <c r="CP824">
        <v>5.8218999999999996E-3</v>
      </c>
      <c r="CQ824">
        <v>8.0364000000000008E-3</v>
      </c>
      <c r="CR824">
        <v>6.6664999999999997E-3</v>
      </c>
      <c r="CS824">
        <v>6.8596999999999998E-3</v>
      </c>
      <c r="CT824">
        <v>7.1431000000000003E-3</v>
      </c>
      <c r="CU824">
        <v>3.0907999999999999E-3</v>
      </c>
      <c r="CV824">
        <v>1.4936000000000001E-3</v>
      </c>
      <c r="CW824">
        <v>7.1060000000000003E-4</v>
      </c>
      <c r="CX824">
        <v>1.0196000000000001E-3</v>
      </c>
      <c r="CY824">
        <v>1.3189E-3</v>
      </c>
      <c r="CZ824">
        <v>3.9592000000000004E-3</v>
      </c>
      <c r="DA824">
        <v>3.9614000000000003E-3</v>
      </c>
      <c r="DB824">
        <v>5.6090999999999997E-3</v>
      </c>
      <c r="DC824">
        <v>1.3154300000000001E-2</v>
      </c>
      <c r="DD824">
        <v>0.1043139</v>
      </c>
      <c r="DE824">
        <v>0.1108521</v>
      </c>
      <c r="DF824">
        <v>8.4760500000000003E-2</v>
      </c>
      <c r="DG824">
        <v>1.38256E-2</v>
      </c>
      <c r="DH824">
        <v>5.4035000000000003E-3</v>
      </c>
      <c r="DI824">
        <v>6.5269000000000004E-3</v>
      </c>
    </row>
    <row r="825" spans="1:113" x14ac:dyDescent="0.25">
      <c r="A825" t="str">
        <f t="shared" si="12"/>
        <v>Kern_All_All_All_All_All_43672</v>
      </c>
      <c r="B825" t="s">
        <v>177</v>
      </c>
      <c r="C825" t="s">
        <v>289</v>
      </c>
      <c r="D825" t="s">
        <v>193</v>
      </c>
      <c r="E825" t="s">
        <v>19</v>
      </c>
      <c r="F825" t="s">
        <v>19</v>
      </c>
      <c r="G825" t="s">
        <v>19</v>
      </c>
      <c r="H825" t="s">
        <v>19</v>
      </c>
      <c r="I825" t="s">
        <v>19</v>
      </c>
      <c r="J825" s="11">
        <v>43672</v>
      </c>
      <c r="K825">
        <v>15</v>
      </c>
      <c r="L825">
        <v>18</v>
      </c>
      <c r="M825">
        <v>9444</v>
      </c>
      <c r="N825">
        <v>0</v>
      </c>
      <c r="O825">
        <v>0</v>
      </c>
      <c r="P825">
        <v>0</v>
      </c>
      <c r="Q825">
        <v>0</v>
      </c>
      <c r="R825">
        <v>6.6031224999999996</v>
      </c>
      <c r="S825">
        <v>6.5168771999999997</v>
      </c>
      <c r="T825">
        <v>6.4299415</v>
      </c>
      <c r="U825">
        <v>6.3614629999999996</v>
      </c>
      <c r="V825">
        <v>6.8292254000000003</v>
      </c>
      <c r="W825">
        <v>7.3554469999999998</v>
      </c>
      <c r="X825">
        <v>7.2959813000000002</v>
      </c>
      <c r="Y825">
        <v>8.2231342999999999</v>
      </c>
      <c r="Z825">
        <v>9.1632911999999997</v>
      </c>
      <c r="AA825">
        <v>9.7813970000000001</v>
      </c>
      <c r="AB825">
        <v>10.329046</v>
      </c>
      <c r="AC825">
        <v>10.725465</v>
      </c>
      <c r="AD825">
        <v>10.936714</v>
      </c>
      <c r="AE825">
        <v>11.166085000000001</v>
      </c>
      <c r="AF825">
        <v>11.162542</v>
      </c>
      <c r="AG825">
        <v>10.97761</v>
      </c>
      <c r="AH825">
        <v>10.521100000000001</v>
      </c>
      <c r="AI825">
        <v>9.8543620000000001</v>
      </c>
      <c r="AJ825">
        <v>9.4847149999999996</v>
      </c>
      <c r="AK825">
        <v>9.2104140000000001</v>
      </c>
      <c r="AL825">
        <v>9.0809660000000001</v>
      </c>
      <c r="AM825">
        <v>8.4907029999999999</v>
      </c>
      <c r="AN825">
        <v>7.6499329999999999</v>
      </c>
      <c r="AO825">
        <v>7.0716039999999998</v>
      </c>
      <c r="AP825">
        <v>83.615369999999999</v>
      </c>
      <c r="AQ825">
        <v>81.463130000000007</v>
      </c>
      <c r="AR825">
        <v>80.703739999999996</v>
      </c>
      <c r="AS825">
        <v>78.790480000000002</v>
      </c>
      <c r="AT825">
        <v>77.204570000000004</v>
      </c>
      <c r="AU825">
        <v>76.616600000000005</v>
      </c>
      <c r="AV825">
        <v>76.029049999999998</v>
      </c>
      <c r="AW825">
        <v>78.718829999999997</v>
      </c>
      <c r="AX825">
        <v>81.650459999999995</v>
      </c>
      <c r="AY825">
        <v>85.563720000000004</v>
      </c>
      <c r="AZ825">
        <v>89.583309999999997</v>
      </c>
      <c r="BA825">
        <v>93.12003</v>
      </c>
      <c r="BB825">
        <v>96.982870000000005</v>
      </c>
      <c r="BC825">
        <v>99.118799999999993</v>
      </c>
      <c r="BD825">
        <v>100.85980000000001</v>
      </c>
      <c r="BE825">
        <v>102.1876</v>
      </c>
      <c r="BF825">
        <v>103.0829</v>
      </c>
      <c r="BG825">
        <v>102.8052</v>
      </c>
      <c r="BH825">
        <v>101.1146</v>
      </c>
      <c r="BI825">
        <v>99.422730000000001</v>
      </c>
      <c r="BJ825">
        <v>96.164159999999995</v>
      </c>
      <c r="BK825">
        <v>92.991510000000005</v>
      </c>
      <c r="BL825">
        <v>89.991510000000005</v>
      </c>
      <c r="BM825">
        <v>87.250489999999999</v>
      </c>
      <c r="BN825">
        <v>-0.28799360000000002</v>
      </c>
      <c r="BO825">
        <v>-0.16782050000000001</v>
      </c>
      <c r="BP825">
        <v>-0.18236630000000001</v>
      </c>
      <c r="BQ825">
        <v>-0.16081960000000001</v>
      </c>
      <c r="BR825">
        <v>-0.16506009999999999</v>
      </c>
      <c r="BS825">
        <v>-0.2023016</v>
      </c>
      <c r="BT825">
        <v>-0.1061145</v>
      </c>
      <c r="BU825">
        <v>-3.0482999999999999E-3</v>
      </c>
      <c r="BV825">
        <v>9.6433000000000005E-2</v>
      </c>
      <c r="BW825">
        <v>0.10199030000000001</v>
      </c>
      <c r="BX825">
        <v>-9.5913000000000005E-3</v>
      </c>
      <c r="BY825">
        <v>-1.9230299999999999E-2</v>
      </c>
      <c r="BZ825">
        <v>-2.3406300000000001E-2</v>
      </c>
      <c r="CA825">
        <v>5.0322400000000003E-2</v>
      </c>
      <c r="CB825">
        <v>0.24140339999999999</v>
      </c>
      <c r="CC825">
        <v>0.22550899999999999</v>
      </c>
      <c r="CD825">
        <v>0.2044676</v>
      </c>
      <c r="CE825">
        <v>0.1140499</v>
      </c>
      <c r="CF825">
        <v>-4.6680800000000001E-2</v>
      </c>
      <c r="CG825">
        <v>-0.1270347</v>
      </c>
      <c r="CH825">
        <v>-9.9035700000000004E-2</v>
      </c>
      <c r="CI825">
        <v>-3.3692600000000003E-2</v>
      </c>
      <c r="CJ825">
        <v>-7.7682500000000002E-2</v>
      </c>
      <c r="CK825">
        <v>-8.3581900000000001E-2</v>
      </c>
      <c r="CL825">
        <v>1.7149899999999999E-2</v>
      </c>
      <c r="CM825">
        <v>4.8932999999999997E-3</v>
      </c>
      <c r="CN825">
        <v>5.5814999999999997E-3</v>
      </c>
      <c r="CO825">
        <v>6.3711999999999996E-3</v>
      </c>
      <c r="CP825">
        <v>5.3848999999999998E-3</v>
      </c>
      <c r="CQ825">
        <v>4.3753000000000004E-3</v>
      </c>
      <c r="CR825">
        <v>4.0197000000000002E-3</v>
      </c>
      <c r="CS825">
        <v>5.7698999999999997E-3</v>
      </c>
      <c r="CT825">
        <v>3.47E-3</v>
      </c>
      <c r="CU825">
        <v>1.9211E-3</v>
      </c>
      <c r="CV825">
        <v>7.1759999999999999E-4</v>
      </c>
      <c r="CW825">
        <v>6.7989999999999999E-4</v>
      </c>
      <c r="CX825">
        <v>8.3239999999999996E-4</v>
      </c>
      <c r="CY825">
        <v>1.4335000000000001E-3</v>
      </c>
      <c r="CZ825">
        <v>5.0588999999999999E-3</v>
      </c>
      <c r="DA825">
        <v>4.5535999999999997E-3</v>
      </c>
      <c r="DB825">
        <v>5.5132000000000002E-3</v>
      </c>
      <c r="DC825">
        <v>1.4798499999999999E-2</v>
      </c>
      <c r="DD825">
        <v>9.6482600000000002E-2</v>
      </c>
      <c r="DE825">
        <v>0.11935610000000001</v>
      </c>
      <c r="DF825">
        <v>9.0025999999999995E-2</v>
      </c>
      <c r="DG825">
        <v>1.49389E-2</v>
      </c>
      <c r="DH825">
        <v>8.6184999999999994E-3</v>
      </c>
      <c r="DI825">
        <v>9.8805000000000004E-3</v>
      </c>
    </row>
    <row r="826" spans="1:113" x14ac:dyDescent="0.25">
      <c r="A826" t="str">
        <f t="shared" si="12"/>
        <v>Kern_All_All_All_All_All_43690</v>
      </c>
      <c r="B826" t="s">
        <v>177</v>
      </c>
      <c r="C826" t="s">
        <v>289</v>
      </c>
      <c r="D826" t="s">
        <v>193</v>
      </c>
      <c r="E826" t="s">
        <v>19</v>
      </c>
      <c r="F826" t="s">
        <v>19</v>
      </c>
      <c r="G826" t="s">
        <v>19</v>
      </c>
      <c r="H826" t="s">
        <v>19</v>
      </c>
      <c r="I826" t="s">
        <v>19</v>
      </c>
      <c r="J826" s="11">
        <v>43690</v>
      </c>
      <c r="K826">
        <v>15</v>
      </c>
      <c r="L826">
        <v>18</v>
      </c>
      <c r="M826">
        <v>9316</v>
      </c>
      <c r="N826">
        <v>0</v>
      </c>
      <c r="O826">
        <v>0</v>
      </c>
      <c r="P826">
        <v>0</v>
      </c>
      <c r="Q826">
        <v>0</v>
      </c>
      <c r="R826">
        <v>5.9990414000000003</v>
      </c>
      <c r="S826">
        <v>5.7647370000000002</v>
      </c>
      <c r="T826">
        <v>5.5188284000000003</v>
      </c>
      <c r="U826">
        <v>5.6472657000000002</v>
      </c>
      <c r="V826">
        <v>6.1527877000000002</v>
      </c>
      <c r="W826">
        <v>6.9114947000000004</v>
      </c>
      <c r="X826">
        <v>7.3969836999999998</v>
      </c>
      <c r="Y826">
        <v>8.0998508000000005</v>
      </c>
      <c r="Z826">
        <v>8.8588412999999999</v>
      </c>
      <c r="AA826">
        <v>9.2904459999999993</v>
      </c>
      <c r="AB826">
        <v>9.9607221999999993</v>
      </c>
      <c r="AC826">
        <v>10.507342</v>
      </c>
      <c r="AD826">
        <v>10.614853999999999</v>
      </c>
      <c r="AE826">
        <v>10.888807</v>
      </c>
      <c r="AF826">
        <v>10.88527</v>
      </c>
      <c r="AG826">
        <v>10.75019</v>
      </c>
      <c r="AH826">
        <v>10.2285</v>
      </c>
      <c r="AI826">
        <v>9.3598820000000007</v>
      </c>
      <c r="AJ826">
        <v>8.8762249999999998</v>
      </c>
      <c r="AK826">
        <v>8.63246</v>
      </c>
      <c r="AL826">
        <v>8.4408209999999997</v>
      </c>
      <c r="AM826">
        <v>7.6268739999999999</v>
      </c>
      <c r="AN826">
        <v>6.8443209999999999</v>
      </c>
      <c r="AO826">
        <v>6.2874869999999996</v>
      </c>
      <c r="AP826">
        <v>78.201610000000002</v>
      </c>
      <c r="AQ826">
        <v>76.200779999999995</v>
      </c>
      <c r="AR826">
        <v>74.613519999999994</v>
      </c>
      <c r="AS826">
        <v>73.025840000000002</v>
      </c>
      <c r="AT826">
        <v>72.438569999999999</v>
      </c>
      <c r="AU826">
        <v>69.938990000000004</v>
      </c>
      <c r="AV826">
        <v>68.612279999999998</v>
      </c>
      <c r="AW826">
        <v>69.329059999999998</v>
      </c>
      <c r="AX826">
        <v>73.850189999999998</v>
      </c>
      <c r="AY826">
        <v>79.587969999999999</v>
      </c>
      <c r="AZ826">
        <v>83.609099999999998</v>
      </c>
      <c r="BA826">
        <v>88.564899999999994</v>
      </c>
      <c r="BB826">
        <v>91.847830000000002</v>
      </c>
      <c r="BC826">
        <v>94.674120000000002</v>
      </c>
      <c r="BD826">
        <v>96.348659999999995</v>
      </c>
      <c r="BE826">
        <v>97.088920000000002</v>
      </c>
      <c r="BF826">
        <v>98.306820000000002</v>
      </c>
      <c r="BG826">
        <v>97.959400000000002</v>
      </c>
      <c r="BH826">
        <v>97.264160000000004</v>
      </c>
      <c r="BI826">
        <v>95.242620000000002</v>
      </c>
      <c r="BJ826">
        <v>91.721909999999994</v>
      </c>
      <c r="BK826">
        <v>89.048199999999994</v>
      </c>
      <c r="BL826">
        <v>85.288470000000004</v>
      </c>
      <c r="BM826">
        <v>81.702029999999993</v>
      </c>
      <c r="BN826">
        <v>-4.6807000000000001E-2</v>
      </c>
      <c r="BO826">
        <v>-6.3039899999999996E-2</v>
      </c>
      <c r="BP826">
        <v>-4.9609100000000003E-2</v>
      </c>
      <c r="BQ826">
        <v>-5.7566800000000001E-2</v>
      </c>
      <c r="BR826">
        <v>-4.4842199999999999E-2</v>
      </c>
      <c r="BS826">
        <v>-3.7099E-2</v>
      </c>
      <c r="BT826">
        <v>3.2857699999999997E-2</v>
      </c>
      <c r="BU826">
        <v>0.1304333</v>
      </c>
      <c r="BV826">
        <v>5.697E-2</v>
      </c>
      <c r="BW826">
        <v>6.2264E-3</v>
      </c>
      <c r="BX826">
        <v>-1.9708900000000001E-2</v>
      </c>
      <c r="BY826">
        <v>-2.9251099999999999E-2</v>
      </c>
      <c r="BZ826">
        <v>1.17363E-2</v>
      </c>
      <c r="CA826">
        <v>4.6242600000000002E-2</v>
      </c>
      <c r="CB826">
        <v>0.17472560000000001</v>
      </c>
      <c r="CC826">
        <v>0.1570249</v>
      </c>
      <c r="CD826">
        <v>0.15497520000000001</v>
      </c>
      <c r="CE826">
        <v>0.15792790000000001</v>
      </c>
      <c r="CF826">
        <v>3.4987499999999998E-2</v>
      </c>
      <c r="CG826">
        <v>-5.3905399999999999E-2</v>
      </c>
      <c r="CH826">
        <v>-7.9515999999999996E-3</v>
      </c>
      <c r="CI826">
        <v>2.05814E-2</v>
      </c>
      <c r="CJ826">
        <v>1.42341E-2</v>
      </c>
      <c r="CK826">
        <v>2.1224999999999998E-3</v>
      </c>
      <c r="CL826">
        <v>1.02644E-2</v>
      </c>
      <c r="CM826">
        <v>3.2012999999999998E-3</v>
      </c>
      <c r="CN826">
        <v>3.2823000000000001E-3</v>
      </c>
      <c r="CO826">
        <v>3.7471000000000002E-3</v>
      </c>
      <c r="CP826">
        <v>4.1619999999999999E-3</v>
      </c>
      <c r="CQ826">
        <v>5.6693000000000004E-3</v>
      </c>
      <c r="CR826">
        <v>5.3540000000000003E-3</v>
      </c>
      <c r="CS826">
        <v>4.8577999999999998E-3</v>
      </c>
      <c r="CT826">
        <v>6.8621999999999997E-3</v>
      </c>
      <c r="CU826">
        <v>4.8257999999999999E-3</v>
      </c>
      <c r="CV826">
        <v>1.7439000000000001E-3</v>
      </c>
      <c r="CW826">
        <v>1.8469999999999999E-4</v>
      </c>
      <c r="CX826">
        <v>1.8148000000000001E-3</v>
      </c>
      <c r="CY826">
        <v>2.0246999999999999E-3</v>
      </c>
      <c r="CZ826">
        <v>6.2084000000000002E-3</v>
      </c>
      <c r="DA826">
        <v>6.4519E-3</v>
      </c>
      <c r="DB826">
        <v>5.8114000000000004E-3</v>
      </c>
      <c r="DC826">
        <v>2.2407300000000002E-2</v>
      </c>
      <c r="DD826">
        <v>0.1159521</v>
      </c>
      <c r="DE826">
        <v>0.1254335</v>
      </c>
      <c r="DF826">
        <v>0.1044442</v>
      </c>
      <c r="DG826">
        <v>1.14205E-2</v>
      </c>
      <c r="DH826">
        <v>3.8684000000000001E-3</v>
      </c>
      <c r="DI826">
        <v>3.4792999999999998E-3</v>
      </c>
    </row>
    <row r="827" spans="1:113" x14ac:dyDescent="0.25">
      <c r="A827" t="str">
        <f t="shared" si="12"/>
        <v>Kern_All_All_All_All_All_43691</v>
      </c>
      <c r="B827" t="s">
        <v>177</v>
      </c>
      <c r="C827" t="s">
        <v>289</v>
      </c>
      <c r="D827" t="s">
        <v>193</v>
      </c>
      <c r="E827" t="s">
        <v>19</v>
      </c>
      <c r="F827" t="s">
        <v>19</v>
      </c>
      <c r="G827" t="s">
        <v>19</v>
      </c>
      <c r="H827" t="s">
        <v>19</v>
      </c>
      <c r="I827" t="s">
        <v>19</v>
      </c>
      <c r="J827" s="11">
        <v>43691</v>
      </c>
      <c r="K827">
        <v>15</v>
      </c>
      <c r="L827">
        <v>18</v>
      </c>
      <c r="M827">
        <v>9306</v>
      </c>
      <c r="N827">
        <v>0</v>
      </c>
      <c r="O827">
        <v>0</v>
      </c>
      <c r="P827">
        <v>0</v>
      </c>
      <c r="Q827">
        <v>0</v>
      </c>
      <c r="R827">
        <v>6.1155609000000002</v>
      </c>
      <c r="S827">
        <v>6.0075960999999998</v>
      </c>
      <c r="T827">
        <v>5.7572131000000004</v>
      </c>
      <c r="U827">
        <v>5.8926499000000003</v>
      </c>
      <c r="V827">
        <v>6.3814384000000004</v>
      </c>
      <c r="W827">
        <v>6.9218260000000003</v>
      </c>
      <c r="X827">
        <v>7.3250108999999997</v>
      </c>
      <c r="Y827">
        <v>7.9320902999999996</v>
      </c>
      <c r="Z827">
        <v>9.0336798999999992</v>
      </c>
      <c r="AA827">
        <v>9.7392623</v>
      </c>
      <c r="AB827">
        <v>10.440187</v>
      </c>
      <c r="AC827">
        <v>10.888232</v>
      </c>
      <c r="AD827">
        <v>11.203716</v>
      </c>
      <c r="AE827">
        <v>11.471344</v>
      </c>
      <c r="AF827">
        <v>11.534148</v>
      </c>
      <c r="AG827">
        <v>11.38884</v>
      </c>
      <c r="AH827">
        <v>10.743589999999999</v>
      </c>
      <c r="AI827">
        <v>9.8385400000000001</v>
      </c>
      <c r="AJ827">
        <v>9.3860080000000004</v>
      </c>
      <c r="AK827">
        <v>9.0763639999999999</v>
      </c>
      <c r="AL827">
        <v>8.6985910000000004</v>
      </c>
      <c r="AM827">
        <v>7.8349900000000003</v>
      </c>
      <c r="AN827">
        <v>7.030316</v>
      </c>
      <c r="AO827">
        <v>6.48909</v>
      </c>
      <c r="AP827">
        <v>80.854190000000003</v>
      </c>
      <c r="AQ827">
        <v>77.527079999999998</v>
      </c>
      <c r="AR827">
        <v>76.766109999999998</v>
      </c>
      <c r="AS827">
        <v>75.503889999999998</v>
      </c>
      <c r="AT827">
        <v>73.590739999999997</v>
      </c>
      <c r="AU827">
        <v>71.265690000000006</v>
      </c>
      <c r="AV827">
        <v>69.52749</v>
      </c>
      <c r="AW827">
        <v>71.134230000000002</v>
      </c>
      <c r="AX827">
        <v>75.351010000000002</v>
      </c>
      <c r="AY827">
        <v>79.611159999999998</v>
      </c>
      <c r="AZ827">
        <v>84.371729999999999</v>
      </c>
      <c r="BA827">
        <v>89.653819999999996</v>
      </c>
      <c r="BB827">
        <v>93.762209999999996</v>
      </c>
      <c r="BC827">
        <v>97.196899999999999</v>
      </c>
      <c r="BD827">
        <v>99.610050000000001</v>
      </c>
      <c r="BE827">
        <v>100.1542</v>
      </c>
      <c r="BF827">
        <v>100.69840000000001</v>
      </c>
      <c r="BG827">
        <v>100.8295</v>
      </c>
      <c r="BH827">
        <v>99.656180000000006</v>
      </c>
      <c r="BI827">
        <v>97.808760000000007</v>
      </c>
      <c r="BJ827">
        <v>94.960939999999994</v>
      </c>
      <c r="BK827">
        <v>91.461349999999996</v>
      </c>
      <c r="BL827">
        <v>87.375730000000004</v>
      </c>
      <c r="BM827">
        <v>84.115170000000006</v>
      </c>
      <c r="BN827">
        <v>-4.5433300000000003E-2</v>
      </c>
      <c r="BO827">
        <v>-5.5767600000000001E-2</v>
      </c>
      <c r="BP827">
        <v>-4.6642099999999999E-2</v>
      </c>
      <c r="BQ827">
        <v>-5.8460199999999997E-2</v>
      </c>
      <c r="BR827">
        <v>-4.8204499999999997E-2</v>
      </c>
      <c r="BS827">
        <v>-4.3215499999999997E-2</v>
      </c>
      <c r="BT827">
        <v>3.2688799999999997E-2</v>
      </c>
      <c r="BU827">
        <v>0.12520419999999999</v>
      </c>
      <c r="BV827">
        <v>5.3756699999999998E-2</v>
      </c>
      <c r="BW827">
        <v>2.2058999999999998E-3</v>
      </c>
      <c r="BX827">
        <v>-2.65255E-2</v>
      </c>
      <c r="BY827">
        <v>-3.2122499999999998E-2</v>
      </c>
      <c r="BZ827">
        <v>1.9611E-2</v>
      </c>
      <c r="CA827">
        <v>5.9803799999999997E-2</v>
      </c>
      <c r="CB827">
        <v>0.1930866</v>
      </c>
      <c r="CC827">
        <v>0.17232439999999999</v>
      </c>
      <c r="CD827">
        <v>0.1674939</v>
      </c>
      <c r="CE827">
        <v>0.18589810000000001</v>
      </c>
      <c r="CF827">
        <v>5.1015499999999998E-2</v>
      </c>
      <c r="CG827">
        <v>-5.02622E-2</v>
      </c>
      <c r="CH827">
        <v>5.4741E-3</v>
      </c>
      <c r="CI827">
        <v>3.1073400000000001E-2</v>
      </c>
      <c r="CJ827">
        <v>2.31746E-2</v>
      </c>
      <c r="CK827">
        <v>1.7065400000000001E-2</v>
      </c>
      <c r="CL827">
        <v>1.61105E-2</v>
      </c>
      <c r="CM827">
        <v>6.2497000000000004E-3</v>
      </c>
      <c r="CN827">
        <v>3.5197000000000002E-3</v>
      </c>
      <c r="CO827">
        <v>3.0408000000000002E-3</v>
      </c>
      <c r="CP827">
        <v>3.7748999999999999E-3</v>
      </c>
      <c r="CQ827">
        <v>4.2941999999999998E-3</v>
      </c>
      <c r="CR827">
        <v>5.7527999999999998E-3</v>
      </c>
      <c r="CS827">
        <v>3.3647E-3</v>
      </c>
      <c r="CT827">
        <v>6.0682000000000002E-3</v>
      </c>
      <c r="CU827">
        <v>3.9805999999999999E-3</v>
      </c>
      <c r="CV827">
        <v>1.7727999999999999E-3</v>
      </c>
      <c r="CW827">
        <v>1.8310000000000001E-4</v>
      </c>
      <c r="CX827">
        <v>1.8457E-3</v>
      </c>
      <c r="CY827">
        <v>1.9307E-3</v>
      </c>
      <c r="CZ827">
        <v>5.8437000000000003E-3</v>
      </c>
      <c r="DA827">
        <v>6.3801999999999999E-3</v>
      </c>
      <c r="DB827">
        <v>6.5399000000000004E-3</v>
      </c>
      <c r="DC827">
        <v>2.7464800000000001E-2</v>
      </c>
      <c r="DD827">
        <v>0.1075686</v>
      </c>
      <c r="DE827">
        <v>0.11210299999999999</v>
      </c>
      <c r="DF827">
        <v>0.10007720000000001</v>
      </c>
      <c r="DG827">
        <v>1.2105899999999999E-2</v>
      </c>
      <c r="DH827">
        <v>6.0483000000000004E-3</v>
      </c>
      <c r="DI827">
        <v>7.1834999999999998E-3</v>
      </c>
    </row>
    <row r="828" spans="1:113" x14ac:dyDescent="0.25">
      <c r="A828" t="str">
        <f t="shared" si="12"/>
        <v>Kern_All_All_All_All_All_43693</v>
      </c>
      <c r="B828" t="s">
        <v>177</v>
      </c>
      <c r="C828" t="s">
        <v>289</v>
      </c>
      <c r="D828" t="s">
        <v>193</v>
      </c>
      <c r="E828" t="s">
        <v>19</v>
      </c>
      <c r="F828" t="s">
        <v>19</v>
      </c>
      <c r="G828" t="s">
        <v>19</v>
      </c>
      <c r="H828" t="s">
        <v>19</v>
      </c>
      <c r="I828" t="s">
        <v>19</v>
      </c>
      <c r="J828" s="11">
        <v>43693</v>
      </c>
      <c r="K828">
        <v>15</v>
      </c>
      <c r="L828">
        <v>18</v>
      </c>
      <c r="M828">
        <v>9277</v>
      </c>
      <c r="N828">
        <v>0</v>
      </c>
      <c r="O828">
        <v>0</v>
      </c>
      <c r="P828">
        <v>0</v>
      </c>
      <c r="Q828">
        <v>0</v>
      </c>
      <c r="R828">
        <v>6.5992917000000002</v>
      </c>
      <c r="S828">
        <v>6.4757664000000004</v>
      </c>
      <c r="T828">
        <v>6.3213651000000004</v>
      </c>
      <c r="U828">
        <v>6.1465401999999996</v>
      </c>
      <c r="V828">
        <v>6.4611280999999998</v>
      </c>
      <c r="W828">
        <v>7.1070358999999996</v>
      </c>
      <c r="X828">
        <v>7.4770944999999998</v>
      </c>
      <c r="Y828">
        <v>8.4320038999999998</v>
      </c>
      <c r="Z828">
        <v>9.4137160000000009</v>
      </c>
      <c r="AA828">
        <v>10.309398</v>
      </c>
      <c r="AB828">
        <v>10.882467</v>
      </c>
      <c r="AC828">
        <v>11.356510999999999</v>
      </c>
      <c r="AD828">
        <v>11.565412999999999</v>
      </c>
      <c r="AE828">
        <v>11.694978000000001</v>
      </c>
      <c r="AF828">
        <v>11.519933</v>
      </c>
      <c r="AG828">
        <v>11.25752</v>
      </c>
      <c r="AH828">
        <v>10.52098</v>
      </c>
      <c r="AI828">
        <v>9.651859</v>
      </c>
      <c r="AJ828">
        <v>9.2246849999999991</v>
      </c>
      <c r="AK828">
        <v>8.9864619999999995</v>
      </c>
      <c r="AL828">
        <v>8.8407929999999997</v>
      </c>
      <c r="AM828">
        <v>7.9888450000000004</v>
      </c>
      <c r="AN828">
        <v>7.1459010000000003</v>
      </c>
      <c r="AO828">
        <v>6.5835869999999996</v>
      </c>
      <c r="AP828">
        <v>81.240669999999994</v>
      </c>
      <c r="AQ828">
        <v>79.91422</v>
      </c>
      <c r="AR828">
        <v>78.826120000000003</v>
      </c>
      <c r="AS828">
        <v>76.82687</v>
      </c>
      <c r="AT828">
        <v>75.326490000000007</v>
      </c>
      <c r="AU828">
        <v>73.913839999999993</v>
      </c>
      <c r="AV828">
        <v>72.912319999999994</v>
      </c>
      <c r="AW828">
        <v>75.518039999999999</v>
      </c>
      <c r="AX828">
        <v>80.148560000000003</v>
      </c>
      <c r="AY828">
        <v>86.821730000000002</v>
      </c>
      <c r="AZ828">
        <v>92.517060000000001</v>
      </c>
      <c r="BA828">
        <v>96.213530000000006</v>
      </c>
      <c r="BB828">
        <v>97.932370000000006</v>
      </c>
      <c r="BC828">
        <v>99.325519999999997</v>
      </c>
      <c r="BD828">
        <v>101.4559</v>
      </c>
      <c r="BE828">
        <v>101.9349</v>
      </c>
      <c r="BF828">
        <v>102.2392</v>
      </c>
      <c r="BG828">
        <v>102.217</v>
      </c>
      <c r="BH828">
        <v>100.63079999999999</v>
      </c>
      <c r="BI828">
        <v>98.456860000000006</v>
      </c>
      <c r="BJ828">
        <v>94.196340000000006</v>
      </c>
      <c r="BK828">
        <v>90.370649999999998</v>
      </c>
      <c r="BL828">
        <v>87.217749999999995</v>
      </c>
      <c r="BM828">
        <v>83.717370000000003</v>
      </c>
      <c r="BN828">
        <v>-4.8328000000000003E-2</v>
      </c>
      <c r="BO828">
        <v>-6.26834E-2</v>
      </c>
      <c r="BP828">
        <v>-5.2543300000000001E-2</v>
      </c>
      <c r="BQ828">
        <v>-6.0407500000000003E-2</v>
      </c>
      <c r="BR828">
        <v>-5.0647299999999999E-2</v>
      </c>
      <c r="BS828">
        <v>-5.1871199999999999E-2</v>
      </c>
      <c r="BT828">
        <v>1.8688199999999999E-2</v>
      </c>
      <c r="BU828">
        <v>0.1101972</v>
      </c>
      <c r="BV828">
        <v>3.6245399999999997E-2</v>
      </c>
      <c r="BW828">
        <v>-9.6340999999999996E-3</v>
      </c>
      <c r="BX828">
        <v>-3.8094900000000001E-2</v>
      </c>
      <c r="BY828">
        <v>-3.4729299999999998E-2</v>
      </c>
      <c r="BZ828">
        <v>1.6667399999999999E-2</v>
      </c>
      <c r="CA828">
        <v>6.8137900000000001E-2</v>
      </c>
      <c r="CB828">
        <v>0.21482699999999999</v>
      </c>
      <c r="CC828">
        <v>0.18714259999999999</v>
      </c>
      <c r="CD828">
        <v>0.17439869999999999</v>
      </c>
      <c r="CE828">
        <v>0.1757474</v>
      </c>
      <c r="CF828">
        <v>2.78535E-2</v>
      </c>
      <c r="CG828">
        <v>-6.5562700000000002E-2</v>
      </c>
      <c r="CH828">
        <v>-8.2815000000000007E-3</v>
      </c>
      <c r="CI828">
        <v>2.37156E-2</v>
      </c>
      <c r="CJ828">
        <v>6.9785000000000003E-3</v>
      </c>
      <c r="CK828">
        <v>1.1149299999999999E-2</v>
      </c>
      <c r="CL828">
        <v>1.51764E-2</v>
      </c>
      <c r="CM828">
        <v>5.3477000000000004E-3</v>
      </c>
      <c r="CN828">
        <v>4.679E-3</v>
      </c>
      <c r="CO828">
        <v>5.1219999999999998E-3</v>
      </c>
      <c r="CP828">
        <v>4.7385999999999999E-3</v>
      </c>
      <c r="CQ828">
        <v>4.0711999999999996E-3</v>
      </c>
      <c r="CR828">
        <v>5.2651E-3</v>
      </c>
      <c r="CS828">
        <v>3.6616000000000001E-3</v>
      </c>
      <c r="CT828">
        <v>5.3296000000000003E-3</v>
      </c>
      <c r="CU828">
        <v>4.5028999999999998E-3</v>
      </c>
      <c r="CV828">
        <v>1.8361E-3</v>
      </c>
      <c r="CW828">
        <v>3.8939999999999998E-4</v>
      </c>
      <c r="CX828">
        <v>2.4750000000000002E-3</v>
      </c>
      <c r="CY828">
        <v>2.8110000000000001E-3</v>
      </c>
      <c r="CZ828">
        <v>6.6632000000000002E-3</v>
      </c>
      <c r="DA828">
        <v>6.6766000000000004E-3</v>
      </c>
      <c r="DB828">
        <v>7.7976E-3</v>
      </c>
      <c r="DC828">
        <v>2.9505300000000002E-2</v>
      </c>
      <c r="DD828">
        <v>0.1098175</v>
      </c>
      <c r="DE828">
        <v>0.1221024</v>
      </c>
      <c r="DF828">
        <v>0.1055577</v>
      </c>
      <c r="DG828">
        <v>1.3731E-2</v>
      </c>
      <c r="DH828">
        <v>9.4442999999999992E-3</v>
      </c>
      <c r="DI828">
        <v>1.0489200000000001E-2</v>
      </c>
    </row>
    <row r="829" spans="1:113" x14ac:dyDescent="0.25">
      <c r="A829" t="str">
        <f t="shared" ref="A829:A892" si="13">D829&amp;"_"&amp;E829&amp;"_"&amp;F829&amp;"_"&amp;G829&amp;"_"&amp;H829&amp;"_"&amp;I829&amp;"_"&amp;J829</f>
        <v>Kern_All_All_All_All_All_43703</v>
      </c>
      <c r="B829" t="s">
        <v>177</v>
      </c>
      <c r="C829" t="s">
        <v>289</v>
      </c>
      <c r="D829" t="s">
        <v>193</v>
      </c>
      <c r="E829" t="s">
        <v>19</v>
      </c>
      <c r="F829" t="s">
        <v>19</v>
      </c>
      <c r="G829" t="s">
        <v>19</v>
      </c>
      <c r="H829" t="s">
        <v>19</v>
      </c>
      <c r="I829" t="s">
        <v>19</v>
      </c>
      <c r="J829" s="11">
        <v>43703</v>
      </c>
      <c r="K829">
        <v>15</v>
      </c>
      <c r="L829">
        <v>18</v>
      </c>
      <c r="M829">
        <v>9194</v>
      </c>
      <c r="N829">
        <v>0</v>
      </c>
      <c r="O829">
        <v>0</v>
      </c>
      <c r="P829">
        <v>0</v>
      </c>
      <c r="Q829">
        <v>0</v>
      </c>
      <c r="R829">
        <v>5.8803869999999998</v>
      </c>
      <c r="S829">
        <v>5.6334426999999998</v>
      </c>
      <c r="T829">
        <v>5.5220943</v>
      </c>
      <c r="U829">
        <v>5.6418182000000003</v>
      </c>
      <c r="V829">
        <v>6.0053378999999998</v>
      </c>
      <c r="W829">
        <v>6.7691537999999998</v>
      </c>
      <c r="X829">
        <v>7.4486632999999998</v>
      </c>
      <c r="Y829">
        <v>8.3099532000000007</v>
      </c>
      <c r="Z829">
        <v>9.5205485000000003</v>
      </c>
      <c r="AA829">
        <v>10.163447</v>
      </c>
      <c r="AB829">
        <v>10.615645000000001</v>
      </c>
      <c r="AC829">
        <v>11.013593</v>
      </c>
      <c r="AD829">
        <v>11.269462000000001</v>
      </c>
      <c r="AE829">
        <v>11.511393</v>
      </c>
      <c r="AF829">
        <v>11.448563</v>
      </c>
      <c r="AG829">
        <v>11.22878</v>
      </c>
      <c r="AH829">
        <v>10.46059</v>
      </c>
      <c r="AI829">
        <v>9.6316210000000009</v>
      </c>
      <c r="AJ829">
        <v>9.0486959999999996</v>
      </c>
      <c r="AK829">
        <v>8.9594810000000003</v>
      </c>
      <c r="AL829">
        <v>8.69693</v>
      </c>
      <c r="AM829">
        <v>7.8764209999999997</v>
      </c>
      <c r="AN829">
        <v>7.1746309999999998</v>
      </c>
      <c r="AO829">
        <v>6.6053559999999996</v>
      </c>
      <c r="AP829">
        <v>81.423240000000007</v>
      </c>
      <c r="AQ829">
        <v>80.658810000000003</v>
      </c>
      <c r="AR829">
        <v>79.485050000000001</v>
      </c>
      <c r="AS829">
        <v>78.897419999999997</v>
      </c>
      <c r="AT829">
        <v>76.83484</v>
      </c>
      <c r="AU829">
        <v>75.33484</v>
      </c>
      <c r="AV829">
        <v>74.747590000000002</v>
      </c>
      <c r="AW829">
        <v>74.033659999999998</v>
      </c>
      <c r="AX829">
        <v>79.143690000000007</v>
      </c>
      <c r="AY829">
        <v>83.817059999999998</v>
      </c>
      <c r="AZ829">
        <v>85.929379999999995</v>
      </c>
      <c r="BA829">
        <v>89.540180000000007</v>
      </c>
      <c r="BB829">
        <v>93.412739999999999</v>
      </c>
      <c r="BC829">
        <v>96.024680000000004</v>
      </c>
      <c r="BD829">
        <v>98.111940000000004</v>
      </c>
      <c r="BE829">
        <v>99.088399999999993</v>
      </c>
      <c r="BF829">
        <v>98.692670000000007</v>
      </c>
      <c r="BG829">
        <v>99.779169999999993</v>
      </c>
      <c r="BH829">
        <v>98.756010000000003</v>
      </c>
      <c r="BI829">
        <v>96.145979999999994</v>
      </c>
      <c r="BJ829">
        <v>93.534809999999993</v>
      </c>
      <c r="BK829">
        <v>90.5989</v>
      </c>
      <c r="BL829">
        <v>87.836749999999995</v>
      </c>
      <c r="BM829">
        <v>84.51164</v>
      </c>
      <c r="BN829">
        <v>-5.2769799999999999E-2</v>
      </c>
      <c r="BO829">
        <v>-7.1419899999999994E-2</v>
      </c>
      <c r="BP829">
        <v>-6.0183599999999997E-2</v>
      </c>
      <c r="BQ829">
        <v>-6.37654E-2</v>
      </c>
      <c r="BR829">
        <v>-4.7974900000000001E-2</v>
      </c>
      <c r="BS829">
        <v>-4.9610700000000001E-2</v>
      </c>
      <c r="BT829">
        <v>1.52014E-2</v>
      </c>
      <c r="BU829">
        <v>0.1149665</v>
      </c>
      <c r="BV829">
        <v>3.8014100000000002E-2</v>
      </c>
      <c r="BW829">
        <v>-1.1463999999999999E-3</v>
      </c>
      <c r="BX829">
        <v>-2.0439700000000002E-2</v>
      </c>
      <c r="BY829">
        <v>-2.9988999999999998E-2</v>
      </c>
      <c r="BZ829">
        <v>5.4548000000000001E-3</v>
      </c>
      <c r="CA829">
        <v>4.5570699999999999E-2</v>
      </c>
      <c r="CB829">
        <v>0.18391009999999999</v>
      </c>
      <c r="CC829">
        <v>0.1636012</v>
      </c>
      <c r="CD829">
        <v>0.15540019999999999</v>
      </c>
      <c r="CE829">
        <v>0.1462127</v>
      </c>
      <c r="CF829">
        <v>2.1735399999999998E-2</v>
      </c>
      <c r="CG829">
        <v>-5.91041E-2</v>
      </c>
      <c r="CH829">
        <v>-2.0385E-2</v>
      </c>
      <c r="CI829">
        <v>1.4009300000000001E-2</v>
      </c>
      <c r="CJ829">
        <v>-4.4890000000000002E-4</v>
      </c>
      <c r="CK829">
        <v>-3.9832000000000001E-3</v>
      </c>
      <c r="CL829">
        <v>2.13694E-2</v>
      </c>
      <c r="CM829">
        <v>7.1022000000000004E-3</v>
      </c>
      <c r="CN829">
        <v>6.6781999999999996E-3</v>
      </c>
      <c r="CO829">
        <v>6.2935999999999999E-3</v>
      </c>
      <c r="CP829">
        <v>3.1302999999999999E-3</v>
      </c>
      <c r="CQ829">
        <v>3.0999999999999999E-3</v>
      </c>
      <c r="CR829">
        <v>6.0828999999999996E-3</v>
      </c>
      <c r="CS829">
        <v>4.1657999999999999E-3</v>
      </c>
      <c r="CT829">
        <v>3.5084000000000001E-3</v>
      </c>
      <c r="CU829">
        <v>1.2829E-3</v>
      </c>
      <c r="CV829">
        <v>5.197E-4</v>
      </c>
      <c r="CW829">
        <v>2.419E-4</v>
      </c>
      <c r="CX829">
        <v>6.8170000000000004E-4</v>
      </c>
      <c r="CY829">
        <v>1.1902E-3</v>
      </c>
      <c r="CZ829">
        <v>5.4146999999999997E-3</v>
      </c>
      <c r="DA829">
        <v>5.6388999999999996E-3</v>
      </c>
      <c r="DB829">
        <v>6.7442999999999999E-3</v>
      </c>
      <c r="DC829">
        <v>2.3728599999999999E-2</v>
      </c>
      <c r="DD829">
        <v>0.10017</v>
      </c>
      <c r="DE829">
        <v>0.110557</v>
      </c>
      <c r="DF829">
        <v>9.5099400000000001E-2</v>
      </c>
      <c r="DG829">
        <v>1.24814E-2</v>
      </c>
      <c r="DH829">
        <v>6.5982999999999997E-3</v>
      </c>
      <c r="DI829">
        <v>4.9521000000000001E-3</v>
      </c>
    </row>
    <row r="830" spans="1:113" x14ac:dyDescent="0.25">
      <c r="A830" t="str">
        <f t="shared" si="13"/>
        <v>Kern_All_All_All_All_All_43704</v>
      </c>
      <c r="B830" t="s">
        <v>177</v>
      </c>
      <c r="C830" t="s">
        <v>289</v>
      </c>
      <c r="D830" t="s">
        <v>193</v>
      </c>
      <c r="E830" t="s">
        <v>19</v>
      </c>
      <c r="F830" t="s">
        <v>19</v>
      </c>
      <c r="G830" t="s">
        <v>19</v>
      </c>
      <c r="H830" t="s">
        <v>19</v>
      </c>
      <c r="I830" t="s">
        <v>19</v>
      </c>
      <c r="J830" s="11">
        <v>43704</v>
      </c>
      <c r="K830">
        <v>15</v>
      </c>
      <c r="L830">
        <v>18</v>
      </c>
      <c r="M830">
        <v>9177</v>
      </c>
      <c r="N830">
        <v>0</v>
      </c>
      <c r="O830">
        <v>0</v>
      </c>
      <c r="P830">
        <v>0</v>
      </c>
      <c r="Q830">
        <v>0</v>
      </c>
      <c r="R830">
        <v>6.2289631999999999</v>
      </c>
      <c r="S830">
        <v>5.9169822999999999</v>
      </c>
      <c r="T830">
        <v>5.8383900999999998</v>
      </c>
      <c r="U830">
        <v>6.2218301</v>
      </c>
      <c r="V830">
        <v>6.4539369999999998</v>
      </c>
      <c r="W830">
        <v>7.0675290000000004</v>
      </c>
      <c r="X830">
        <v>7.5906889</v>
      </c>
      <c r="Y830">
        <v>8.3352315000000008</v>
      </c>
      <c r="Z830">
        <v>9.4480032000000005</v>
      </c>
      <c r="AA830">
        <v>10.0899</v>
      </c>
      <c r="AB830">
        <v>10.680679</v>
      </c>
      <c r="AC830">
        <v>11.216983000000001</v>
      </c>
      <c r="AD830">
        <v>11.433355000000001</v>
      </c>
      <c r="AE830">
        <v>11.669045000000001</v>
      </c>
      <c r="AF830">
        <v>11.705602000000001</v>
      </c>
      <c r="AG830">
        <v>11.448309999999999</v>
      </c>
      <c r="AH830">
        <v>10.805120000000001</v>
      </c>
      <c r="AI830">
        <v>9.8710730000000009</v>
      </c>
      <c r="AJ830">
        <v>9.2842129999999994</v>
      </c>
      <c r="AK830">
        <v>9.1442750000000004</v>
      </c>
      <c r="AL830">
        <v>8.8430990000000005</v>
      </c>
      <c r="AM830">
        <v>8.0505619999999993</v>
      </c>
      <c r="AN830">
        <v>7.3031810000000004</v>
      </c>
      <c r="AO830">
        <v>6.768751</v>
      </c>
      <c r="AP830">
        <v>83.571610000000007</v>
      </c>
      <c r="AQ830">
        <v>81.096599999999995</v>
      </c>
      <c r="AR830">
        <v>80.420839999999998</v>
      </c>
      <c r="AS830">
        <v>78.833150000000003</v>
      </c>
      <c r="AT830">
        <v>76.920460000000006</v>
      </c>
      <c r="AU830">
        <v>76.419690000000003</v>
      </c>
      <c r="AV830">
        <v>74.920069999999996</v>
      </c>
      <c r="AW830">
        <v>75.118520000000004</v>
      </c>
      <c r="AX830">
        <v>79.079269999999994</v>
      </c>
      <c r="AY830">
        <v>82.753879999999995</v>
      </c>
      <c r="AZ830">
        <v>86.516940000000005</v>
      </c>
      <c r="BA830">
        <v>90.628079999999997</v>
      </c>
      <c r="BB830">
        <v>94.41422</v>
      </c>
      <c r="BC830">
        <v>97.438820000000007</v>
      </c>
      <c r="BD830">
        <v>98.716160000000002</v>
      </c>
      <c r="BE830">
        <v>99.406559999999999</v>
      </c>
      <c r="BF830">
        <v>99.295810000000003</v>
      </c>
      <c r="BG830">
        <v>99.771199999999993</v>
      </c>
      <c r="BH830">
        <v>99.595830000000007</v>
      </c>
      <c r="BI830">
        <v>97.484309999999994</v>
      </c>
      <c r="BJ830">
        <v>94.047780000000003</v>
      </c>
      <c r="BK830">
        <v>91.872020000000006</v>
      </c>
      <c r="BL830">
        <v>89.372399999999999</v>
      </c>
      <c r="BM830">
        <v>86.634320000000002</v>
      </c>
      <c r="BN830">
        <v>-2.3488999999999999E-2</v>
      </c>
      <c r="BO830">
        <v>-2.0183099999999999E-2</v>
      </c>
      <c r="BP830">
        <v>-2.4111400000000002E-2</v>
      </c>
      <c r="BQ830">
        <v>-6.0260000000000001E-2</v>
      </c>
      <c r="BR830">
        <v>-7.2469000000000006E-2</v>
      </c>
      <c r="BS830">
        <v>-6.5799399999999994E-2</v>
      </c>
      <c r="BT830">
        <v>3.2407699999999998E-2</v>
      </c>
      <c r="BU830">
        <v>0.12837200000000001</v>
      </c>
      <c r="BV830">
        <v>5.4174399999999998E-2</v>
      </c>
      <c r="BW830">
        <v>-2.1183799999999999E-2</v>
      </c>
      <c r="BX830">
        <v>-5.7098999999999997E-2</v>
      </c>
      <c r="BY830">
        <v>-3.13318E-2</v>
      </c>
      <c r="BZ830">
        <v>8.5578899999999999E-2</v>
      </c>
      <c r="CA830">
        <v>9.3258499999999994E-2</v>
      </c>
      <c r="CB830">
        <v>0.18739919999999999</v>
      </c>
      <c r="CC830">
        <v>0.1822868</v>
      </c>
      <c r="CD830">
        <v>0.19033</v>
      </c>
      <c r="CE830">
        <v>0.33619320000000003</v>
      </c>
      <c r="CF830">
        <v>0.17765030000000001</v>
      </c>
      <c r="CG830">
        <v>7.9740000000000002E-3</v>
      </c>
      <c r="CH830">
        <v>0.1120546</v>
      </c>
      <c r="CI830">
        <v>9.3176499999999995E-2</v>
      </c>
      <c r="CJ830">
        <v>5.7341400000000001E-2</v>
      </c>
      <c r="CK830">
        <v>7.2339399999999998E-2</v>
      </c>
      <c r="CL830">
        <v>2.4428600000000002E-2</v>
      </c>
      <c r="CM830">
        <v>1.2050999999999999E-2</v>
      </c>
      <c r="CN830">
        <v>9.4243999999999994E-3</v>
      </c>
      <c r="CO830">
        <v>4.7092000000000002E-3</v>
      </c>
      <c r="CP830">
        <v>5.6562000000000001E-3</v>
      </c>
      <c r="CQ830">
        <v>4.3321000000000002E-3</v>
      </c>
      <c r="CR830">
        <v>7.9713000000000006E-3</v>
      </c>
      <c r="CS830">
        <v>5.1789999999999996E-3</v>
      </c>
      <c r="CT830">
        <v>6.6092E-3</v>
      </c>
      <c r="CU830">
        <v>7.5567000000000004E-3</v>
      </c>
      <c r="CV830">
        <v>6.2249000000000002E-3</v>
      </c>
      <c r="CW830">
        <v>2.9750000000000002E-4</v>
      </c>
      <c r="CX830">
        <v>7.3660000000000002E-3</v>
      </c>
      <c r="CY830">
        <v>8.7944000000000008E-3</v>
      </c>
      <c r="CZ830">
        <v>1.2722499999999999E-2</v>
      </c>
      <c r="DA830">
        <v>1.3173000000000001E-2</v>
      </c>
      <c r="DB830">
        <v>1.6515999999999999E-2</v>
      </c>
      <c r="DC830">
        <v>6.4744700000000002E-2</v>
      </c>
      <c r="DD830">
        <v>0.14780769999999999</v>
      </c>
      <c r="DE830">
        <v>0.12400419999999999</v>
      </c>
      <c r="DF830">
        <v>0.13373479999999999</v>
      </c>
      <c r="DG830">
        <v>2.3937199999999999E-2</v>
      </c>
      <c r="DH830">
        <v>1.5228200000000001E-2</v>
      </c>
      <c r="DI830">
        <v>1.9768000000000001E-2</v>
      </c>
    </row>
    <row r="831" spans="1:113" x14ac:dyDescent="0.25">
      <c r="A831" t="str">
        <f t="shared" si="13"/>
        <v>Kern_All_All_All_All_All_43721</v>
      </c>
      <c r="B831" t="s">
        <v>177</v>
      </c>
      <c r="C831" t="s">
        <v>289</v>
      </c>
      <c r="D831" t="s">
        <v>193</v>
      </c>
      <c r="E831" t="s">
        <v>19</v>
      </c>
      <c r="F831" t="s">
        <v>19</v>
      </c>
      <c r="G831" t="s">
        <v>19</v>
      </c>
      <c r="H831" t="s">
        <v>19</v>
      </c>
      <c r="I831" t="s">
        <v>19</v>
      </c>
      <c r="J831" s="11">
        <v>43721</v>
      </c>
      <c r="K831">
        <v>15</v>
      </c>
      <c r="L831">
        <v>18</v>
      </c>
      <c r="M831">
        <v>9071</v>
      </c>
      <c r="N831">
        <v>0</v>
      </c>
      <c r="O831">
        <v>0</v>
      </c>
      <c r="P831">
        <v>0</v>
      </c>
      <c r="Q831">
        <v>0</v>
      </c>
      <c r="R831">
        <v>5.8513555999999998</v>
      </c>
      <c r="S831">
        <v>5.7192312999999997</v>
      </c>
      <c r="T831">
        <v>5.5069290000000004</v>
      </c>
      <c r="U831">
        <v>5.4246359000000002</v>
      </c>
      <c r="V831">
        <v>5.7768034999999998</v>
      </c>
      <c r="W831">
        <v>6.4023715000000001</v>
      </c>
      <c r="X831">
        <v>6.8518046000000004</v>
      </c>
      <c r="Y831">
        <v>7.3207898</v>
      </c>
      <c r="Z831">
        <v>8.2503458999999992</v>
      </c>
      <c r="AA831">
        <v>8.9287569999999992</v>
      </c>
      <c r="AB831">
        <v>9.5633809999999997</v>
      </c>
      <c r="AC831">
        <v>10.059714</v>
      </c>
      <c r="AD831">
        <v>10.391359</v>
      </c>
      <c r="AE831">
        <v>10.824541999999999</v>
      </c>
      <c r="AF831">
        <v>10.743706</v>
      </c>
      <c r="AG831">
        <v>10.58156</v>
      </c>
      <c r="AH831">
        <v>9.9771570000000001</v>
      </c>
      <c r="AI831">
        <v>9.2575500000000002</v>
      </c>
      <c r="AJ831">
        <v>8.7642199999999999</v>
      </c>
      <c r="AK831">
        <v>8.8757900000000003</v>
      </c>
      <c r="AL831">
        <v>8.3687079999999998</v>
      </c>
      <c r="AM831">
        <v>7.5592160000000002</v>
      </c>
      <c r="AN831">
        <v>6.7971839999999997</v>
      </c>
      <c r="AO831">
        <v>6.2917480000000001</v>
      </c>
      <c r="AP831">
        <v>74.790270000000007</v>
      </c>
      <c r="AQ831">
        <v>73.027150000000006</v>
      </c>
      <c r="AR831">
        <v>71.763279999999995</v>
      </c>
      <c r="AS831">
        <v>69.438550000000006</v>
      </c>
      <c r="AT831">
        <v>69.587220000000002</v>
      </c>
      <c r="AU831">
        <v>68.086449999999999</v>
      </c>
      <c r="AV831">
        <v>65.763279999999995</v>
      </c>
      <c r="AW831">
        <v>65.201669999999993</v>
      </c>
      <c r="AX831">
        <v>68.77534</v>
      </c>
      <c r="AY831">
        <v>74.449079999999995</v>
      </c>
      <c r="AZ831">
        <v>80.124369999999999</v>
      </c>
      <c r="BA831">
        <v>85.648669999999996</v>
      </c>
      <c r="BB831">
        <v>89.84863</v>
      </c>
      <c r="BC831">
        <v>93.286640000000006</v>
      </c>
      <c r="BD831">
        <v>95.374859999999998</v>
      </c>
      <c r="BE831">
        <v>97.200360000000003</v>
      </c>
      <c r="BF831">
        <v>97.613290000000006</v>
      </c>
      <c r="BG831">
        <v>97.001540000000006</v>
      </c>
      <c r="BH831">
        <v>95.888630000000006</v>
      </c>
      <c r="BI831">
        <v>92.776889999999995</v>
      </c>
      <c r="BJ831">
        <v>88.926699999999997</v>
      </c>
      <c r="BK831">
        <v>84.665899999999993</v>
      </c>
      <c r="BL831">
        <v>81.316500000000005</v>
      </c>
      <c r="BM831">
        <v>77.229820000000004</v>
      </c>
      <c r="BN831">
        <v>-0.15438859999999999</v>
      </c>
      <c r="BO831">
        <v>-0.14261879999999999</v>
      </c>
      <c r="BP831">
        <v>-0.15644350000000001</v>
      </c>
      <c r="BQ831">
        <v>-8.8485499999999995E-2</v>
      </c>
      <c r="BR831">
        <v>-0.1126492</v>
      </c>
      <c r="BS831">
        <v>2.2077800000000002E-2</v>
      </c>
      <c r="BT831">
        <v>5.8311000000000002E-2</v>
      </c>
      <c r="BU831">
        <v>0.23531479999999999</v>
      </c>
      <c r="BV831">
        <v>0.2428437</v>
      </c>
      <c r="BW831">
        <v>0.14766989999999999</v>
      </c>
      <c r="BX831">
        <v>6.2284300000000001E-2</v>
      </c>
      <c r="BY831">
        <v>-2.05603E-2</v>
      </c>
      <c r="BZ831">
        <v>-4.6120899999999999E-2</v>
      </c>
      <c r="CA831">
        <v>-8.0210100000000006E-2</v>
      </c>
      <c r="CB831">
        <v>0.1303463</v>
      </c>
      <c r="CC831">
        <v>0.11066520000000001</v>
      </c>
      <c r="CD831">
        <v>7.6967400000000005E-2</v>
      </c>
      <c r="CE831">
        <v>3.6416299999999999E-2</v>
      </c>
      <c r="CF831">
        <v>1.1166799999999999E-2</v>
      </c>
      <c r="CG831">
        <v>-7.2800000000000002E-4</v>
      </c>
      <c r="CH831">
        <v>-1.12634E-2</v>
      </c>
      <c r="CI831">
        <v>-0.1013869</v>
      </c>
      <c r="CJ831">
        <v>-8.5975200000000002E-2</v>
      </c>
      <c r="CK831">
        <v>-0.1010268</v>
      </c>
      <c r="CL831">
        <v>1.3165400000000001E-2</v>
      </c>
      <c r="CM831">
        <v>1.5435900000000001E-2</v>
      </c>
      <c r="CN831">
        <v>1.51364E-2</v>
      </c>
      <c r="CO831">
        <v>1.34161E-2</v>
      </c>
      <c r="CP831">
        <v>1.47774E-2</v>
      </c>
      <c r="CQ831">
        <v>3.3311999999999999E-3</v>
      </c>
      <c r="CR831">
        <v>3.9230999999999997E-3</v>
      </c>
      <c r="CS831">
        <v>5.2202999999999998E-3</v>
      </c>
      <c r="CT831">
        <v>2.6759000000000002E-3</v>
      </c>
      <c r="CU831">
        <v>1.8816E-3</v>
      </c>
      <c r="CV831">
        <v>7.1120000000000005E-4</v>
      </c>
      <c r="CW831">
        <v>3.7579999999999997E-4</v>
      </c>
      <c r="CX831">
        <v>7.0049999999999995E-4</v>
      </c>
      <c r="CY831">
        <v>2.5203999999999999E-3</v>
      </c>
      <c r="CZ831">
        <v>6.9478999999999999E-3</v>
      </c>
      <c r="DA831">
        <v>6.6557999999999999E-3</v>
      </c>
      <c r="DB831">
        <v>7.2087000000000002E-3</v>
      </c>
      <c r="DC831">
        <v>1.9873499999999999E-2</v>
      </c>
      <c r="DD831">
        <v>0.1030475</v>
      </c>
      <c r="DE831">
        <v>0.1095742</v>
      </c>
      <c r="DF831">
        <v>7.8989500000000004E-2</v>
      </c>
      <c r="DG831">
        <v>1.06602E-2</v>
      </c>
      <c r="DH831">
        <v>6.6280000000000002E-3</v>
      </c>
      <c r="DI831">
        <v>6.2042E-3</v>
      </c>
    </row>
    <row r="832" spans="1:113" x14ac:dyDescent="0.25">
      <c r="A832" t="str">
        <f t="shared" si="13"/>
        <v>Kern_All_All_All_All_All_2958465</v>
      </c>
      <c r="B832" t="s">
        <v>204</v>
      </c>
      <c r="C832" t="s">
        <v>289</v>
      </c>
      <c r="D832" t="s">
        <v>193</v>
      </c>
      <c r="E832" t="s">
        <v>19</v>
      </c>
      <c r="F832" t="s">
        <v>19</v>
      </c>
      <c r="G832" t="s">
        <v>19</v>
      </c>
      <c r="H832" t="s">
        <v>19</v>
      </c>
      <c r="I832" t="s">
        <v>19</v>
      </c>
      <c r="J832" s="11">
        <v>2958465</v>
      </c>
      <c r="K832">
        <v>15</v>
      </c>
      <c r="L832">
        <v>18</v>
      </c>
      <c r="M832">
        <v>9306.2219999999998</v>
      </c>
      <c r="N832">
        <v>0</v>
      </c>
      <c r="O832">
        <v>0</v>
      </c>
      <c r="P832">
        <v>0</v>
      </c>
      <c r="Q832">
        <v>0</v>
      </c>
      <c r="R832">
        <v>6.2233143999999996</v>
      </c>
      <c r="S832">
        <v>6.0466822000000002</v>
      </c>
      <c r="T832">
        <v>5.8806158999999996</v>
      </c>
      <c r="U832">
        <v>5.9463596000000001</v>
      </c>
      <c r="V832">
        <v>6.3387634000000004</v>
      </c>
      <c r="W832">
        <v>6.9544138999999996</v>
      </c>
      <c r="X832">
        <v>7.3132790999999999</v>
      </c>
      <c r="Y832">
        <v>8.1420440999999997</v>
      </c>
      <c r="Z832">
        <v>9.1134822</v>
      </c>
      <c r="AA832">
        <v>9.7732936000000006</v>
      </c>
      <c r="AB832">
        <v>10.355535</v>
      </c>
      <c r="AC832">
        <v>10.809036000000001</v>
      </c>
      <c r="AD832">
        <v>11.02365</v>
      </c>
      <c r="AE832">
        <v>11.299515</v>
      </c>
      <c r="AF832">
        <v>11.261213</v>
      </c>
      <c r="AG832">
        <v>11.041729999999999</v>
      </c>
      <c r="AH832">
        <v>10.447660000000001</v>
      </c>
      <c r="AI832">
        <v>9.6343540000000001</v>
      </c>
      <c r="AJ832">
        <v>9.1668369999999992</v>
      </c>
      <c r="AK832">
        <v>8.9790259999999993</v>
      </c>
      <c r="AL832">
        <v>8.724418</v>
      </c>
      <c r="AM832">
        <v>7.9535010000000002</v>
      </c>
      <c r="AN832">
        <v>7.1845290000000004</v>
      </c>
      <c r="AO832">
        <v>6.6384249999999998</v>
      </c>
      <c r="AP832">
        <v>80.969359999999995</v>
      </c>
      <c r="AQ832">
        <v>78.768330000000006</v>
      </c>
      <c r="AR832">
        <v>77.528819999999996</v>
      </c>
      <c r="AS832">
        <v>75.999570000000006</v>
      </c>
      <c r="AT832">
        <v>74.656589999999994</v>
      </c>
      <c r="AU832">
        <v>73.388369999999995</v>
      </c>
      <c r="AV832">
        <v>72.371440000000007</v>
      </c>
      <c r="AW832">
        <v>73.523970000000006</v>
      </c>
      <c r="AX832">
        <v>77.623410000000007</v>
      </c>
      <c r="AY832">
        <v>82.53349</v>
      </c>
      <c r="AZ832">
        <v>86.745769999999993</v>
      </c>
      <c r="BA832">
        <v>90.829729999999998</v>
      </c>
      <c r="BB832">
        <v>94.372479999999996</v>
      </c>
      <c r="BC832">
        <v>97.165989999999994</v>
      </c>
      <c r="BD832">
        <v>99.148769999999999</v>
      </c>
      <c r="BE832">
        <v>99.895750000000007</v>
      </c>
      <c r="BF832">
        <v>100.3257</v>
      </c>
      <c r="BG832">
        <v>100.33159999999999</v>
      </c>
      <c r="BH832">
        <v>99.278829999999999</v>
      </c>
      <c r="BI832">
        <v>97.156080000000003</v>
      </c>
      <c r="BJ832">
        <v>93.784999999999997</v>
      </c>
      <c r="BK832">
        <v>90.637889999999999</v>
      </c>
      <c r="BL832">
        <v>87.273579999999995</v>
      </c>
      <c r="BM832">
        <v>84.18974</v>
      </c>
      <c r="BN832">
        <v>-0.124684</v>
      </c>
      <c r="BO832">
        <v>-0.10095800000000001</v>
      </c>
      <c r="BP832">
        <v>-0.10278669999999999</v>
      </c>
      <c r="BQ832">
        <v>-9.0683100000000003E-2</v>
      </c>
      <c r="BR832">
        <v>-9.2020000000000005E-2</v>
      </c>
      <c r="BS832">
        <v>-6.9735199999999997E-2</v>
      </c>
      <c r="BT832">
        <v>8.9760000000000003E-4</v>
      </c>
      <c r="BU832">
        <v>0.1161591</v>
      </c>
      <c r="BV832">
        <v>9.8691500000000001E-2</v>
      </c>
      <c r="BW832">
        <v>5.2356399999999997E-2</v>
      </c>
      <c r="BX832">
        <v>-6.5392999999999996E-3</v>
      </c>
      <c r="BY832">
        <v>-2.6224899999999999E-2</v>
      </c>
      <c r="BZ832">
        <v>-1.0108000000000001E-3</v>
      </c>
      <c r="CA832">
        <v>2.9188499999999999E-2</v>
      </c>
      <c r="CB832">
        <v>0.1905839</v>
      </c>
      <c r="CC832">
        <v>0.17061970000000001</v>
      </c>
      <c r="CD832">
        <v>0.1559827</v>
      </c>
      <c r="CE832">
        <v>0.14184330000000001</v>
      </c>
      <c r="CF832">
        <v>2.3623700000000001E-2</v>
      </c>
      <c r="CG832">
        <v>-5.5427999999999998E-2</v>
      </c>
      <c r="CH832">
        <v>-1.8325000000000001E-2</v>
      </c>
      <c r="CI832">
        <v>-1.1278099999999999E-2</v>
      </c>
      <c r="CJ832">
        <v>-2.45188E-2</v>
      </c>
      <c r="CK832">
        <v>-3.0875199999999998E-2</v>
      </c>
      <c r="CL832">
        <v>1.8004E-3</v>
      </c>
      <c r="CM832">
        <v>9.5719999999999996E-4</v>
      </c>
      <c r="CN832">
        <v>9.0720000000000004E-4</v>
      </c>
      <c r="CO832">
        <v>7.8209999999999998E-4</v>
      </c>
      <c r="CP832">
        <v>7.8100000000000001E-4</v>
      </c>
      <c r="CQ832">
        <v>5.0330000000000004E-4</v>
      </c>
      <c r="CR832">
        <v>6.1890000000000003E-4</v>
      </c>
      <c r="CS832">
        <v>5.5139999999999996E-4</v>
      </c>
      <c r="CT832">
        <v>5.5579999999999996E-4</v>
      </c>
      <c r="CU832">
        <v>3.8079999999999999E-4</v>
      </c>
      <c r="CV832">
        <v>1.92E-4</v>
      </c>
      <c r="CW832">
        <v>4.2899999999999999E-5</v>
      </c>
      <c r="CX832">
        <v>2.13E-4</v>
      </c>
      <c r="CY832">
        <v>2.9359999999999998E-4</v>
      </c>
      <c r="CZ832">
        <v>7.1509999999999998E-4</v>
      </c>
      <c r="DA832">
        <v>7.2170000000000003E-4</v>
      </c>
      <c r="DB832">
        <v>8.2180000000000003E-4</v>
      </c>
      <c r="DC832">
        <v>2.7948999999999999E-3</v>
      </c>
      <c r="DD832">
        <v>1.19674E-2</v>
      </c>
      <c r="DE832">
        <v>1.2889299999999999E-2</v>
      </c>
      <c r="DF832">
        <v>1.06576E-2</v>
      </c>
      <c r="DG832">
        <v>1.5413E-3</v>
      </c>
      <c r="DH832">
        <v>8.7690000000000001E-4</v>
      </c>
      <c r="DI832">
        <v>9.6349999999999995E-4</v>
      </c>
    </row>
    <row r="833" spans="1:113" x14ac:dyDescent="0.25">
      <c r="A833" t="str">
        <f t="shared" si="13"/>
        <v>Northern Coast_All_All_All_All_All_43627</v>
      </c>
      <c r="B833" t="s">
        <v>177</v>
      </c>
      <c r="C833" t="s">
        <v>290</v>
      </c>
      <c r="D833" t="s">
        <v>221</v>
      </c>
      <c r="E833" t="s">
        <v>19</v>
      </c>
      <c r="F833" t="s">
        <v>19</v>
      </c>
      <c r="G833" t="s">
        <v>19</v>
      </c>
      <c r="H833" t="s">
        <v>19</v>
      </c>
      <c r="I833" t="s">
        <v>19</v>
      </c>
      <c r="J833" s="11">
        <v>43627</v>
      </c>
      <c r="K833">
        <v>15</v>
      </c>
      <c r="L833">
        <v>18</v>
      </c>
      <c r="M833">
        <v>10151</v>
      </c>
      <c r="N833">
        <v>0</v>
      </c>
      <c r="O833">
        <v>0</v>
      </c>
      <c r="P833">
        <v>0</v>
      </c>
      <c r="Q833">
        <v>0</v>
      </c>
      <c r="R833">
        <v>4.1144546000000002</v>
      </c>
      <c r="S833">
        <v>3.9564702</v>
      </c>
      <c r="T833">
        <v>3.8291114999999998</v>
      </c>
      <c r="U833">
        <v>3.7396729</v>
      </c>
      <c r="V833">
        <v>3.9196271</v>
      </c>
      <c r="W833">
        <v>4.3917023000000004</v>
      </c>
      <c r="X833">
        <v>4.9571696999999997</v>
      </c>
      <c r="Y833">
        <v>5.5412968999999999</v>
      </c>
      <c r="Z833">
        <v>6.2658003000000004</v>
      </c>
      <c r="AA833">
        <v>6.7412793000000004</v>
      </c>
      <c r="AB833">
        <v>7.3879004000000004</v>
      </c>
      <c r="AC833">
        <v>7.6199773999999998</v>
      </c>
      <c r="AD833">
        <v>7.6997309999999999</v>
      </c>
      <c r="AE833">
        <v>7.8885325000000002</v>
      </c>
      <c r="AF833">
        <v>7.8616516000000001</v>
      </c>
      <c r="AG833">
        <v>7.6286329999999998</v>
      </c>
      <c r="AH833">
        <v>7.2415370000000001</v>
      </c>
      <c r="AI833">
        <v>6.6507180000000004</v>
      </c>
      <c r="AJ833">
        <v>6.2290720000000004</v>
      </c>
      <c r="AK833">
        <v>6.0162300000000002</v>
      </c>
      <c r="AL833">
        <v>5.7317450000000001</v>
      </c>
      <c r="AM833">
        <v>5.3877090000000001</v>
      </c>
      <c r="AN833">
        <v>4.8609590000000003</v>
      </c>
      <c r="AO833">
        <v>4.4624519999999999</v>
      </c>
      <c r="AP833">
        <v>76.833950000000002</v>
      </c>
      <c r="AQ833">
        <v>73.223420000000004</v>
      </c>
      <c r="AR833">
        <v>70.932630000000003</v>
      </c>
      <c r="AS833">
        <v>69.463250000000002</v>
      </c>
      <c r="AT833">
        <v>67.125169999999997</v>
      </c>
      <c r="AU833">
        <v>66.510769999999994</v>
      </c>
      <c r="AV833">
        <v>65.972949999999997</v>
      </c>
      <c r="AW833">
        <v>69.269099999999995</v>
      </c>
      <c r="AX833">
        <v>74.349739999999997</v>
      </c>
      <c r="AY833">
        <v>79.650899999999993</v>
      </c>
      <c r="AZ833">
        <v>84.255560000000003</v>
      </c>
      <c r="BA833">
        <v>89.413229999999999</v>
      </c>
      <c r="BB833">
        <v>93.489630000000005</v>
      </c>
      <c r="BC833">
        <v>96.400840000000002</v>
      </c>
      <c r="BD833">
        <v>98.965590000000006</v>
      </c>
      <c r="BE833">
        <v>100.5624</v>
      </c>
      <c r="BF833">
        <v>101.5891</v>
      </c>
      <c r="BG833">
        <v>101.08580000000001</v>
      </c>
      <c r="BH833">
        <v>100.1662</v>
      </c>
      <c r="BI833">
        <v>98.047780000000003</v>
      </c>
      <c r="BJ833">
        <v>94.225210000000004</v>
      </c>
      <c r="BK833">
        <v>87.176540000000003</v>
      </c>
      <c r="BL833">
        <v>83.596959999999996</v>
      </c>
      <c r="BM833">
        <v>80.430019999999999</v>
      </c>
      <c r="BN833">
        <v>-5.8271000000000003E-2</v>
      </c>
      <c r="BO833">
        <v>-5.93845E-2</v>
      </c>
      <c r="BP833">
        <v>-6.5643599999999996E-2</v>
      </c>
      <c r="BQ833">
        <v>-3.4907000000000001E-2</v>
      </c>
      <c r="BR833">
        <v>-4.2711300000000001E-2</v>
      </c>
      <c r="BS833">
        <v>2.6011900000000001E-2</v>
      </c>
      <c r="BT833">
        <v>5.1790700000000002E-2</v>
      </c>
      <c r="BU833">
        <v>0.15122369999999999</v>
      </c>
      <c r="BV833">
        <v>0.1596793</v>
      </c>
      <c r="BW833">
        <v>9.9381399999999995E-2</v>
      </c>
      <c r="BX833">
        <v>4.0349799999999998E-2</v>
      </c>
      <c r="BY833">
        <v>-1.2511899999999999E-2</v>
      </c>
      <c r="BZ833">
        <v>-2.61043E-2</v>
      </c>
      <c r="CA833">
        <v>-3.8667800000000002E-2</v>
      </c>
      <c r="CB833">
        <v>8.0360100000000004E-2</v>
      </c>
      <c r="CC833">
        <v>6.3362100000000005E-2</v>
      </c>
      <c r="CD833">
        <v>4.1990100000000002E-2</v>
      </c>
      <c r="CE833">
        <v>3.7537399999999999E-2</v>
      </c>
      <c r="CF833">
        <v>-2.7020999999999998E-3</v>
      </c>
      <c r="CG833">
        <v>-1.3665999999999999E-2</v>
      </c>
      <c r="CH833">
        <v>-5.8123999999999997E-3</v>
      </c>
      <c r="CI833">
        <v>-4.6736800000000002E-2</v>
      </c>
      <c r="CJ833">
        <v>-4.8659800000000003E-2</v>
      </c>
      <c r="CK833">
        <v>-5.1288899999999998E-2</v>
      </c>
      <c r="CL833">
        <v>2.5674000000000001E-3</v>
      </c>
      <c r="CM833">
        <v>3.0011E-3</v>
      </c>
      <c r="CN833">
        <v>3.3192999999999999E-3</v>
      </c>
      <c r="CO833">
        <v>2.8257E-3</v>
      </c>
      <c r="CP833">
        <v>2.6708999999999999E-3</v>
      </c>
      <c r="CQ833">
        <v>7.6159999999999997E-4</v>
      </c>
      <c r="CR833">
        <v>9.6029999999999998E-4</v>
      </c>
      <c r="CS833">
        <v>1.0467E-3</v>
      </c>
      <c r="CT833">
        <v>7.7220000000000001E-4</v>
      </c>
      <c r="CU833">
        <v>5.6499999999999996E-4</v>
      </c>
      <c r="CV833">
        <v>2.8640000000000002E-4</v>
      </c>
      <c r="CW833">
        <v>1.178E-4</v>
      </c>
      <c r="CX833">
        <v>2.7809999999999998E-4</v>
      </c>
      <c r="CY833">
        <v>4.8480000000000002E-4</v>
      </c>
      <c r="CZ833">
        <v>1.4702999999999999E-3</v>
      </c>
      <c r="DA833">
        <v>1.5606999999999999E-3</v>
      </c>
      <c r="DB833">
        <v>1.4817999999999999E-3</v>
      </c>
      <c r="DC833">
        <v>3.9125000000000002E-3</v>
      </c>
      <c r="DD833">
        <v>2.1426799999999999E-2</v>
      </c>
      <c r="DE833">
        <v>2.4684899999999999E-2</v>
      </c>
      <c r="DF833">
        <v>1.7116099999999999E-2</v>
      </c>
      <c r="DG833">
        <v>3.1738999999999999E-3</v>
      </c>
      <c r="DH833">
        <v>1.8253E-3</v>
      </c>
      <c r="DI833">
        <v>2.0108000000000001E-3</v>
      </c>
    </row>
    <row r="834" spans="1:113" x14ac:dyDescent="0.25">
      <c r="A834" t="str">
        <f t="shared" si="13"/>
        <v>Northern Coast_All_All_All_All_All_43670</v>
      </c>
      <c r="B834" t="s">
        <v>177</v>
      </c>
      <c r="C834" t="s">
        <v>290</v>
      </c>
      <c r="D834" t="s">
        <v>221</v>
      </c>
      <c r="E834" t="s">
        <v>19</v>
      </c>
      <c r="F834" t="s">
        <v>19</v>
      </c>
      <c r="G834" t="s">
        <v>19</v>
      </c>
      <c r="H834" t="s">
        <v>19</v>
      </c>
      <c r="I834" t="s">
        <v>19</v>
      </c>
      <c r="J834" s="11">
        <v>43670</v>
      </c>
      <c r="K834">
        <v>15</v>
      </c>
      <c r="L834">
        <v>18</v>
      </c>
      <c r="M834">
        <v>10068</v>
      </c>
      <c r="N834">
        <v>0</v>
      </c>
      <c r="O834">
        <v>0</v>
      </c>
      <c r="P834">
        <v>0</v>
      </c>
      <c r="Q834">
        <v>0</v>
      </c>
      <c r="R834">
        <v>3.5987436000000002</v>
      </c>
      <c r="S834">
        <v>3.4870640000000002</v>
      </c>
      <c r="T834">
        <v>3.3962009000000002</v>
      </c>
      <c r="U834">
        <v>3.3870444000000002</v>
      </c>
      <c r="V834">
        <v>3.6355203</v>
      </c>
      <c r="W834">
        <v>3.9603416</v>
      </c>
      <c r="X834">
        <v>4.2064757999999998</v>
      </c>
      <c r="Y834">
        <v>4.6550082000000002</v>
      </c>
      <c r="Z834">
        <v>5.0977563000000004</v>
      </c>
      <c r="AA834">
        <v>5.7506775000000001</v>
      </c>
      <c r="AB834">
        <v>6.0882002999999996</v>
      </c>
      <c r="AC834">
        <v>6.4280470999999997</v>
      </c>
      <c r="AD834">
        <v>6.5534604999999999</v>
      </c>
      <c r="AE834">
        <v>6.8514685999999996</v>
      </c>
      <c r="AF834">
        <v>6.9413017999999997</v>
      </c>
      <c r="AG834">
        <v>6.8466750000000003</v>
      </c>
      <c r="AH834">
        <v>6.5799149999999997</v>
      </c>
      <c r="AI834">
        <v>6.1099319999999997</v>
      </c>
      <c r="AJ834">
        <v>5.7255070000000003</v>
      </c>
      <c r="AK834">
        <v>5.3996149999999998</v>
      </c>
      <c r="AL834">
        <v>5.0763699999999998</v>
      </c>
      <c r="AM834">
        <v>4.7454879999999999</v>
      </c>
      <c r="AN834">
        <v>4.2931379999999999</v>
      </c>
      <c r="AO834">
        <v>3.931619</v>
      </c>
      <c r="AP834">
        <v>69.784289999999999</v>
      </c>
      <c r="AQ834">
        <v>66.269490000000005</v>
      </c>
      <c r="AR834">
        <v>64.467479999999995</v>
      </c>
      <c r="AS834">
        <v>62.766970000000001</v>
      </c>
      <c r="AT834">
        <v>61.936419999999998</v>
      </c>
      <c r="AU834">
        <v>60.506030000000003</v>
      </c>
      <c r="AV834">
        <v>60.072450000000003</v>
      </c>
      <c r="AW834">
        <v>61.720599999999997</v>
      </c>
      <c r="AX834">
        <v>66.559960000000004</v>
      </c>
      <c r="AY834">
        <v>72.482110000000006</v>
      </c>
      <c r="AZ834">
        <v>77.269109999999998</v>
      </c>
      <c r="BA834">
        <v>81.894159999999999</v>
      </c>
      <c r="BB834">
        <v>86.796279999999996</v>
      </c>
      <c r="BC834">
        <v>91.443219999999997</v>
      </c>
      <c r="BD834">
        <v>94.537729999999996</v>
      </c>
      <c r="BE834">
        <v>96.759180000000001</v>
      </c>
      <c r="BF834">
        <v>97.278090000000006</v>
      </c>
      <c r="BG834">
        <v>97.065029999999993</v>
      </c>
      <c r="BH834">
        <v>96.336939999999998</v>
      </c>
      <c r="BI834">
        <v>93.191410000000005</v>
      </c>
      <c r="BJ834">
        <v>88.091319999999996</v>
      </c>
      <c r="BK834">
        <v>81.568309999999997</v>
      </c>
      <c r="BL834">
        <v>77.130970000000005</v>
      </c>
      <c r="BM834">
        <v>73.582120000000003</v>
      </c>
      <c r="BN834">
        <v>-0.13803009999999999</v>
      </c>
      <c r="BO834">
        <v>-7.6949000000000004E-2</v>
      </c>
      <c r="BP834">
        <v>-8.4724800000000003E-2</v>
      </c>
      <c r="BQ834">
        <v>-8.2224199999999997E-2</v>
      </c>
      <c r="BR834">
        <v>-7.88494E-2</v>
      </c>
      <c r="BS834">
        <v>-0.10383589999999999</v>
      </c>
      <c r="BT834">
        <v>-6.1797299999999999E-2</v>
      </c>
      <c r="BU834">
        <v>-3.5595000000000002E-3</v>
      </c>
      <c r="BV834">
        <v>6.7054199999999994E-2</v>
      </c>
      <c r="BW834">
        <v>5.3303700000000002E-2</v>
      </c>
      <c r="BX834">
        <v>-9.2928000000000004E-3</v>
      </c>
      <c r="BY834">
        <v>-1.7766899999999999E-2</v>
      </c>
      <c r="BZ834">
        <v>-1.3813199999999999E-2</v>
      </c>
      <c r="CA834">
        <v>1.3384399999999999E-2</v>
      </c>
      <c r="CB834">
        <v>0.1234783</v>
      </c>
      <c r="CC834">
        <v>0.1243056</v>
      </c>
      <c r="CD834">
        <v>0.1178955</v>
      </c>
      <c r="CE834">
        <v>7.7230999999999994E-2</v>
      </c>
      <c r="CF834">
        <v>-1.4626500000000001E-2</v>
      </c>
      <c r="CG834">
        <v>-5.9985200000000002E-2</v>
      </c>
      <c r="CH834">
        <v>-5.7038699999999998E-2</v>
      </c>
      <c r="CI834">
        <v>-3.7116099999999999E-2</v>
      </c>
      <c r="CJ834">
        <v>-5.21381E-2</v>
      </c>
      <c r="CK834">
        <v>-4.14331E-2</v>
      </c>
      <c r="CL834">
        <v>3.0714000000000002E-3</v>
      </c>
      <c r="CM834">
        <v>1.364E-3</v>
      </c>
      <c r="CN834">
        <v>1.1469E-3</v>
      </c>
      <c r="CO834">
        <v>1.0387E-3</v>
      </c>
      <c r="CP834">
        <v>7.5129999999999999E-4</v>
      </c>
      <c r="CQ834">
        <v>6.7400000000000001E-4</v>
      </c>
      <c r="CR834">
        <v>6.3009999999999997E-4</v>
      </c>
      <c r="CS834">
        <v>8.6810000000000001E-4</v>
      </c>
      <c r="CT834">
        <v>5.396E-4</v>
      </c>
      <c r="CU834">
        <v>3.9090000000000001E-4</v>
      </c>
      <c r="CV834">
        <v>2.2110000000000001E-4</v>
      </c>
      <c r="CW834">
        <v>2.051E-4</v>
      </c>
      <c r="CX834">
        <v>2.6959999999999999E-4</v>
      </c>
      <c r="CY834">
        <v>7.115E-4</v>
      </c>
      <c r="CZ834">
        <v>1.3067E-3</v>
      </c>
      <c r="DA834">
        <v>1.4404000000000001E-3</v>
      </c>
      <c r="DB834">
        <v>1.4744999999999999E-3</v>
      </c>
      <c r="DC834">
        <v>3.8221000000000002E-3</v>
      </c>
      <c r="DD834">
        <v>2.2284100000000001E-2</v>
      </c>
      <c r="DE834">
        <v>2.3403899999999998E-2</v>
      </c>
      <c r="DF834">
        <v>1.80996E-2</v>
      </c>
      <c r="DG834">
        <v>2.3560999999999999E-3</v>
      </c>
      <c r="DH834">
        <v>1.5808E-3</v>
      </c>
      <c r="DI834">
        <v>1.4273999999999999E-3</v>
      </c>
    </row>
    <row r="835" spans="1:113" x14ac:dyDescent="0.25">
      <c r="A835" t="str">
        <f t="shared" si="13"/>
        <v>Northern Coast_All_All_All_All_All_43672</v>
      </c>
      <c r="B835" t="s">
        <v>177</v>
      </c>
      <c r="C835" t="s">
        <v>290</v>
      </c>
      <c r="D835" t="s">
        <v>221</v>
      </c>
      <c r="E835" t="s">
        <v>19</v>
      </c>
      <c r="F835" t="s">
        <v>19</v>
      </c>
      <c r="G835" t="s">
        <v>19</v>
      </c>
      <c r="H835" t="s">
        <v>19</v>
      </c>
      <c r="I835" t="s">
        <v>19</v>
      </c>
      <c r="J835" s="11">
        <v>43672</v>
      </c>
      <c r="K835">
        <v>15</v>
      </c>
      <c r="L835">
        <v>18</v>
      </c>
      <c r="M835">
        <v>10064</v>
      </c>
      <c r="N835">
        <v>0</v>
      </c>
      <c r="O835">
        <v>0</v>
      </c>
      <c r="P835">
        <v>0</v>
      </c>
      <c r="Q835">
        <v>0</v>
      </c>
      <c r="R835">
        <v>3.6162336000000002</v>
      </c>
      <c r="S835">
        <v>3.5226855000000001</v>
      </c>
      <c r="T835">
        <v>3.4612672999999998</v>
      </c>
      <c r="U835">
        <v>3.4288291000000002</v>
      </c>
      <c r="V835">
        <v>3.6863172</v>
      </c>
      <c r="W835">
        <v>3.8540074999999998</v>
      </c>
      <c r="X835">
        <v>4.2372535999999998</v>
      </c>
      <c r="Y835">
        <v>4.5357772000000001</v>
      </c>
      <c r="Z835">
        <v>4.8877248</v>
      </c>
      <c r="AA835">
        <v>5.2644178999999998</v>
      </c>
      <c r="AB835">
        <v>5.5229982</v>
      </c>
      <c r="AC835">
        <v>5.7306732</v>
      </c>
      <c r="AD835">
        <v>5.7176283999999997</v>
      </c>
      <c r="AE835">
        <v>5.9589591999999998</v>
      </c>
      <c r="AF835">
        <v>6.0703598999999997</v>
      </c>
      <c r="AG835">
        <v>5.8955690000000001</v>
      </c>
      <c r="AH835">
        <v>5.7646499999999996</v>
      </c>
      <c r="AI835">
        <v>5.4071199999999999</v>
      </c>
      <c r="AJ835">
        <v>5.0731539999999997</v>
      </c>
      <c r="AK835">
        <v>4.8569100000000001</v>
      </c>
      <c r="AL835">
        <v>4.722213</v>
      </c>
      <c r="AM835">
        <v>4.512346</v>
      </c>
      <c r="AN835">
        <v>4.1085820000000002</v>
      </c>
      <c r="AO835">
        <v>3.7677520000000002</v>
      </c>
      <c r="AP835">
        <v>68.093810000000005</v>
      </c>
      <c r="AQ835">
        <v>68.447980000000001</v>
      </c>
      <c r="AR835">
        <v>66.176060000000007</v>
      </c>
      <c r="AS835">
        <v>64.427099999999996</v>
      </c>
      <c r="AT835">
        <v>62.789540000000002</v>
      </c>
      <c r="AU835">
        <v>61.671469999999999</v>
      </c>
      <c r="AV835">
        <v>61.531970000000001</v>
      </c>
      <c r="AW835">
        <v>62.35718</v>
      </c>
      <c r="AX835">
        <v>64.907939999999996</v>
      </c>
      <c r="AY835">
        <v>68.412059999999997</v>
      </c>
      <c r="AZ835">
        <v>72.878529999999998</v>
      </c>
      <c r="BA835">
        <v>77.500079999999997</v>
      </c>
      <c r="BB835">
        <v>81.842960000000005</v>
      </c>
      <c r="BC835">
        <v>85.293689999999998</v>
      </c>
      <c r="BD835">
        <v>88.342680000000001</v>
      </c>
      <c r="BE835">
        <v>90.497730000000004</v>
      </c>
      <c r="BF835">
        <v>89.709400000000002</v>
      </c>
      <c r="BG835">
        <v>89.032020000000003</v>
      </c>
      <c r="BH835">
        <v>88.807029999999997</v>
      </c>
      <c r="BI835">
        <v>86.112970000000004</v>
      </c>
      <c r="BJ835">
        <v>80.635289999999998</v>
      </c>
      <c r="BK835">
        <v>74.674909999999997</v>
      </c>
      <c r="BL835">
        <v>70.717709999999997</v>
      </c>
      <c r="BM835">
        <v>68.209950000000006</v>
      </c>
      <c r="BN835">
        <v>-0.13818240000000001</v>
      </c>
      <c r="BO835">
        <v>-7.7645699999999998E-2</v>
      </c>
      <c r="BP835">
        <v>-8.5803199999999996E-2</v>
      </c>
      <c r="BQ835">
        <v>-8.2812999999999998E-2</v>
      </c>
      <c r="BR835">
        <v>-7.9160999999999995E-2</v>
      </c>
      <c r="BS835">
        <v>-0.10453610000000001</v>
      </c>
      <c r="BT835">
        <v>-6.2506699999999998E-2</v>
      </c>
      <c r="BU835">
        <v>-4.9714E-3</v>
      </c>
      <c r="BV835">
        <v>6.7071099999999995E-2</v>
      </c>
      <c r="BW835">
        <v>5.4495000000000002E-2</v>
      </c>
      <c r="BX835">
        <v>-5.6100999999999998E-3</v>
      </c>
      <c r="BY835">
        <v>-1.8787499999999999E-2</v>
      </c>
      <c r="BZ835">
        <v>-1.1085299999999999E-2</v>
      </c>
      <c r="CA835">
        <v>1.7812100000000001E-2</v>
      </c>
      <c r="CB835">
        <v>0.1211517</v>
      </c>
      <c r="CC835">
        <v>0.1233808</v>
      </c>
      <c r="CD835">
        <v>0.1237848</v>
      </c>
      <c r="CE835">
        <v>9.3250100000000002E-2</v>
      </c>
      <c r="CF835">
        <v>5.6604000000000003E-3</v>
      </c>
      <c r="CG835">
        <v>-5.2426800000000003E-2</v>
      </c>
      <c r="CH835">
        <v>-5.4553499999999998E-2</v>
      </c>
      <c r="CI835">
        <v>-4.0255600000000002E-2</v>
      </c>
      <c r="CJ835">
        <v>-5.7762599999999997E-2</v>
      </c>
      <c r="CK835">
        <v>-4.3821600000000002E-2</v>
      </c>
      <c r="CL835">
        <v>3.0596999999999998E-3</v>
      </c>
      <c r="CM835">
        <v>1.0619E-3</v>
      </c>
      <c r="CN835">
        <v>1.2281E-3</v>
      </c>
      <c r="CO835">
        <v>1.3707999999999999E-3</v>
      </c>
      <c r="CP835">
        <v>9.2869999999999997E-4</v>
      </c>
      <c r="CQ835">
        <v>5.976E-4</v>
      </c>
      <c r="CR835">
        <v>5.2439999999999995E-4</v>
      </c>
      <c r="CS835">
        <v>9.7300000000000002E-4</v>
      </c>
      <c r="CT835">
        <v>4.1609999999999998E-4</v>
      </c>
      <c r="CU835">
        <v>3.4830000000000001E-4</v>
      </c>
      <c r="CV835">
        <v>1.9799999999999999E-4</v>
      </c>
      <c r="CW835">
        <v>1.7320000000000001E-4</v>
      </c>
      <c r="CX835">
        <v>2.129E-4</v>
      </c>
      <c r="CY835">
        <v>4.4539999999999998E-4</v>
      </c>
      <c r="CZ835">
        <v>1.4339000000000001E-3</v>
      </c>
      <c r="DA835">
        <v>1.5219999999999999E-3</v>
      </c>
      <c r="DB835">
        <v>1.8485000000000001E-3</v>
      </c>
      <c r="DC835">
        <v>4.5202000000000003E-3</v>
      </c>
      <c r="DD835">
        <v>2.2778E-2</v>
      </c>
      <c r="DE835">
        <v>2.39458E-2</v>
      </c>
      <c r="DF835">
        <v>1.9381300000000001E-2</v>
      </c>
      <c r="DG835">
        <v>2.6132999999999998E-3</v>
      </c>
      <c r="DH835">
        <v>1.9754E-3</v>
      </c>
      <c r="DI835">
        <v>2.0355999999999998E-3</v>
      </c>
    </row>
    <row r="836" spans="1:113" x14ac:dyDescent="0.25">
      <c r="A836" t="str">
        <f t="shared" si="13"/>
        <v>Northern Coast_All_All_All_All_All_43690</v>
      </c>
      <c r="B836" t="s">
        <v>177</v>
      </c>
      <c r="C836" t="s">
        <v>290</v>
      </c>
      <c r="D836" t="s">
        <v>221</v>
      </c>
      <c r="E836" t="s">
        <v>19</v>
      </c>
      <c r="F836" t="s">
        <v>19</v>
      </c>
      <c r="G836" t="s">
        <v>19</v>
      </c>
      <c r="H836" t="s">
        <v>19</v>
      </c>
      <c r="I836" t="s">
        <v>19</v>
      </c>
      <c r="J836" s="11">
        <v>43690</v>
      </c>
      <c r="K836">
        <v>15</v>
      </c>
      <c r="L836">
        <v>18</v>
      </c>
      <c r="M836">
        <v>9967</v>
      </c>
      <c r="N836">
        <v>0</v>
      </c>
      <c r="O836">
        <v>0</v>
      </c>
      <c r="P836">
        <v>0</v>
      </c>
      <c r="Q836">
        <v>0</v>
      </c>
      <c r="R836">
        <v>3.6113900999999999</v>
      </c>
      <c r="S836">
        <v>3.5215158999999998</v>
      </c>
      <c r="T836">
        <v>3.4086797</v>
      </c>
      <c r="U836">
        <v>3.4274363000000001</v>
      </c>
      <c r="V836">
        <v>3.7320574</v>
      </c>
      <c r="W836">
        <v>4.0428790000000001</v>
      </c>
      <c r="X836">
        <v>4.4568273999999999</v>
      </c>
      <c r="Y836">
        <v>4.9128622000000002</v>
      </c>
      <c r="Z836">
        <v>5.4502395999999997</v>
      </c>
      <c r="AA836">
        <v>5.9251278000000003</v>
      </c>
      <c r="AB836">
        <v>6.3397076999999999</v>
      </c>
      <c r="AC836">
        <v>6.7005729000000001</v>
      </c>
      <c r="AD836">
        <v>6.774184</v>
      </c>
      <c r="AE836">
        <v>7.1293173999999997</v>
      </c>
      <c r="AF836">
        <v>7.2099814000000002</v>
      </c>
      <c r="AG836">
        <v>7.1904180000000002</v>
      </c>
      <c r="AH836">
        <v>6.856236</v>
      </c>
      <c r="AI836">
        <v>6.3031779999999999</v>
      </c>
      <c r="AJ836">
        <v>5.8860549999999998</v>
      </c>
      <c r="AK836">
        <v>5.5278619999999998</v>
      </c>
      <c r="AL836">
        <v>5.3131890000000004</v>
      </c>
      <c r="AM836">
        <v>4.9152480000000001</v>
      </c>
      <c r="AN836">
        <v>4.388369</v>
      </c>
      <c r="AO836">
        <v>4.0118660000000004</v>
      </c>
      <c r="AP836">
        <v>70.877669999999995</v>
      </c>
      <c r="AQ836">
        <v>67.858379999999997</v>
      </c>
      <c r="AR836">
        <v>66.13194</v>
      </c>
      <c r="AS836">
        <v>64.965180000000004</v>
      </c>
      <c r="AT836">
        <v>63.719459999999998</v>
      </c>
      <c r="AU836">
        <v>62.84075</v>
      </c>
      <c r="AV836">
        <v>62.160150000000002</v>
      </c>
      <c r="AW836">
        <v>62.561709999999998</v>
      </c>
      <c r="AX836">
        <v>67.469440000000006</v>
      </c>
      <c r="AY836">
        <v>73.133870000000002</v>
      </c>
      <c r="AZ836">
        <v>78.147210000000001</v>
      </c>
      <c r="BA836">
        <v>83.064229999999995</v>
      </c>
      <c r="BB836">
        <v>87.544039999999995</v>
      </c>
      <c r="BC836">
        <v>91.605739999999997</v>
      </c>
      <c r="BD836">
        <v>94.124160000000003</v>
      </c>
      <c r="BE836">
        <v>95.415059999999997</v>
      </c>
      <c r="BF836">
        <v>95.888940000000005</v>
      </c>
      <c r="BG836">
        <v>96.059730000000002</v>
      </c>
      <c r="BH836">
        <v>94.942980000000006</v>
      </c>
      <c r="BI836">
        <v>91.927279999999996</v>
      </c>
      <c r="BJ836">
        <v>86.70729</v>
      </c>
      <c r="BK836">
        <v>81.985280000000003</v>
      </c>
      <c r="BL836">
        <v>78.086920000000006</v>
      </c>
      <c r="BM836">
        <v>74.967250000000007</v>
      </c>
      <c r="BN836">
        <v>-2.2810799999999999E-2</v>
      </c>
      <c r="BO836">
        <v>-3.23974E-2</v>
      </c>
      <c r="BP836">
        <v>-2.4210700000000002E-2</v>
      </c>
      <c r="BQ836">
        <v>-2.23427E-2</v>
      </c>
      <c r="BR836">
        <v>-1.8661299999999999E-2</v>
      </c>
      <c r="BS836">
        <v>-2.1381799999999999E-2</v>
      </c>
      <c r="BT836">
        <v>7.8960000000000002E-3</v>
      </c>
      <c r="BU836">
        <v>7.2484400000000004E-2</v>
      </c>
      <c r="BV836">
        <v>3.8831499999999998E-2</v>
      </c>
      <c r="BW836">
        <v>6.0600000000000003E-5</v>
      </c>
      <c r="BX836">
        <v>-1.3743500000000001E-2</v>
      </c>
      <c r="BY836">
        <v>-2.4386600000000001E-2</v>
      </c>
      <c r="BZ836">
        <v>4.1539000000000003E-3</v>
      </c>
      <c r="CA836">
        <v>4.3483999999999997E-3</v>
      </c>
      <c r="CB836">
        <v>8.3981100000000003E-2</v>
      </c>
      <c r="CC836">
        <v>7.9722299999999996E-2</v>
      </c>
      <c r="CD836">
        <v>7.8121099999999999E-2</v>
      </c>
      <c r="CE836">
        <v>0.1055183</v>
      </c>
      <c r="CF836">
        <v>3.4498300000000003E-2</v>
      </c>
      <c r="CG836">
        <v>-1.33773E-2</v>
      </c>
      <c r="CH836">
        <v>1.4415000000000001E-3</v>
      </c>
      <c r="CI836">
        <v>1.7224699999999999E-2</v>
      </c>
      <c r="CJ836">
        <v>1.5046800000000001E-2</v>
      </c>
      <c r="CK836">
        <v>1.09622E-2</v>
      </c>
      <c r="CL836">
        <v>3.0671000000000001E-3</v>
      </c>
      <c r="CM836">
        <v>1.3767E-3</v>
      </c>
      <c r="CN836">
        <v>1.1781999999999999E-3</v>
      </c>
      <c r="CO836">
        <v>1.1214E-3</v>
      </c>
      <c r="CP836">
        <v>8.0349999999999996E-4</v>
      </c>
      <c r="CQ836">
        <v>4.7859999999999998E-4</v>
      </c>
      <c r="CR836">
        <v>8.3580000000000004E-4</v>
      </c>
      <c r="CS836">
        <v>7.9790000000000004E-4</v>
      </c>
      <c r="CT836">
        <v>6.669E-4</v>
      </c>
      <c r="CU836">
        <v>5.8100000000000003E-4</v>
      </c>
      <c r="CV836">
        <v>4.8260000000000002E-4</v>
      </c>
      <c r="CW836">
        <v>1.089E-4</v>
      </c>
      <c r="CX836">
        <v>3.5649999999999999E-4</v>
      </c>
      <c r="CY836">
        <v>5.5480000000000004E-4</v>
      </c>
      <c r="CZ836">
        <v>1.8554000000000001E-3</v>
      </c>
      <c r="DA836">
        <v>2.2087000000000001E-3</v>
      </c>
      <c r="DB836">
        <v>2.0081999999999999E-3</v>
      </c>
      <c r="DC836">
        <v>6.7213999999999998E-3</v>
      </c>
      <c r="DD836">
        <v>2.5953E-2</v>
      </c>
      <c r="DE836">
        <v>2.73685E-2</v>
      </c>
      <c r="DF836">
        <v>2.3120999999999999E-2</v>
      </c>
      <c r="DG836">
        <v>2.8519999999999999E-3</v>
      </c>
      <c r="DH836">
        <v>1.5437000000000001E-3</v>
      </c>
      <c r="DI836">
        <v>1.6103999999999999E-3</v>
      </c>
    </row>
    <row r="837" spans="1:113" x14ac:dyDescent="0.25">
      <c r="A837" t="str">
        <f t="shared" si="13"/>
        <v>Northern Coast_All_All_All_All_All_43691</v>
      </c>
      <c r="B837" t="s">
        <v>177</v>
      </c>
      <c r="C837" t="s">
        <v>290</v>
      </c>
      <c r="D837" t="s">
        <v>221</v>
      </c>
      <c r="E837" t="s">
        <v>19</v>
      </c>
      <c r="F837" t="s">
        <v>19</v>
      </c>
      <c r="G837" t="s">
        <v>19</v>
      </c>
      <c r="H837" t="s">
        <v>19</v>
      </c>
      <c r="I837" t="s">
        <v>19</v>
      </c>
      <c r="J837" s="11">
        <v>43691</v>
      </c>
      <c r="K837">
        <v>15</v>
      </c>
      <c r="L837">
        <v>18</v>
      </c>
      <c r="M837">
        <v>9957</v>
      </c>
      <c r="N837">
        <v>0</v>
      </c>
      <c r="O837">
        <v>0</v>
      </c>
      <c r="P837">
        <v>0</v>
      </c>
      <c r="Q837">
        <v>0</v>
      </c>
      <c r="R837">
        <v>3.7771135</v>
      </c>
      <c r="S837">
        <v>3.6215788999999998</v>
      </c>
      <c r="T837">
        <v>3.5694186000000001</v>
      </c>
      <c r="U837">
        <v>3.5549537</v>
      </c>
      <c r="V837">
        <v>3.8701183000000001</v>
      </c>
      <c r="W837">
        <v>4.1904491999999998</v>
      </c>
      <c r="X837">
        <v>4.7698717999999998</v>
      </c>
      <c r="Y837">
        <v>5.2774181999999996</v>
      </c>
      <c r="Z837">
        <v>5.9448974000000003</v>
      </c>
      <c r="AA837">
        <v>6.4764112000000003</v>
      </c>
      <c r="AB837">
        <v>6.9420580000000003</v>
      </c>
      <c r="AC837">
        <v>7.3361364</v>
      </c>
      <c r="AD837">
        <v>7.4200489000000003</v>
      </c>
      <c r="AE837">
        <v>7.7517768</v>
      </c>
      <c r="AF837">
        <v>7.8297637</v>
      </c>
      <c r="AG837">
        <v>7.7921079999999998</v>
      </c>
      <c r="AH837">
        <v>7.4568529999999997</v>
      </c>
      <c r="AI837">
        <v>6.822444</v>
      </c>
      <c r="AJ837">
        <v>6.3181070000000004</v>
      </c>
      <c r="AK837">
        <v>5.9162860000000004</v>
      </c>
      <c r="AL837">
        <v>5.5986799999999999</v>
      </c>
      <c r="AM837">
        <v>5.1220249999999998</v>
      </c>
      <c r="AN837">
        <v>4.6305610000000001</v>
      </c>
      <c r="AO837">
        <v>4.2531829999999999</v>
      </c>
      <c r="AP837">
        <v>73.744470000000007</v>
      </c>
      <c r="AQ837">
        <v>70.234030000000004</v>
      </c>
      <c r="AR837">
        <v>67.974490000000003</v>
      </c>
      <c r="AS837">
        <v>66.022869999999998</v>
      </c>
      <c r="AT837">
        <v>65.303820000000002</v>
      </c>
      <c r="AU837">
        <v>64.619889999999998</v>
      </c>
      <c r="AV837">
        <v>63.541350000000001</v>
      </c>
      <c r="AW837">
        <v>64.541269999999997</v>
      </c>
      <c r="AX837">
        <v>70.137870000000007</v>
      </c>
      <c r="AY837">
        <v>75.612790000000004</v>
      </c>
      <c r="AZ837">
        <v>81.109729999999999</v>
      </c>
      <c r="BA837">
        <v>86.573089999999993</v>
      </c>
      <c r="BB837">
        <v>90.988780000000006</v>
      </c>
      <c r="BC837">
        <v>95.685169999999999</v>
      </c>
      <c r="BD837">
        <v>98.605689999999996</v>
      </c>
      <c r="BE837">
        <v>100.8045</v>
      </c>
      <c r="BF837">
        <v>101.00830000000001</v>
      </c>
      <c r="BG837">
        <v>100.3613</v>
      </c>
      <c r="BH837">
        <v>99.049180000000007</v>
      </c>
      <c r="BI837">
        <v>96.883899999999997</v>
      </c>
      <c r="BJ837">
        <v>91.169880000000006</v>
      </c>
      <c r="BK837">
        <v>85.594859999999997</v>
      </c>
      <c r="BL837">
        <v>81.075519999999997</v>
      </c>
      <c r="BM837">
        <v>77.756749999999997</v>
      </c>
      <c r="BN837">
        <v>-2.6625900000000001E-2</v>
      </c>
      <c r="BO837">
        <v>-3.6693400000000001E-2</v>
      </c>
      <c r="BP837">
        <v>-2.92251E-2</v>
      </c>
      <c r="BQ837">
        <v>-2.5968700000000001E-2</v>
      </c>
      <c r="BR837">
        <v>-1.9573199999999999E-2</v>
      </c>
      <c r="BS837">
        <v>-2.3410199999999999E-2</v>
      </c>
      <c r="BT837">
        <v>5.1736999999999998E-3</v>
      </c>
      <c r="BU837">
        <v>7.15417E-2</v>
      </c>
      <c r="BV837">
        <v>3.66246E-2</v>
      </c>
      <c r="BW837">
        <v>2.1460000000000001E-4</v>
      </c>
      <c r="BX837">
        <v>-1.31839E-2</v>
      </c>
      <c r="BY837">
        <v>-2.3091400000000002E-2</v>
      </c>
      <c r="BZ837">
        <v>-1.337E-4</v>
      </c>
      <c r="CA837">
        <v>1.67368E-2</v>
      </c>
      <c r="CB837">
        <v>0.1084265</v>
      </c>
      <c r="CC837">
        <v>8.6345099999999994E-2</v>
      </c>
      <c r="CD837">
        <v>7.1928300000000001E-2</v>
      </c>
      <c r="CE837">
        <v>8.0152699999999993E-2</v>
      </c>
      <c r="CF837">
        <v>-5.0429999999999995E-4</v>
      </c>
      <c r="CG837">
        <v>-4.6338799999999999E-2</v>
      </c>
      <c r="CH837">
        <v>-8.3300000000000006E-3</v>
      </c>
      <c r="CI837">
        <v>1.47271E-2</v>
      </c>
      <c r="CJ837">
        <v>1.53165E-2</v>
      </c>
      <c r="CK837">
        <v>6.6528999999999998E-3</v>
      </c>
      <c r="CL837">
        <v>3.1846999999999999E-3</v>
      </c>
      <c r="CM837">
        <v>1.3752E-3</v>
      </c>
      <c r="CN837">
        <v>1.0195E-3</v>
      </c>
      <c r="CO837">
        <v>9.7070000000000001E-4</v>
      </c>
      <c r="CP837">
        <v>6.6319999999999997E-4</v>
      </c>
      <c r="CQ837">
        <v>4.4569999999999999E-4</v>
      </c>
      <c r="CR837">
        <v>8.074E-4</v>
      </c>
      <c r="CS837">
        <v>5.8480000000000001E-4</v>
      </c>
      <c r="CT837">
        <v>6.6719999999999995E-4</v>
      </c>
      <c r="CU837">
        <v>4.2049999999999998E-4</v>
      </c>
      <c r="CV837">
        <v>3.2860000000000002E-4</v>
      </c>
      <c r="CW837">
        <v>1.0730000000000001E-4</v>
      </c>
      <c r="CX837">
        <v>2.5720000000000002E-4</v>
      </c>
      <c r="CY837">
        <v>4.861E-4</v>
      </c>
      <c r="CZ837">
        <v>1.5001000000000001E-3</v>
      </c>
      <c r="DA837">
        <v>1.6831000000000001E-3</v>
      </c>
      <c r="DB837">
        <v>1.6058999999999999E-3</v>
      </c>
      <c r="DC837">
        <v>5.1225000000000003E-3</v>
      </c>
      <c r="DD837">
        <v>2.35947E-2</v>
      </c>
      <c r="DE837">
        <v>2.5459900000000001E-2</v>
      </c>
      <c r="DF837">
        <v>2.0513E-2</v>
      </c>
      <c r="DG837">
        <v>2.4878000000000001E-3</v>
      </c>
      <c r="DH837">
        <v>1.5796E-3</v>
      </c>
      <c r="DI837">
        <v>1.6326999999999999E-3</v>
      </c>
    </row>
    <row r="838" spans="1:113" x14ac:dyDescent="0.25">
      <c r="A838" t="str">
        <f t="shared" si="13"/>
        <v>Northern Coast_All_All_All_All_All_43693</v>
      </c>
      <c r="B838" t="s">
        <v>177</v>
      </c>
      <c r="C838" t="s">
        <v>290</v>
      </c>
      <c r="D838" t="s">
        <v>221</v>
      </c>
      <c r="E838" t="s">
        <v>19</v>
      </c>
      <c r="F838" t="s">
        <v>19</v>
      </c>
      <c r="G838" t="s">
        <v>19</v>
      </c>
      <c r="H838" t="s">
        <v>19</v>
      </c>
      <c r="I838" t="s">
        <v>19</v>
      </c>
      <c r="J838" s="11">
        <v>43693</v>
      </c>
      <c r="K838">
        <v>15</v>
      </c>
      <c r="L838">
        <v>18</v>
      </c>
      <c r="M838">
        <v>9929</v>
      </c>
      <c r="N838">
        <v>0</v>
      </c>
      <c r="O838">
        <v>0</v>
      </c>
      <c r="P838">
        <v>0</v>
      </c>
      <c r="Q838">
        <v>0</v>
      </c>
      <c r="R838">
        <v>4.0145226000000003</v>
      </c>
      <c r="S838">
        <v>3.8930020999999999</v>
      </c>
      <c r="T838">
        <v>3.8366375000000001</v>
      </c>
      <c r="U838">
        <v>3.8021737</v>
      </c>
      <c r="V838">
        <v>3.9663295000000001</v>
      </c>
      <c r="W838">
        <v>4.3483805000000002</v>
      </c>
      <c r="X838">
        <v>4.8457426999999997</v>
      </c>
      <c r="Y838">
        <v>5.3658837999999998</v>
      </c>
      <c r="Z838">
        <v>6.0604018000000002</v>
      </c>
      <c r="AA838">
        <v>6.5788609999999998</v>
      </c>
      <c r="AB838">
        <v>7.2008755000000004</v>
      </c>
      <c r="AC838">
        <v>7.4364222</v>
      </c>
      <c r="AD838">
        <v>7.3983176999999998</v>
      </c>
      <c r="AE838">
        <v>7.683846</v>
      </c>
      <c r="AF838">
        <v>7.6846617000000004</v>
      </c>
      <c r="AG838">
        <v>7.4379790000000003</v>
      </c>
      <c r="AH838">
        <v>6.9359900000000003</v>
      </c>
      <c r="AI838">
        <v>6.2371259999999999</v>
      </c>
      <c r="AJ838">
        <v>5.7352309999999997</v>
      </c>
      <c r="AK838">
        <v>5.3137610000000004</v>
      </c>
      <c r="AL838">
        <v>5.1162939999999999</v>
      </c>
      <c r="AM838">
        <v>4.7490880000000004</v>
      </c>
      <c r="AN838">
        <v>4.358212</v>
      </c>
      <c r="AO838">
        <v>4.0343410000000004</v>
      </c>
      <c r="AP838">
        <v>73.458749999999995</v>
      </c>
      <c r="AQ838">
        <v>74.131420000000006</v>
      </c>
      <c r="AR838">
        <v>72.111500000000007</v>
      </c>
      <c r="AS838">
        <v>70.296239999999997</v>
      </c>
      <c r="AT838">
        <v>68.667630000000003</v>
      </c>
      <c r="AU838">
        <v>67.465810000000005</v>
      </c>
      <c r="AV838">
        <v>66.70917</v>
      </c>
      <c r="AW838">
        <v>67.351039999999998</v>
      </c>
      <c r="AX838">
        <v>72.293670000000006</v>
      </c>
      <c r="AY838">
        <v>77.144049999999993</v>
      </c>
      <c r="AZ838">
        <v>82.509200000000007</v>
      </c>
      <c r="BA838">
        <v>87.466549999999998</v>
      </c>
      <c r="BB838">
        <v>91.446770000000001</v>
      </c>
      <c r="BC838">
        <v>94.784229999999994</v>
      </c>
      <c r="BD838">
        <v>97.882000000000005</v>
      </c>
      <c r="BE838">
        <v>98.997579999999999</v>
      </c>
      <c r="BF838">
        <v>98.135850000000005</v>
      </c>
      <c r="BG838">
        <v>96.235810000000001</v>
      </c>
      <c r="BH838">
        <v>93.798829999999995</v>
      </c>
      <c r="BI838">
        <v>89.936580000000006</v>
      </c>
      <c r="BJ838">
        <v>82.581280000000007</v>
      </c>
      <c r="BK838">
        <v>77.805689999999998</v>
      </c>
      <c r="BL838">
        <v>75.10615</v>
      </c>
      <c r="BM838">
        <v>72.967519999999993</v>
      </c>
      <c r="BN838">
        <v>-3.0461100000000001E-2</v>
      </c>
      <c r="BO838">
        <v>-4.0192199999999997E-2</v>
      </c>
      <c r="BP838">
        <v>-3.4042700000000002E-2</v>
      </c>
      <c r="BQ838">
        <v>-2.67803E-2</v>
      </c>
      <c r="BR838">
        <v>-1.9238600000000002E-2</v>
      </c>
      <c r="BS838">
        <v>-2.47706E-2</v>
      </c>
      <c r="BT838">
        <v>1.2795E-3</v>
      </c>
      <c r="BU838">
        <v>6.7750699999999997E-2</v>
      </c>
      <c r="BV838">
        <v>3.4149899999999997E-2</v>
      </c>
      <c r="BW838">
        <v>2.5512E-3</v>
      </c>
      <c r="BX838">
        <v>-1.1322199999999999E-2</v>
      </c>
      <c r="BY838">
        <v>-2.2754300000000002E-2</v>
      </c>
      <c r="BZ838">
        <v>-6.5217000000000001E-3</v>
      </c>
      <c r="CA838">
        <v>4.5737E-3</v>
      </c>
      <c r="CB838">
        <v>9.5766699999999996E-2</v>
      </c>
      <c r="CC838">
        <v>8.1162999999999999E-2</v>
      </c>
      <c r="CD838">
        <v>7.2174799999999997E-2</v>
      </c>
      <c r="CE838">
        <v>7.83031E-2</v>
      </c>
      <c r="CF838">
        <v>1.27017E-2</v>
      </c>
      <c r="CG838">
        <v>-2.7531900000000002E-2</v>
      </c>
      <c r="CH838">
        <v>-1.79623E-2</v>
      </c>
      <c r="CI838">
        <v>2.0514000000000001E-3</v>
      </c>
      <c r="CJ838">
        <v>-1.5793000000000001E-3</v>
      </c>
      <c r="CK838">
        <v>-6.8663999999999999E-3</v>
      </c>
      <c r="CL838">
        <v>3.1668999999999998E-3</v>
      </c>
      <c r="CM838">
        <v>1.5504E-3</v>
      </c>
      <c r="CN838">
        <v>1.2112E-3</v>
      </c>
      <c r="CO838">
        <v>1.2972000000000001E-3</v>
      </c>
      <c r="CP838">
        <v>8.9249999999999996E-4</v>
      </c>
      <c r="CQ838">
        <v>5.6979999999999997E-4</v>
      </c>
      <c r="CR838">
        <v>6.8979999999999996E-4</v>
      </c>
      <c r="CS838">
        <v>6.6710000000000001E-4</v>
      </c>
      <c r="CT838">
        <v>5.5380000000000002E-4</v>
      </c>
      <c r="CU838">
        <v>4.5330000000000001E-4</v>
      </c>
      <c r="CV838">
        <v>2.1939999999999999E-4</v>
      </c>
      <c r="CW838">
        <v>8.0799999999999999E-5</v>
      </c>
      <c r="CX838">
        <v>2.196E-4</v>
      </c>
      <c r="CY838">
        <v>5.3129999999999996E-4</v>
      </c>
      <c r="CZ838">
        <v>1.7154E-3</v>
      </c>
      <c r="DA838">
        <v>1.9350999999999999E-3</v>
      </c>
      <c r="DB838">
        <v>2.2590000000000002E-3</v>
      </c>
      <c r="DC838">
        <v>5.2744000000000003E-3</v>
      </c>
      <c r="DD838">
        <v>2.16627E-2</v>
      </c>
      <c r="DE838">
        <v>2.5034000000000001E-2</v>
      </c>
      <c r="DF838">
        <v>1.97331E-2</v>
      </c>
      <c r="DG838">
        <v>3.0653E-3</v>
      </c>
      <c r="DH838">
        <v>2.196E-3</v>
      </c>
      <c r="DI838">
        <v>2.3519000000000001E-3</v>
      </c>
    </row>
    <row r="839" spans="1:113" x14ac:dyDescent="0.25">
      <c r="A839" t="str">
        <f t="shared" si="13"/>
        <v>Northern Coast_All_All_All_All_All_43703</v>
      </c>
      <c r="B839" t="s">
        <v>177</v>
      </c>
      <c r="C839" t="s">
        <v>290</v>
      </c>
      <c r="D839" t="s">
        <v>221</v>
      </c>
      <c r="E839" t="s">
        <v>19</v>
      </c>
      <c r="F839" t="s">
        <v>19</v>
      </c>
      <c r="G839" t="s">
        <v>19</v>
      </c>
      <c r="H839" t="s">
        <v>19</v>
      </c>
      <c r="I839" t="s">
        <v>19</v>
      </c>
      <c r="J839" s="11">
        <v>43703</v>
      </c>
      <c r="K839">
        <v>15</v>
      </c>
      <c r="L839">
        <v>18</v>
      </c>
      <c r="M839">
        <v>9842</v>
      </c>
      <c r="N839">
        <v>0</v>
      </c>
      <c r="O839">
        <v>0</v>
      </c>
      <c r="P839">
        <v>0</v>
      </c>
      <c r="Q839">
        <v>0</v>
      </c>
      <c r="R839">
        <v>3.7275043000000001</v>
      </c>
      <c r="S839">
        <v>3.6157566000000001</v>
      </c>
      <c r="T839">
        <v>3.5682347000000001</v>
      </c>
      <c r="U839">
        <v>3.5792701</v>
      </c>
      <c r="V839">
        <v>3.8818079999999999</v>
      </c>
      <c r="W839">
        <v>4.2546159000000001</v>
      </c>
      <c r="X839">
        <v>4.7703734000000004</v>
      </c>
      <c r="Y839">
        <v>5.2846029999999997</v>
      </c>
      <c r="Z839">
        <v>5.8634839000000003</v>
      </c>
      <c r="AA839">
        <v>6.3047345999999997</v>
      </c>
      <c r="AB839">
        <v>6.7408007999999997</v>
      </c>
      <c r="AC839">
        <v>7.1303466999999996</v>
      </c>
      <c r="AD839">
        <v>7.2416372000000004</v>
      </c>
      <c r="AE839">
        <v>7.6484601999999997</v>
      </c>
      <c r="AF839">
        <v>7.7814810999999997</v>
      </c>
      <c r="AG839">
        <v>7.5670929999999998</v>
      </c>
      <c r="AH839">
        <v>7.1449610000000003</v>
      </c>
      <c r="AI839">
        <v>6.5085689999999996</v>
      </c>
      <c r="AJ839">
        <v>6.0297239999999999</v>
      </c>
      <c r="AK839">
        <v>5.6299950000000001</v>
      </c>
      <c r="AL839">
        <v>5.4069839999999996</v>
      </c>
      <c r="AM839">
        <v>4.9715600000000002</v>
      </c>
      <c r="AN839">
        <v>4.5618600000000002</v>
      </c>
      <c r="AO839">
        <v>4.1708809999999996</v>
      </c>
      <c r="AP839">
        <v>69.556380000000004</v>
      </c>
      <c r="AQ839">
        <v>67.962699999999998</v>
      </c>
      <c r="AR839">
        <v>66.091539999999995</v>
      </c>
      <c r="AS839">
        <v>64.41046</v>
      </c>
      <c r="AT839">
        <v>63.196570000000001</v>
      </c>
      <c r="AU839">
        <v>62.065330000000003</v>
      </c>
      <c r="AV839">
        <v>61.067549999999997</v>
      </c>
      <c r="AW839">
        <v>61.408769999999997</v>
      </c>
      <c r="AX839">
        <v>66.829920000000001</v>
      </c>
      <c r="AY839">
        <v>71.152690000000007</v>
      </c>
      <c r="AZ839">
        <v>76.865449999999996</v>
      </c>
      <c r="BA839">
        <v>82.483540000000005</v>
      </c>
      <c r="BB839">
        <v>88.09563</v>
      </c>
      <c r="BC839">
        <v>92.418750000000003</v>
      </c>
      <c r="BD839">
        <v>95.129019999999997</v>
      </c>
      <c r="BE839">
        <v>97.403700000000001</v>
      </c>
      <c r="BF839">
        <v>97.751829999999998</v>
      </c>
      <c r="BG839">
        <v>97.439850000000007</v>
      </c>
      <c r="BH839">
        <v>94.769630000000006</v>
      </c>
      <c r="BI839">
        <v>90.391069999999999</v>
      </c>
      <c r="BJ839">
        <v>84.061790000000002</v>
      </c>
      <c r="BK839">
        <v>79.338239999999999</v>
      </c>
      <c r="BL839">
        <v>75.132390000000001</v>
      </c>
      <c r="BM839">
        <v>72.233949999999993</v>
      </c>
      <c r="BN839">
        <v>-2.6131100000000001E-2</v>
      </c>
      <c r="BO839">
        <v>-3.5424700000000003E-2</v>
      </c>
      <c r="BP839">
        <v>-2.7891800000000001E-2</v>
      </c>
      <c r="BQ839">
        <v>-2.3040399999999999E-2</v>
      </c>
      <c r="BR839">
        <v>-1.7416600000000001E-2</v>
      </c>
      <c r="BS839">
        <v>-2.24262E-2</v>
      </c>
      <c r="BT839">
        <v>4.5932999999999998E-3</v>
      </c>
      <c r="BU839">
        <v>7.1196800000000005E-2</v>
      </c>
      <c r="BV839">
        <v>3.6765100000000002E-2</v>
      </c>
      <c r="BW839">
        <v>4.8931000000000001E-3</v>
      </c>
      <c r="BX839">
        <v>-8.4379999999999993E-3</v>
      </c>
      <c r="BY839">
        <v>-2.4530900000000001E-2</v>
      </c>
      <c r="BZ839">
        <v>-1.7233000000000001E-3</v>
      </c>
      <c r="CA839">
        <v>-2.0303999999999999E-3</v>
      </c>
      <c r="CB839">
        <v>7.9487199999999994E-2</v>
      </c>
      <c r="CC839">
        <v>7.9209399999999999E-2</v>
      </c>
      <c r="CD839">
        <v>7.3057800000000006E-2</v>
      </c>
      <c r="CE839">
        <v>8.6807300000000004E-2</v>
      </c>
      <c r="CF839">
        <v>2.3213399999999999E-2</v>
      </c>
      <c r="CG839">
        <v>-2.19671E-2</v>
      </c>
      <c r="CH839">
        <v>-7.7418000000000001E-3</v>
      </c>
      <c r="CI839">
        <v>8.0797999999999998E-3</v>
      </c>
      <c r="CJ839">
        <v>3.8809999999999999E-3</v>
      </c>
      <c r="CK839">
        <v>-1.3327E-3</v>
      </c>
      <c r="CL839">
        <v>4.5319000000000002E-3</v>
      </c>
      <c r="CM839">
        <v>1.9643E-3</v>
      </c>
      <c r="CN839">
        <v>1.7700999999999999E-3</v>
      </c>
      <c r="CO839">
        <v>1.2851E-3</v>
      </c>
      <c r="CP839">
        <v>6.8139999999999997E-4</v>
      </c>
      <c r="CQ839">
        <v>8.0340000000000001E-4</v>
      </c>
      <c r="CR839">
        <v>1.4266999999999999E-3</v>
      </c>
      <c r="CS839">
        <v>9.2139999999999995E-4</v>
      </c>
      <c r="CT839">
        <v>8.3699999999999996E-4</v>
      </c>
      <c r="CU839">
        <v>3.9070000000000001E-4</v>
      </c>
      <c r="CV839">
        <v>3.077E-4</v>
      </c>
      <c r="CW839">
        <v>1.225E-4</v>
      </c>
      <c r="CX839">
        <v>2.5230000000000001E-4</v>
      </c>
      <c r="CY839">
        <v>4.7080000000000001E-4</v>
      </c>
      <c r="CZ839">
        <v>1.4655E-3</v>
      </c>
      <c r="DA839">
        <v>1.5552999999999999E-3</v>
      </c>
      <c r="DB839">
        <v>1.5181000000000001E-3</v>
      </c>
      <c r="DC839">
        <v>5.6210000000000001E-3</v>
      </c>
      <c r="DD839">
        <v>2.2519299999999999E-2</v>
      </c>
      <c r="DE839">
        <v>2.4467900000000001E-2</v>
      </c>
      <c r="DF839">
        <v>2.0579199999999999E-2</v>
      </c>
      <c r="DG839">
        <v>2.6405999999999999E-3</v>
      </c>
      <c r="DH839">
        <v>1.7736E-3</v>
      </c>
      <c r="DI839">
        <v>1.6325000000000001E-3</v>
      </c>
    </row>
    <row r="840" spans="1:113" x14ac:dyDescent="0.25">
      <c r="A840" t="str">
        <f t="shared" si="13"/>
        <v>Northern Coast_All_All_All_All_All_43704</v>
      </c>
      <c r="B840" t="s">
        <v>177</v>
      </c>
      <c r="C840" t="s">
        <v>290</v>
      </c>
      <c r="D840" t="s">
        <v>221</v>
      </c>
      <c r="E840" t="s">
        <v>19</v>
      </c>
      <c r="F840" t="s">
        <v>19</v>
      </c>
      <c r="G840" t="s">
        <v>19</v>
      </c>
      <c r="H840" t="s">
        <v>19</v>
      </c>
      <c r="I840" t="s">
        <v>19</v>
      </c>
      <c r="J840" s="11">
        <v>43704</v>
      </c>
      <c r="K840">
        <v>15</v>
      </c>
      <c r="L840">
        <v>18</v>
      </c>
      <c r="M840">
        <v>9835</v>
      </c>
      <c r="N840">
        <v>0</v>
      </c>
      <c r="O840">
        <v>0</v>
      </c>
      <c r="P840">
        <v>0</v>
      </c>
      <c r="Q840">
        <v>0</v>
      </c>
      <c r="R840">
        <v>3.9307671000000002</v>
      </c>
      <c r="S840">
        <v>3.7703445000000002</v>
      </c>
      <c r="T840">
        <v>3.6717300000000002</v>
      </c>
      <c r="U840">
        <v>3.6638226</v>
      </c>
      <c r="V840">
        <v>3.9192007000000002</v>
      </c>
      <c r="W840">
        <v>4.2654620000000003</v>
      </c>
      <c r="X840">
        <v>4.8384350999999999</v>
      </c>
      <c r="Y840">
        <v>5.2736551</v>
      </c>
      <c r="Z840">
        <v>5.927988</v>
      </c>
      <c r="AA840">
        <v>6.4228294000000004</v>
      </c>
      <c r="AB840">
        <v>6.7991738000000002</v>
      </c>
      <c r="AC840">
        <v>7.1002890000000001</v>
      </c>
      <c r="AD840">
        <v>7.1138833999999997</v>
      </c>
      <c r="AE840">
        <v>7.4782900999999997</v>
      </c>
      <c r="AF840">
        <v>7.5944440999999996</v>
      </c>
      <c r="AG840">
        <v>7.409789</v>
      </c>
      <c r="AH840">
        <v>6.9218789999999997</v>
      </c>
      <c r="AI840">
        <v>6.3295149999999998</v>
      </c>
      <c r="AJ840">
        <v>5.8788539999999996</v>
      </c>
      <c r="AK840">
        <v>5.4700559999999996</v>
      </c>
      <c r="AL840">
        <v>5.2808970000000004</v>
      </c>
      <c r="AM840">
        <v>4.8731200000000001</v>
      </c>
      <c r="AN840">
        <v>4.477544</v>
      </c>
      <c r="AO840">
        <v>4.1425939999999999</v>
      </c>
      <c r="AP840">
        <v>69.851230000000001</v>
      </c>
      <c r="AQ840">
        <v>68.296949999999995</v>
      </c>
      <c r="AR840">
        <v>67.015209999999996</v>
      </c>
      <c r="AS840">
        <v>65.714039999999997</v>
      </c>
      <c r="AT840">
        <v>64.769289999999998</v>
      </c>
      <c r="AU840">
        <v>64.027529999999999</v>
      </c>
      <c r="AV840">
        <v>62.89902</v>
      </c>
      <c r="AW840">
        <v>63.709949999999999</v>
      </c>
      <c r="AX840">
        <v>67.070359999999994</v>
      </c>
      <c r="AY840">
        <v>70.748810000000006</v>
      </c>
      <c r="AZ840">
        <v>76.188519999999997</v>
      </c>
      <c r="BA840">
        <v>81.378810000000001</v>
      </c>
      <c r="BB840">
        <v>86.205079999999995</v>
      </c>
      <c r="BC840">
        <v>90.559399999999997</v>
      </c>
      <c r="BD840">
        <v>93.23021</v>
      </c>
      <c r="BE840">
        <v>94.996290000000002</v>
      </c>
      <c r="BF840">
        <v>95.591170000000005</v>
      </c>
      <c r="BG840">
        <v>94.497399999999999</v>
      </c>
      <c r="BH840">
        <v>91.131659999999997</v>
      </c>
      <c r="BI840">
        <v>86.617590000000007</v>
      </c>
      <c r="BJ840">
        <v>81.352760000000004</v>
      </c>
      <c r="BK840">
        <v>77.579400000000007</v>
      </c>
      <c r="BL840">
        <v>73.969700000000003</v>
      </c>
      <c r="BM840">
        <v>71.112039999999993</v>
      </c>
      <c r="BN840">
        <v>-9.384E-3</v>
      </c>
      <c r="BO840">
        <v>-1.6607E-2</v>
      </c>
      <c r="BP840">
        <v>-1.11167E-2</v>
      </c>
      <c r="BQ840">
        <v>-1.6505700000000002E-2</v>
      </c>
      <c r="BR840">
        <v>-2.82601E-2</v>
      </c>
      <c r="BS840">
        <v>-2.1781399999999999E-2</v>
      </c>
      <c r="BT840">
        <v>1.5726E-2</v>
      </c>
      <c r="BU840">
        <v>7.7834200000000006E-2</v>
      </c>
      <c r="BV840">
        <v>4.3653900000000002E-2</v>
      </c>
      <c r="BW840">
        <v>-7.9360999999999998E-3</v>
      </c>
      <c r="BX840">
        <v>-2.28574E-2</v>
      </c>
      <c r="BY840">
        <v>-1.4742999999999999E-2</v>
      </c>
      <c r="BZ840">
        <v>4.1776599999999997E-2</v>
      </c>
      <c r="CA840">
        <v>2.7820000000000001E-2</v>
      </c>
      <c r="CB840">
        <v>8.7411199999999994E-2</v>
      </c>
      <c r="CC840">
        <v>8.9302400000000004E-2</v>
      </c>
      <c r="CD840">
        <v>9.64618E-2</v>
      </c>
      <c r="CE840">
        <v>0.19017870000000001</v>
      </c>
      <c r="CF840">
        <v>0.1195818</v>
      </c>
      <c r="CG840">
        <v>2.1859199999999999E-2</v>
      </c>
      <c r="CH840">
        <v>5.9353799999999998E-2</v>
      </c>
      <c r="CI840">
        <v>5.0953999999999999E-2</v>
      </c>
      <c r="CJ840">
        <v>4.48314E-2</v>
      </c>
      <c r="CK840">
        <v>5.41448E-2</v>
      </c>
      <c r="CL840">
        <v>5.1482000000000003E-3</v>
      </c>
      <c r="CM840">
        <v>3.1031000000000001E-3</v>
      </c>
      <c r="CN840">
        <v>2.7014999999999999E-3</v>
      </c>
      <c r="CO840">
        <v>1.2823999999999999E-3</v>
      </c>
      <c r="CP840">
        <v>1.4878999999999999E-3</v>
      </c>
      <c r="CQ840">
        <v>1.3060999999999999E-3</v>
      </c>
      <c r="CR840">
        <v>2.0928000000000001E-3</v>
      </c>
      <c r="CS840">
        <v>1.3697E-3</v>
      </c>
      <c r="CT840">
        <v>1.686E-3</v>
      </c>
      <c r="CU840">
        <v>1.8471E-3</v>
      </c>
      <c r="CV840">
        <v>1.7311E-3</v>
      </c>
      <c r="CW840">
        <v>1.1629999999999999E-4</v>
      </c>
      <c r="CX840">
        <v>1.6276000000000001E-3</v>
      </c>
      <c r="CY840">
        <v>2.0577999999999998E-3</v>
      </c>
      <c r="CZ840">
        <v>3.3790000000000001E-3</v>
      </c>
      <c r="DA840">
        <v>3.7108000000000002E-3</v>
      </c>
      <c r="DB840">
        <v>3.8367000000000002E-3</v>
      </c>
      <c r="DC840">
        <v>1.52432E-2</v>
      </c>
      <c r="DD840">
        <v>3.0360100000000001E-2</v>
      </c>
      <c r="DE840">
        <v>2.5725899999999999E-2</v>
      </c>
      <c r="DF840">
        <v>3.0411000000000001E-2</v>
      </c>
      <c r="DG840">
        <v>4.9392999999999998E-3</v>
      </c>
      <c r="DH840">
        <v>3.8138999999999998E-3</v>
      </c>
      <c r="DI840">
        <v>5.3772999999999998E-3</v>
      </c>
    </row>
    <row r="841" spans="1:113" x14ac:dyDescent="0.25">
      <c r="A841" t="str">
        <f t="shared" si="13"/>
        <v>Northern Coast_All_All_All_All_All_43721</v>
      </c>
      <c r="B841" t="s">
        <v>177</v>
      </c>
      <c r="C841" t="s">
        <v>290</v>
      </c>
      <c r="D841" t="s">
        <v>221</v>
      </c>
      <c r="E841" t="s">
        <v>19</v>
      </c>
      <c r="F841" t="s">
        <v>19</v>
      </c>
      <c r="G841" t="s">
        <v>19</v>
      </c>
      <c r="H841" t="s">
        <v>19</v>
      </c>
      <c r="I841" t="s">
        <v>19</v>
      </c>
      <c r="J841" s="11">
        <v>43721</v>
      </c>
      <c r="K841">
        <v>15</v>
      </c>
      <c r="L841">
        <v>18</v>
      </c>
      <c r="M841">
        <v>9725</v>
      </c>
      <c r="N841">
        <v>0</v>
      </c>
      <c r="O841">
        <v>0</v>
      </c>
      <c r="P841">
        <v>0</v>
      </c>
      <c r="Q841">
        <v>0</v>
      </c>
      <c r="R841">
        <v>3.7092836</v>
      </c>
      <c r="S841">
        <v>3.6142802000000001</v>
      </c>
      <c r="T841">
        <v>3.530062</v>
      </c>
      <c r="U841">
        <v>3.4683226</v>
      </c>
      <c r="V841">
        <v>3.8238167999999999</v>
      </c>
      <c r="W841">
        <v>4.1428133000000003</v>
      </c>
      <c r="X841">
        <v>4.6500509000000001</v>
      </c>
      <c r="Y841">
        <v>4.9905659</v>
      </c>
      <c r="Z841">
        <v>5.6336221999999996</v>
      </c>
      <c r="AA841">
        <v>6.1382707999999999</v>
      </c>
      <c r="AB841">
        <v>6.6587190999999999</v>
      </c>
      <c r="AC841">
        <v>7.0975942999999999</v>
      </c>
      <c r="AD841">
        <v>7.1997828000000004</v>
      </c>
      <c r="AE841">
        <v>7.5605120000000001</v>
      </c>
      <c r="AF841">
        <v>7.5594773999999996</v>
      </c>
      <c r="AG841">
        <v>7.3734789999999997</v>
      </c>
      <c r="AH841">
        <v>6.9587750000000002</v>
      </c>
      <c r="AI841">
        <v>6.3953800000000003</v>
      </c>
      <c r="AJ841">
        <v>5.9803600000000001</v>
      </c>
      <c r="AK841">
        <v>5.6896380000000004</v>
      </c>
      <c r="AL841">
        <v>5.3250700000000002</v>
      </c>
      <c r="AM841">
        <v>4.8857689999999998</v>
      </c>
      <c r="AN841">
        <v>4.4357049999999996</v>
      </c>
      <c r="AO841">
        <v>4.0555009999999996</v>
      </c>
      <c r="AP841">
        <v>67.966160000000002</v>
      </c>
      <c r="AQ841">
        <v>66.209649999999996</v>
      </c>
      <c r="AR841">
        <v>64.565430000000006</v>
      </c>
      <c r="AS841">
        <v>62.57347</v>
      </c>
      <c r="AT841">
        <v>61.145330000000001</v>
      </c>
      <c r="AU841">
        <v>60.400959999999998</v>
      </c>
      <c r="AV841">
        <v>59.69556</v>
      </c>
      <c r="AW841">
        <v>59.378340000000001</v>
      </c>
      <c r="AX841">
        <v>64.26746</v>
      </c>
      <c r="AY841">
        <v>71.095659999999995</v>
      </c>
      <c r="AZ841">
        <v>77.330569999999994</v>
      </c>
      <c r="BA841">
        <v>83.42098</v>
      </c>
      <c r="BB841">
        <v>87.7273</v>
      </c>
      <c r="BC841">
        <v>91.48415</v>
      </c>
      <c r="BD841">
        <v>94.561480000000003</v>
      </c>
      <c r="BE841">
        <v>96.978769999999997</v>
      </c>
      <c r="BF841">
        <v>97.637789999999995</v>
      </c>
      <c r="BG841">
        <v>96.675020000000004</v>
      </c>
      <c r="BH841">
        <v>93.58502</v>
      </c>
      <c r="BI841">
        <v>88.956739999999996</v>
      </c>
      <c r="BJ841">
        <v>83.641400000000004</v>
      </c>
      <c r="BK841">
        <v>77.955699999999993</v>
      </c>
      <c r="BL841">
        <v>74.111260000000001</v>
      </c>
      <c r="BM841">
        <v>71.160899999999998</v>
      </c>
      <c r="BN841">
        <v>-5.8112900000000002E-2</v>
      </c>
      <c r="BO841">
        <v>-6.1556600000000003E-2</v>
      </c>
      <c r="BP841">
        <v>-6.48339E-2</v>
      </c>
      <c r="BQ841">
        <v>-3.4324399999999998E-2</v>
      </c>
      <c r="BR841">
        <v>-4.0145100000000003E-2</v>
      </c>
      <c r="BS841">
        <v>2.6204999999999999E-2</v>
      </c>
      <c r="BT841">
        <v>5.1570699999999997E-2</v>
      </c>
      <c r="BU841">
        <v>0.15450130000000001</v>
      </c>
      <c r="BV841">
        <v>0.1713934</v>
      </c>
      <c r="BW841">
        <v>0.1138613</v>
      </c>
      <c r="BX841">
        <v>5.09294E-2</v>
      </c>
      <c r="BY841">
        <v>-1.27219E-2</v>
      </c>
      <c r="BZ841">
        <v>-3.1041699999999998E-2</v>
      </c>
      <c r="CA841">
        <v>-6.0693700000000003E-2</v>
      </c>
      <c r="CB841">
        <v>5.5566900000000002E-2</v>
      </c>
      <c r="CC841">
        <v>5.58559E-2</v>
      </c>
      <c r="CD841">
        <v>4.0070799999999997E-2</v>
      </c>
      <c r="CE841">
        <v>3.8703899999999999E-2</v>
      </c>
      <c r="CF841">
        <v>2.3173699999999998E-2</v>
      </c>
      <c r="CG841">
        <v>1.8170800000000001E-2</v>
      </c>
      <c r="CH841">
        <v>-8.0557000000000007E-3</v>
      </c>
      <c r="CI841">
        <v>-5.6995999999999998E-2</v>
      </c>
      <c r="CJ841">
        <v>-6.06738E-2</v>
      </c>
      <c r="CK841">
        <v>-6.5471500000000002E-2</v>
      </c>
      <c r="CL841">
        <v>2.6987000000000001E-3</v>
      </c>
      <c r="CM841">
        <v>3.0136E-3</v>
      </c>
      <c r="CN841">
        <v>2.9805999999999999E-3</v>
      </c>
      <c r="CO841">
        <v>2.5533000000000001E-3</v>
      </c>
      <c r="CP841">
        <v>2.643E-3</v>
      </c>
      <c r="CQ841">
        <v>7.4089999999999996E-4</v>
      </c>
      <c r="CR841">
        <v>9.2949999999999999E-4</v>
      </c>
      <c r="CS841">
        <v>1.0617000000000001E-3</v>
      </c>
      <c r="CT841">
        <v>6.5600000000000001E-4</v>
      </c>
      <c r="CU841">
        <v>4.6799999999999999E-4</v>
      </c>
      <c r="CV841">
        <v>2.8860000000000002E-4</v>
      </c>
      <c r="CW841" s="76">
        <v>1.2789999999999999E-4</v>
      </c>
      <c r="CX841">
        <v>2.5849999999999999E-4</v>
      </c>
      <c r="CY841">
        <v>6.9999999999999999E-4</v>
      </c>
      <c r="CZ841">
        <v>1.6636999999999999E-3</v>
      </c>
      <c r="DA841">
        <v>1.7125E-3</v>
      </c>
      <c r="DB841">
        <v>1.6394000000000001E-3</v>
      </c>
      <c r="DC841">
        <v>4.7175000000000003E-3</v>
      </c>
      <c r="DD841">
        <v>2.16995E-2</v>
      </c>
      <c r="DE841">
        <v>2.4258200000000001E-2</v>
      </c>
      <c r="DF841">
        <v>1.7503500000000002E-2</v>
      </c>
      <c r="DG841">
        <v>2.6789000000000001E-3</v>
      </c>
      <c r="DH841">
        <v>1.7114999999999999E-3</v>
      </c>
      <c r="DI841">
        <v>1.6425000000000001E-3</v>
      </c>
    </row>
    <row r="842" spans="1:113" x14ac:dyDescent="0.25">
      <c r="A842" t="str">
        <f t="shared" si="13"/>
        <v>Northern Coast_All_All_All_All_All_2958465</v>
      </c>
      <c r="B842" t="s">
        <v>204</v>
      </c>
      <c r="C842" t="s">
        <v>290</v>
      </c>
      <c r="D842" t="s">
        <v>221</v>
      </c>
      <c r="E842" t="s">
        <v>19</v>
      </c>
      <c r="F842" t="s">
        <v>19</v>
      </c>
      <c r="G842" t="s">
        <v>19</v>
      </c>
      <c r="H842" t="s">
        <v>19</v>
      </c>
      <c r="I842" t="s">
        <v>19</v>
      </c>
      <c r="J842" s="11">
        <v>2958465</v>
      </c>
      <c r="K842">
        <v>15</v>
      </c>
      <c r="L842">
        <v>18</v>
      </c>
      <c r="M842">
        <v>9948.6669999999995</v>
      </c>
      <c r="N842">
        <v>0</v>
      </c>
      <c r="O842">
        <v>0</v>
      </c>
      <c r="P842">
        <v>0</v>
      </c>
      <c r="Q842">
        <v>0</v>
      </c>
      <c r="R842">
        <v>3.7891550999999999</v>
      </c>
      <c r="S842">
        <v>3.6671727000000001</v>
      </c>
      <c r="T842">
        <v>3.5857996000000001</v>
      </c>
      <c r="U842">
        <v>3.5612805999999999</v>
      </c>
      <c r="V842">
        <v>3.8256408999999998</v>
      </c>
      <c r="W842">
        <v>4.1607805999999998</v>
      </c>
      <c r="X842">
        <v>4.6360283999999998</v>
      </c>
      <c r="Y842">
        <v>5.0924379999999996</v>
      </c>
      <c r="Z842">
        <v>5.6803276</v>
      </c>
      <c r="AA842">
        <v>6.1771197000000004</v>
      </c>
      <c r="AB842">
        <v>6.6301496999999996</v>
      </c>
      <c r="AC842">
        <v>6.9516913000000002</v>
      </c>
      <c r="AD842">
        <v>7.0114941000000002</v>
      </c>
      <c r="AE842">
        <v>7.3255423000000004</v>
      </c>
      <c r="AF842">
        <v>7.3901272999999996</v>
      </c>
      <c r="AG842">
        <v>7.2356530000000001</v>
      </c>
      <c r="AH842">
        <v>6.8718729999999999</v>
      </c>
      <c r="AI842">
        <v>6.3060369999999999</v>
      </c>
      <c r="AJ842">
        <v>5.8720860000000004</v>
      </c>
      <c r="AK842">
        <v>5.5352940000000004</v>
      </c>
      <c r="AL842">
        <v>5.2855540000000003</v>
      </c>
      <c r="AM842">
        <v>4.9073659999999997</v>
      </c>
      <c r="AN842">
        <v>4.4573859999999996</v>
      </c>
      <c r="AO842">
        <v>4.0923930000000004</v>
      </c>
      <c r="AP842">
        <v>71.129639999999995</v>
      </c>
      <c r="AQ842">
        <v>69.181560000000005</v>
      </c>
      <c r="AR842">
        <v>67.274029999999996</v>
      </c>
      <c r="AS842">
        <v>65.626620000000003</v>
      </c>
      <c r="AT842">
        <v>64.294799999999995</v>
      </c>
      <c r="AU842">
        <v>63.345390000000002</v>
      </c>
      <c r="AV842">
        <v>62.627800000000001</v>
      </c>
      <c r="AW842">
        <v>63.588659999999997</v>
      </c>
      <c r="AX842">
        <v>68.209590000000006</v>
      </c>
      <c r="AY842">
        <v>73.270319999999998</v>
      </c>
      <c r="AZ842">
        <v>78.505989999999997</v>
      </c>
      <c r="BA842">
        <v>83.688289999999995</v>
      </c>
      <c r="BB842">
        <v>88.237390000000005</v>
      </c>
      <c r="BC842">
        <v>92.186130000000006</v>
      </c>
      <c r="BD842">
        <v>95.042060000000006</v>
      </c>
      <c r="BE842">
        <v>96.935029999999998</v>
      </c>
      <c r="BF842">
        <v>97.176720000000003</v>
      </c>
      <c r="BG842">
        <v>96.494669999999999</v>
      </c>
      <c r="BH842">
        <v>94.731939999999994</v>
      </c>
      <c r="BI842">
        <v>91.340590000000006</v>
      </c>
      <c r="BJ842">
        <v>85.829580000000007</v>
      </c>
      <c r="BK842">
        <v>80.408770000000004</v>
      </c>
      <c r="BL842">
        <v>76.547510000000003</v>
      </c>
      <c r="BM842">
        <v>73.602279999999993</v>
      </c>
      <c r="BN842">
        <v>-5.67514E-2</v>
      </c>
      <c r="BO842">
        <v>-4.8659899999999999E-2</v>
      </c>
      <c r="BP842">
        <v>-4.7661799999999997E-2</v>
      </c>
      <c r="BQ842">
        <v>-3.8929499999999999E-2</v>
      </c>
      <c r="BR842">
        <v>-3.8372099999999999E-2</v>
      </c>
      <c r="BS842">
        <v>-3.0218200000000001E-2</v>
      </c>
      <c r="BT842">
        <v>1.3267999999999999E-3</v>
      </c>
      <c r="BU842">
        <v>7.2878999999999999E-2</v>
      </c>
      <c r="BV842">
        <v>7.2815699999999997E-2</v>
      </c>
      <c r="BW842">
        <v>3.5732300000000002E-2</v>
      </c>
      <c r="BX842">
        <v>7.4089999999999996E-4</v>
      </c>
      <c r="BY842">
        <v>-1.9031300000000001E-2</v>
      </c>
      <c r="BZ842">
        <v>-5.0064999999999997E-3</v>
      </c>
      <c r="CA842">
        <v>-1.7838000000000001E-3</v>
      </c>
      <c r="CB842">
        <v>9.3011700000000003E-2</v>
      </c>
      <c r="CC842">
        <v>8.7087800000000007E-2</v>
      </c>
      <c r="CD842">
        <v>7.96071E-2</v>
      </c>
      <c r="CE842">
        <v>8.7398500000000004E-2</v>
      </c>
      <c r="CF842">
        <v>2.20815E-2</v>
      </c>
      <c r="CG842">
        <v>-2.1922199999999999E-2</v>
      </c>
      <c r="CH842">
        <v>-1.11685E-2</v>
      </c>
      <c r="CI842">
        <v>-9.9197E-3</v>
      </c>
      <c r="CJ842">
        <v>-1.5907600000000001E-2</v>
      </c>
      <c r="CK842">
        <v>-1.5510599999999999E-2</v>
      </c>
      <c r="CL842">
        <v>3.7550000000000002E-4</v>
      </c>
      <c r="CM842">
        <v>2.1910000000000001E-4</v>
      </c>
      <c r="CN842">
        <v>2.039E-4</v>
      </c>
      <c r="CO842">
        <v>1.697E-4</v>
      </c>
      <c r="CP842">
        <v>1.4210000000000001E-4</v>
      </c>
      <c r="CQ842">
        <v>7.8499999999999997E-5</v>
      </c>
      <c r="CR842">
        <v>1.092E-4</v>
      </c>
      <c r="CS842">
        <v>1.022E-4</v>
      </c>
      <c r="CT842">
        <v>8.3499999999999997E-5</v>
      </c>
      <c r="CU842">
        <v>6.7100000000000005E-5</v>
      </c>
      <c r="CV842">
        <v>4.9700000000000002E-5</v>
      </c>
      <c r="CW842" s="76">
        <v>1.4399999999999999E-5</v>
      </c>
      <c r="CX842">
        <v>4.57E-5</v>
      </c>
      <c r="CY842">
        <v>7.8999999999999996E-5</v>
      </c>
      <c r="CZ842">
        <v>1.9430000000000001E-4</v>
      </c>
      <c r="DA842">
        <v>2.1320000000000001E-4</v>
      </c>
      <c r="DB842">
        <v>2.175E-4</v>
      </c>
      <c r="DC842">
        <v>6.7469999999999997E-4</v>
      </c>
      <c r="DD842">
        <v>2.6189999999999998E-3</v>
      </c>
      <c r="DE842">
        <v>2.7696999999999999E-3</v>
      </c>
      <c r="DF842">
        <v>2.2986E-3</v>
      </c>
      <c r="DG842">
        <v>3.3050000000000001E-4</v>
      </c>
      <c r="DH842">
        <v>2.2169999999999999E-4</v>
      </c>
      <c r="DI842">
        <v>2.4269999999999999E-4</v>
      </c>
    </row>
    <row r="843" spans="1:113" x14ac:dyDescent="0.25">
      <c r="A843" t="str">
        <f t="shared" si="13"/>
        <v>All_All_All_All_No_All_43627</v>
      </c>
      <c r="B843" t="s">
        <v>177</v>
      </c>
      <c r="C843" t="s">
        <v>291</v>
      </c>
      <c r="D843" t="s">
        <v>19</v>
      </c>
      <c r="E843" t="s">
        <v>19</v>
      </c>
      <c r="F843" t="s">
        <v>19</v>
      </c>
      <c r="G843" t="s">
        <v>19</v>
      </c>
      <c r="H843" t="s">
        <v>308</v>
      </c>
      <c r="I843" t="s">
        <v>19</v>
      </c>
      <c r="J843" s="11">
        <v>43627</v>
      </c>
      <c r="K843">
        <v>15</v>
      </c>
      <c r="L843">
        <v>18</v>
      </c>
      <c r="M843">
        <v>10212</v>
      </c>
      <c r="N843">
        <v>0</v>
      </c>
      <c r="O843">
        <v>0</v>
      </c>
      <c r="P843">
        <v>0</v>
      </c>
      <c r="Q843">
        <v>0</v>
      </c>
      <c r="R843">
        <v>3.1587325000000002</v>
      </c>
      <c r="S843">
        <v>3.1112647999999998</v>
      </c>
      <c r="T843">
        <v>3.1331197</v>
      </c>
      <c r="U843">
        <v>3.1640901000000001</v>
      </c>
      <c r="V843">
        <v>3.2619102</v>
      </c>
      <c r="W843">
        <v>3.4910228000000001</v>
      </c>
      <c r="X843">
        <v>3.7351466000000002</v>
      </c>
      <c r="Y843">
        <v>4.1535973000000004</v>
      </c>
      <c r="Z843">
        <v>4.6947118999999997</v>
      </c>
      <c r="AA843">
        <v>5.0332205999999999</v>
      </c>
      <c r="AB843">
        <v>5.4025983000000002</v>
      </c>
      <c r="AC843">
        <v>5.6003746999999997</v>
      </c>
      <c r="AD843">
        <v>5.6063682000000004</v>
      </c>
      <c r="AE843">
        <v>5.7932059999999996</v>
      </c>
      <c r="AF843">
        <v>5.7738481000000004</v>
      </c>
      <c r="AG843">
        <v>5.7131819999999998</v>
      </c>
      <c r="AH843">
        <v>5.4605540000000001</v>
      </c>
      <c r="AI843">
        <v>5.0428709999999999</v>
      </c>
      <c r="AJ843">
        <v>4.8242229999999999</v>
      </c>
      <c r="AK843">
        <v>4.6593850000000003</v>
      </c>
      <c r="AL843">
        <v>4.4641970000000004</v>
      </c>
      <c r="AM843">
        <v>4.2424179999999998</v>
      </c>
      <c r="AN843">
        <v>3.819423</v>
      </c>
      <c r="AO843">
        <v>3.5043639999999998</v>
      </c>
      <c r="AP843">
        <v>79.002660000000006</v>
      </c>
      <c r="AQ843">
        <v>76.145160000000004</v>
      </c>
      <c r="AR843">
        <v>74.298969999999997</v>
      </c>
      <c r="AS843">
        <v>73.196879999999993</v>
      </c>
      <c r="AT843">
        <v>71.574070000000006</v>
      </c>
      <c r="AU843">
        <v>70.950540000000004</v>
      </c>
      <c r="AV843">
        <v>70.561660000000003</v>
      </c>
      <c r="AW843">
        <v>73.054519999999997</v>
      </c>
      <c r="AX843">
        <v>77.698490000000007</v>
      </c>
      <c r="AY843">
        <v>82.388130000000004</v>
      </c>
      <c r="AZ843">
        <v>86.289550000000006</v>
      </c>
      <c r="BA843">
        <v>90.40795</v>
      </c>
      <c r="BB843">
        <v>93.835489999999993</v>
      </c>
      <c r="BC843">
        <v>96.171679999999995</v>
      </c>
      <c r="BD843">
        <v>98.205699999999993</v>
      </c>
      <c r="BE843">
        <v>99.246279999999999</v>
      </c>
      <c r="BF843">
        <v>100.2972</v>
      </c>
      <c r="BG843">
        <v>99.755610000000004</v>
      </c>
      <c r="BH843">
        <v>98.422049999999999</v>
      </c>
      <c r="BI843">
        <v>96.208039999999997</v>
      </c>
      <c r="BJ843">
        <v>92.910600000000002</v>
      </c>
      <c r="BK843">
        <v>87.971109999999996</v>
      </c>
      <c r="BL843">
        <v>84.626199999999997</v>
      </c>
      <c r="BM843">
        <v>82.339340000000007</v>
      </c>
      <c r="BN843">
        <v>-4.7408100000000002E-2</v>
      </c>
      <c r="BO843">
        <v>-4.8883900000000001E-2</v>
      </c>
      <c r="BP843">
        <v>-6.4695799999999998E-2</v>
      </c>
      <c r="BQ843">
        <v>-6.9596599999999995E-2</v>
      </c>
      <c r="BR843">
        <v>-8.3265500000000006E-2</v>
      </c>
      <c r="BS843">
        <v>2.0839999999999999E-3</v>
      </c>
      <c r="BT843">
        <v>4.5714400000000002E-2</v>
      </c>
      <c r="BU843">
        <v>0.12828020000000001</v>
      </c>
      <c r="BV843">
        <v>0.14747460000000001</v>
      </c>
      <c r="BW843">
        <v>6.9812200000000005E-2</v>
      </c>
      <c r="BX843">
        <v>2.3522000000000001E-2</v>
      </c>
      <c r="BY843">
        <v>7.9792000000000005E-3</v>
      </c>
      <c r="BZ843">
        <v>2.7667500000000001E-2</v>
      </c>
      <c r="CA843">
        <v>-1.8535200000000002E-2</v>
      </c>
      <c r="CB843">
        <v>3.8145600000000002E-2</v>
      </c>
      <c r="CC843">
        <v>3.7183500000000001E-2</v>
      </c>
      <c r="CD843">
        <v>3.21573E-2</v>
      </c>
      <c r="CE843">
        <v>9.9917199999999998E-2</v>
      </c>
      <c r="CF843">
        <v>6.5223000000000003E-2</v>
      </c>
      <c r="CG843">
        <v>-1.2579E-2</v>
      </c>
      <c r="CH843">
        <v>3.2778099999999998E-2</v>
      </c>
      <c r="CI843">
        <v>-2.4523900000000001E-2</v>
      </c>
      <c r="CJ843">
        <v>-1.05127E-2</v>
      </c>
      <c r="CK843">
        <v>1.222E-2</v>
      </c>
      <c r="CL843">
        <v>9.0059999999999999E-4</v>
      </c>
      <c r="CM843">
        <v>8.5950000000000002E-4</v>
      </c>
      <c r="CN843">
        <v>7.1560000000000005E-4</v>
      </c>
      <c r="CO843">
        <v>9.4870000000000002E-4</v>
      </c>
      <c r="CP843">
        <v>1.5332E-3</v>
      </c>
      <c r="CQ843">
        <v>2.7307E-3</v>
      </c>
      <c r="CR843">
        <v>1.5809000000000001E-3</v>
      </c>
      <c r="CS843">
        <v>1.0556000000000001E-3</v>
      </c>
      <c r="CT843">
        <v>1.5449999999999999E-3</v>
      </c>
      <c r="CU843">
        <v>1.9243999999999999E-3</v>
      </c>
      <c r="CV843">
        <v>8.1209999999999995E-4</v>
      </c>
      <c r="CW843">
        <v>4.2450000000000002E-4</v>
      </c>
      <c r="CX843">
        <v>1.2696000000000001E-3</v>
      </c>
      <c r="CY843">
        <v>1.6234000000000001E-3</v>
      </c>
      <c r="CZ843">
        <v>1.8092E-3</v>
      </c>
      <c r="DA843">
        <v>1.7324E-3</v>
      </c>
      <c r="DB843">
        <v>1.8821E-3</v>
      </c>
      <c r="DC843">
        <v>3.3739E-3</v>
      </c>
      <c r="DD843">
        <v>4.4492999999999998E-3</v>
      </c>
      <c r="DE843">
        <v>5.1856999999999997E-3</v>
      </c>
      <c r="DF843">
        <v>4.2873E-3</v>
      </c>
      <c r="DG843">
        <v>1.0045E-3</v>
      </c>
      <c r="DH843">
        <v>8.1820000000000005E-4</v>
      </c>
      <c r="DI843">
        <v>9.7849999999999999E-4</v>
      </c>
    </row>
    <row r="844" spans="1:113" x14ac:dyDescent="0.25">
      <c r="A844" t="str">
        <f t="shared" si="13"/>
        <v>All_All_All_All_No_All_43670</v>
      </c>
      <c r="B844" t="s">
        <v>177</v>
      </c>
      <c r="C844" t="s">
        <v>291</v>
      </c>
      <c r="D844" t="s">
        <v>19</v>
      </c>
      <c r="E844" t="s">
        <v>19</v>
      </c>
      <c r="F844" t="s">
        <v>19</v>
      </c>
      <c r="G844" t="s">
        <v>19</v>
      </c>
      <c r="H844" t="s">
        <v>308</v>
      </c>
      <c r="I844" t="s">
        <v>19</v>
      </c>
      <c r="J844" s="11">
        <v>43670</v>
      </c>
      <c r="K844">
        <v>15</v>
      </c>
      <c r="L844">
        <v>18</v>
      </c>
      <c r="M844">
        <v>8599</v>
      </c>
      <c r="N844">
        <v>0</v>
      </c>
      <c r="O844">
        <v>0</v>
      </c>
      <c r="P844">
        <v>0</v>
      </c>
      <c r="Q844">
        <v>0</v>
      </c>
      <c r="R844">
        <v>3.3789880999999999</v>
      </c>
      <c r="S844">
        <v>3.4487230000000002</v>
      </c>
      <c r="T844">
        <v>3.4459879999999998</v>
      </c>
      <c r="U844">
        <v>3.4810867000000001</v>
      </c>
      <c r="V844">
        <v>3.537315</v>
      </c>
      <c r="W844">
        <v>3.8588203000000001</v>
      </c>
      <c r="X844">
        <v>3.9317804000000001</v>
      </c>
      <c r="Y844">
        <v>4.2807563999999996</v>
      </c>
      <c r="Z844">
        <v>4.7280376000000004</v>
      </c>
      <c r="AA844">
        <v>5.1244268000000002</v>
      </c>
      <c r="AB844">
        <v>5.3920037000000001</v>
      </c>
      <c r="AC844">
        <v>5.5612763000000003</v>
      </c>
      <c r="AD844">
        <v>5.6076636999999998</v>
      </c>
      <c r="AE844">
        <v>5.8249633000000003</v>
      </c>
      <c r="AF844">
        <v>5.8939272000000003</v>
      </c>
      <c r="AG844">
        <v>5.780297</v>
      </c>
      <c r="AH844">
        <v>5.5440230000000001</v>
      </c>
      <c r="AI844">
        <v>5.2152050000000001</v>
      </c>
      <c r="AJ844">
        <v>5.0807570000000002</v>
      </c>
      <c r="AK844">
        <v>4.9274120000000003</v>
      </c>
      <c r="AL844">
        <v>4.7079149999999998</v>
      </c>
      <c r="AM844">
        <v>4.4117230000000003</v>
      </c>
      <c r="AN844">
        <v>4.0266500000000001</v>
      </c>
      <c r="AO844">
        <v>3.7674310000000002</v>
      </c>
      <c r="AP844">
        <v>76.961749999999995</v>
      </c>
      <c r="AQ844">
        <v>74.11524</v>
      </c>
      <c r="AR844">
        <v>72.150729999999996</v>
      </c>
      <c r="AS844">
        <v>70.920490000000001</v>
      </c>
      <c r="AT844">
        <v>70.142200000000003</v>
      </c>
      <c r="AU844">
        <v>69.307839999999999</v>
      </c>
      <c r="AV844">
        <v>68.31371</v>
      </c>
      <c r="AW844">
        <v>69.687359999999998</v>
      </c>
      <c r="AX844">
        <v>73.509039999999999</v>
      </c>
      <c r="AY844">
        <v>78.172470000000004</v>
      </c>
      <c r="AZ844">
        <v>82.794309999999996</v>
      </c>
      <c r="BA844">
        <v>86.397710000000004</v>
      </c>
      <c r="BB844">
        <v>89.359030000000004</v>
      </c>
      <c r="BC844">
        <v>92.918850000000006</v>
      </c>
      <c r="BD844">
        <v>95.587829999999997</v>
      </c>
      <c r="BE844">
        <v>96.986270000000005</v>
      </c>
      <c r="BF844">
        <v>97.377619999999993</v>
      </c>
      <c r="BG844">
        <v>97.417349999999999</v>
      </c>
      <c r="BH844">
        <v>96.735659999999996</v>
      </c>
      <c r="BI844">
        <v>94.631190000000004</v>
      </c>
      <c r="BJ844">
        <v>90.425290000000004</v>
      </c>
      <c r="BK844">
        <v>85.941310000000001</v>
      </c>
      <c r="BL844">
        <v>82.870710000000003</v>
      </c>
      <c r="BM844">
        <v>80.494879999999995</v>
      </c>
      <c r="BN844">
        <v>-0.1208801</v>
      </c>
      <c r="BO844">
        <v>-6.9343399999999999E-2</v>
      </c>
      <c r="BP844">
        <v>-9.2371599999999998E-2</v>
      </c>
      <c r="BQ844">
        <v>-0.1223327</v>
      </c>
      <c r="BR844">
        <v>-0.12911990000000001</v>
      </c>
      <c r="BS844">
        <v>-0.1183997</v>
      </c>
      <c r="BT844">
        <v>-4.5966100000000003E-2</v>
      </c>
      <c r="BU844">
        <v>6.5319000000000002E-3</v>
      </c>
      <c r="BV844">
        <v>7.8635999999999998E-2</v>
      </c>
      <c r="BW844">
        <v>4.30935E-2</v>
      </c>
      <c r="BX844">
        <v>-1.8188800000000001E-2</v>
      </c>
      <c r="BY844">
        <v>-9.657E-4</v>
      </c>
      <c r="BZ844">
        <v>4.2341799999999999E-2</v>
      </c>
      <c r="CA844">
        <v>3.8997900000000002E-2</v>
      </c>
      <c r="CB844">
        <v>8.2969899999999999E-2</v>
      </c>
      <c r="CC844">
        <v>9.4041100000000002E-2</v>
      </c>
      <c r="CD844">
        <v>0.1006362</v>
      </c>
      <c r="CE844">
        <v>0.14176320000000001</v>
      </c>
      <c r="CF844">
        <v>3.25914E-2</v>
      </c>
      <c r="CG844">
        <v>-8.40616E-2</v>
      </c>
      <c r="CH844">
        <v>-3.0003E-3</v>
      </c>
      <c r="CI844">
        <v>-1.4128999999999999E-3</v>
      </c>
      <c r="CJ844">
        <v>-5.0517000000000001E-3</v>
      </c>
      <c r="CK844">
        <v>1.5787900000000001E-2</v>
      </c>
      <c r="CL844">
        <v>1.0862000000000001E-3</v>
      </c>
      <c r="CM844">
        <v>1.8825999999999999E-3</v>
      </c>
      <c r="CN844">
        <v>1.9767000000000001E-3</v>
      </c>
      <c r="CO844">
        <v>1.4238E-3</v>
      </c>
      <c r="CP844">
        <v>1.4559E-3</v>
      </c>
      <c r="CQ844">
        <v>3.0972999999999999E-3</v>
      </c>
      <c r="CR844">
        <v>1.7363999999999999E-3</v>
      </c>
      <c r="CS844">
        <v>1.2625E-3</v>
      </c>
      <c r="CT844">
        <v>1.915E-3</v>
      </c>
      <c r="CU844">
        <v>1.7260000000000001E-3</v>
      </c>
      <c r="CV844">
        <v>1.3492999999999999E-3</v>
      </c>
      <c r="CW844">
        <v>2.565E-4</v>
      </c>
      <c r="CX844">
        <v>1.4961E-3</v>
      </c>
      <c r="CY844">
        <v>1.9162999999999999E-3</v>
      </c>
      <c r="CZ844">
        <v>1.8259000000000001E-3</v>
      </c>
      <c r="DA844">
        <v>1.7591E-3</v>
      </c>
      <c r="DB844">
        <v>2.0451000000000002E-3</v>
      </c>
      <c r="DC844">
        <v>4.4548000000000001E-3</v>
      </c>
      <c r="DD844">
        <v>5.3169999999999997E-3</v>
      </c>
      <c r="DE844">
        <v>4.2135999999999996E-3</v>
      </c>
      <c r="DF844">
        <v>4.9573999999999998E-3</v>
      </c>
      <c r="DG844">
        <v>1.9438000000000001E-3</v>
      </c>
      <c r="DH844">
        <v>1.7986E-3</v>
      </c>
      <c r="DI844">
        <v>2.9502E-3</v>
      </c>
    </row>
    <row r="845" spans="1:113" x14ac:dyDescent="0.25">
      <c r="A845" t="str">
        <f t="shared" si="13"/>
        <v>All_All_All_All_No_All_43672</v>
      </c>
      <c r="B845" t="s">
        <v>177</v>
      </c>
      <c r="C845" t="s">
        <v>291</v>
      </c>
      <c r="D845" t="s">
        <v>19</v>
      </c>
      <c r="E845" t="s">
        <v>19</v>
      </c>
      <c r="F845" t="s">
        <v>19</v>
      </c>
      <c r="G845" t="s">
        <v>19</v>
      </c>
      <c r="H845" t="s">
        <v>308</v>
      </c>
      <c r="I845" t="s">
        <v>19</v>
      </c>
      <c r="J845" s="11">
        <v>43672</v>
      </c>
      <c r="K845">
        <v>15</v>
      </c>
      <c r="L845">
        <v>18</v>
      </c>
      <c r="M845">
        <v>8593</v>
      </c>
      <c r="N845">
        <v>0</v>
      </c>
      <c r="O845">
        <v>0</v>
      </c>
      <c r="P845">
        <v>0</v>
      </c>
      <c r="Q845">
        <v>0</v>
      </c>
      <c r="R845">
        <v>3.4402143000000001</v>
      </c>
      <c r="S845">
        <v>3.417608</v>
      </c>
      <c r="T845">
        <v>3.4373602999999999</v>
      </c>
      <c r="U845">
        <v>3.4277709000000001</v>
      </c>
      <c r="V845">
        <v>3.4800882999999998</v>
      </c>
      <c r="W845">
        <v>3.7364385000000002</v>
      </c>
      <c r="X845">
        <v>3.9876277999999998</v>
      </c>
      <c r="Y845">
        <v>4.2522837999999998</v>
      </c>
      <c r="Z845">
        <v>4.6340180000000002</v>
      </c>
      <c r="AA845">
        <v>5.0019947</v>
      </c>
      <c r="AB845">
        <v>5.1754268999999997</v>
      </c>
      <c r="AC845">
        <v>5.1931209000000003</v>
      </c>
      <c r="AD845">
        <v>5.1928054000000001</v>
      </c>
      <c r="AE845">
        <v>5.3696735999999996</v>
      </c>
      <c r="AF845">
        <v>5.3947228000000003</v>
      </c>
      <c r="AG845">
        <v>5.3090060000000001</v>
      </c>
      <c r="AH845">
        <v>5.0825760000000004</v>
      </c>
      <c r="AI845">
        <v>4.7996759999999998</v>
      </c>
      <c r="AJ845">
        <v>4.6501349999999997</v>
      </c>
      <c r="AK845">
        <v>4.5781090000000004</v>
      </c>
      <c r="AL845">
        <v>4.4765699999999997</v>
      </c>
      <c r="AM845">
        <v>4.2368519999999998</v>
      </c>
      <c r="AN845">
        <v>3.8449140000000002</v>
      </c>
      <c r="AO845">
        <v>3.4669409999999998</v>
      </c>
      <c r="AP845">
        <v>75.543350000000004</v>
      </c>
      <c r="AQ845">
        <v>75.58126</v>
      </c>
      <c r="AR845">
        <v>74.252830000000003</v>
      </c>
      <c r="AS845">
        <v>72.510869999999997</v>
      </c>
      <c r="AT845">
        <v>70.888019999999997</v>
      </c>
      <c r="AU845">
        <v>69.585459999999998</v>
      </c>
      <c r="AV845">
        <v>68.599299999999999</v>
      </c>
      <c r="AW845">
        <v>69.804180000000002</v>
      </c>
      <c r="AX845">
        <v>72.531210000000002</v>
      </c>
      <c r="AY845">
        <v>76.35812</v>
      </c>
      <c r="AZ845">
        <v>80.799030000000002</v>
      </c>
      <c r="BA845">
        <v>84.587479999999999</v>
      </c>
      <c r="BB845">
        <v>87.910319999999999</v>
      </c>
      <c r="BC845">
        <v>90.364400000000003</v>
      </c>
      <c r="BD845">
        <v>92.585419999999999</v>
      </c>
      <c r="BE845">
        <v>94.054739999999995</v>
      </c>
      <c r="BF845">
        <v>94.616519999999994</v>
      </c>
      <c r="BG845">
        <v>94.161289999999994</v>
      </c>
      <c r="BH845">
        <v>92.695689999999999</v>
      </c>
      <c r="BI845">
        <v>89.995999999999995</v>
      </c>
      <c r="BJ845">
        <v>85.885130000000004</v>
      </c>
      <c r="BK845">
        <v>81.618210000000005</v>
      </c>
      <c r="BL845">
        <v>78.68347</v>
      </c>
      <c r="BM845">
        <v>76.318709999999996</v>
      </c>
      <c r="BN845">
        <v>-0.1203338</v>
      </c>
      <c r="BO845">
        <v>-7.36121E-2</v>
      </c>
      <c r="BP845">
        <v>-0.101865</v>
      </c>
      <c r="BQ845">
        <v>-0.12846969999999999</v>
      </c>
      <c r="BR845">
        <v>-0.13754730000000001</v>
      </c>
      <c r="BS845">
        <v>-0.1248746</v>
      </c>
      <c r="BT845">
        <v>-5.4616199999999997E-2</v>
      </c>
      <c r="BU845">
        <v>1.0757E-3</v>
      </c>
      <c r="BV845">
        <v>7.7416399999999996E-2</v>
      </c>
      <c r="BW845">
        <v>4.4380099999999999E-2</v>
      </c>
      <c r="BX845">
        <v>-1.8568899999999999E-2</v>
      </c>
      <c r="BY845">
        <v>-1.8047E-3</v>
      </c>
      <c r="BZ845">
        <v>4.2391900000000003E-2</v>
      </c>
      <c r="CA845">
        <v>3.9733499999999998E-2</v>
      </c>
      <c r="CB845">
        <v>8.1816200000000006E-2</v>
      </c>
      <c r="CC845">
        <v>0.1021965</v>
      </c>
      <c r="CD845">
        <v>0.1120931</v>
      </c>
      <c r="CE845">
        <v>0.15439449999999999</v>
      </c>
      <c r="CF845">
        <v>5.1563199999999997E-2</v>
      </c>
      <c r="CG845">
        <v>-6.1905099999999998E-2</v>
      </c>
      <c r="CH845">
        <v>6.3775000000000004E-3</v>
      </c>
      <c r="CI845">
        <v>-8.7690000000000001E-4</v>
      </c>
      <c r="CJ845">
        <v>-1.0139799999999999E-2</v>
      </c>
      <c r="CK845">
        <v>2.7289000000000001E-2</v>
      </c>
      <c r="CL845">
        <v>1.1038000000000001E-3</v>
      </c>
      <c r="CM845">
        <v>1.7730000000000001E-3</v>
      </c>
      <c r="CN845">
        <v>2.1616999999999999E-3</v>
      </c>
      <c r="CO845">
        <v>1.5342000000000001E-3</v>
      </c>
      <c r="CP845">
        <v>1.6023999999999999E-3</v>
      </c>
      <c r="CQ845">
        <v>2.8888999999999998E-3</v>
      </c>
      <c r="CR845">
        <v>1.5816999999999999E-3</v>
      </c>
      <c r="CS845">
        <v>1.253E-3</v>
      </c>
      <c r="CT845">
        <v>1.6684E-3</v>
      </c>
      <c r="CU845">
        <v>1.4450000000000001E-3</v>
      </c>
      <c r="CV845">
        <v>1.2432999999999999E-3</v>
      </c>
      <c r="CW845">
        <v>2.5569999999999998E-4</v>
      </c>
      <c r="CX845">
        <v>1.4744000000000001E-3</v>
      </c>
      <c r="CY845">
        <v>1.902E-3</v>
      </c>
      <c r="CZ845">
        <v>1.9605999999999998E-3</v>
      </c>
      <c r="DA845">
        <v>2.0766999999999999E-3</v>
      </c>
      <c r="DB845">
        <v>2.6029E-3</v>
      </c>
      <c r="DC845">
        <v>5.2972999999999996E-3</v>
      </c>
      <c r="DD845">
        <v>5.8994E-3</v>
      </c>
      <c r="DE845">
        <v>4.4288000000000001E-3</v>
      </c>
      <c r="DF845">
        <v>5.5900999999999998E-3</v>
      </c>
      <c r="DG845">
        <v>2.7910999999999999E-3</v>
      </c>
      <c r="DH845">
        <v>2.5054999999999999E-3</v>
      </c>
      <c r="DI845">
        <v>3.8589000000000002E-3</v>
      </c>
    </row>
    <row r="846" spans="1:113" x14ac:dyDescent="0.25">
      <c r="A846" t="str">
        <f t="shared" si="13"/>
        <v>All_All_All_All_No_All_43690</v>
      </c>
      <c r="B846" t="s">
        <v>177</v>
      </c>
      <c r="C846" t="s">
        <v>291</v>
      </c>
      <c r="D846" t="s">
        <v>19</v>
      </c>
      <c r="E846" t="s">
        <v>19</v>
      </c>
      <c r="F846" t="s">
        <v>19</v>
      </c>
      <c r="G846" t="s">
        <v>19</v>
      </c>
      <c r="H846" t="s">
        <v>308</v>
      </c>
      <c r="I846" t="s">
        <v>19</v>
      </c>
      <c r="J846" s="11">
        <v>43690</v>
      </c>
      <c r="K846">
        <v>15</v>
      </c>
      <c r="L846">
        <v>18</v>
      </c>
      <c r="M846">
        <v>8432</v>
      </c>
      <c r="N846">
        <v>1</v>
      </c>
      <c r="O846">
        <v>0</v>
      </c>
      <c r="P846">
        <v>1</v>
      </c>
      <c r="Q846">
        <v>0</v>
      </c>
      <c r="AP846">
        <v>74.437370000000001</v>
      </c>
      <c r="AQ846">
        <v>72.07938</v>
      </c>
      <c r="AR846">
        <v>70.641810000000007</v>
      </c>
      <c r="AS846">
        <v>69.303430000000006</v>
      </c>
      <c r="AT846">
        <v>68.406130000000005</v>
      </c>
      <c r="AU846">
        <v>67.117400000000004</v>
      </c>
      <c r="AV846">
        <v>66.206900000000005</v>
      </c>
      <c r="AW846">
        <v>66.84666</v>
      </c>
      <c r="AX846">
        <v>71.019210000000001</v>
      </c>
      <c r="AY846">
        <v>75.949910000000003</v>
      </c>
      <c r="AZ846">
        <v>80.450429999999997</v>
      </c>
      <c r="BA846">
        <v>84.839799999999997</v>
      </c>
      <c r="BB846">
        <v>88.557810000000003</v>
      </c>
      <c r="BC846">
        <v>91.418210000000002</v>
      </c>
      <c r="BD846">
        <v>93.321799999999996</v>
      </c>
      <c r="BE846">
        <v>94.723600000000005</v>
      </c>
      <c r="BF846">
        <v>95.482960000000006</v>
      </c>
      <c r="BG846">
        <v>95.342280000000002</v>
      </c>
      <c r="BH846">
        <v>94.437700000000007</v>
      </c>
      <c r="BI846">
        <v>91.891199999999998</v>
      </c>
      <c r="BJ846">
        <v>87.862480000000005</v>
      </c>
      <c r="BK846">
        <v>84.111750000000001</v>
      </c>
      <c r="BL846">
        <v>80.555899999999994</v>
      </c>
      <c r="BM846">
        <v>77.782120000000006</v>
      </c>
    </row>
    <row r="847" spans="1:113" x14ac:dyDescent="0.25">
      <c r="A847" t="str">
        <f t="shared" si="13"/>
        <v>All_All_All_All_No_All_43691</v>
      </c>
      <c r="B847" t="s">
        <v>177</v>
      </c>
      <c r="C847" t="s">
        <v>291</v>
      </c>
      <c r="D847" t="s">
        <v>19</v>
      </c>
      <c r="E847" t="s">
        <v>19</v>
      </c>
      <c r="F847" t="s">
        <v>19</v>
      </c>
      <c r="G847" t="s">
        <v>19</v>
      </c>
      <c r="H847" t="s">
        <v>308</v>
      </c>
      <c r="I847" t="s">
        <v>19</v>
      </c>
      <c r="J847" s="11">
        <v>43691</v>
      </c>
      <c r="K847">
        <v>15</v>
      </c>
      <c r="L847">
        <v>18</v>
      </c>
      <c r="M847">
        <v>8415</v>
      </c>
      <c r="N847">
        <v>1</v>
      </c>
      <c r="O847">
        <v>0</v>
      </c>
      <c r="P847">
        <v>1</v>
      </c>
      <c r="Q847">
        <v>0</v>
      </c>
      <c r="AP847">
        <v>77.298770000000005</v>
      </c>
      <c r="AQ847">
        <v>74.080259999999996</v>
      </c>
      <c r="AR847">
        <v>72.857650000000007</v>
      </c>
      <c r="AS847">
        <v>70.888050000000007</v>
      </c>
      <c r="AT847">
        <v>69.575140000000005</v>
      </c>
      <c r="AU847">
        <v>68.785640000000001</v>
      </c>
      <c r="AV847">
        <v>67.890270000000001</v>
      </c>
      <c r="AW847">
        <v>68.45917</v>
      </c>
      <c r="AX847">
        <v>72.889420000000001</v>
      </c>
      <c r="AY847">
        <v>77.874340000000004</v>
      </c>
      <c r="AZ847">
        <v>82.990809999999996</v>
      </c>
      <c r="BA847">
        <v>87.718999999999994</v>
      </c>
      <c r="BB847">
        <v>91.614220000000003</v>
      </c>
      <c r="BC847">
        <v>94.966610000000003</v>
      </c>
      <c r="BD847">
        <v>97.227829999999997</v>
      </c>
      <c r="BE847">
        <v>98.592939999999999</v>
      </c>
      <c r="BF847">
        <v>99.125349999999997</v>
      </c>
      <c r="BG847">
        <v>99.125429999999994</v>
      </c>
      <c r="BH847">
        <v>98.170789999999997</v>
      </c>
      <c r="BI847">
        <v>95.73151</v>
      </c>
      <c r="BJ847">
        <v>90.979799999999997</v>
      </c>
      <c r="BK847">
        <v>86.707610000000003</v>
      </c>
      <c r="BL847">
        <v>83.313730000000007</v>
      </c>
      <c r="BM847">
        <v>80.612629999999996</v>
      </c>
    </row>
    <row r="848" spans="1:113" x14ac:dyDescent="0.25">
      <c r="A848" t="str">
        <f t="shared" si="13"/>
        <v>All_All_All_All_No_All_43693</v>
      </c>
      <c r="B848" t="s">
        <v>177</v>
      </c>
      <c r="C848" t="s">
        <v>291</v>
      </c>
      <c r="D848" t="s">
        <v>19</v>
      </c>
      <c r="E848" t="s">
        <v>19</v>
      </c>
      <c r="F848" t="s">
        <v>19</v>
      </c>
      <c r="G848" t="s">
        <v>19</v>
      </c>
      <c r="H848" t="s">
        <v>308</v>
      </c>
      <c r="I848" t="s">
        <v>19</v>
      </c>
      <c r="J848" s="11">
        <v>43693</v>
      </c>
      <c r="K848">
        <v>15</v>
      </c>
      <c r="L848">
        <v>18</v>
      </c>
      <c r="M848">
        <v>8370</v>
      </c>
      <c r="N848">
        <v>1</v>
      </c>
      <c r="O848">
        <v>0</v>
      </c>
      <c r="P848">
        <v>1</v>
      </c>
      <c r="Q848">
        <v>0</v>
      </c>
      <c r="AP848">
        <v>77.986999999999995</v>
      </c>
      <c r="AQ848">
        <v>77.971410000000006</v>
      </c>
      <c r="AR848">
        <v>76.092209999999994</v>
      </c>
      <c r="AS848">
        <v>74.406360000000006</v>
      </c>
      <c r="AT848">
        <v>73.188109999999995</v>
      </c>
      <c r="AU848">
        <v>71.965280000000007</v>
      </c>
      <c r="AV848">
        <v>70.833309999999997</v>
      </c>
      <c r="AW848">
        <v>71.154210000000006</v>
      </c>
      <c r="AX848">
        <v>74.993589999999998</v>
      </c>
      <c r="AY848">
        <v>80.496129999999994</v>
      </c>
      <c r="AZ848">
        <v>85.49718</v>
      </c>
      <c r="BA848">
        <v>89.741249999999994</v>
      </c>
      <c r="BB848">
        <v>92.57741</v>
      </c>
      <c r="BC848">
        <v>94.830830000000006</v>
      </c>
      <c r="BD848">
        <v>97.237440000000007</v>
      </c>
      <c r="BE848">
        <v>98.191159999999996</v>
      </c>
      <c r="BF848">
        <v>98.551699999999997</v>
      </c>
      <c r="BG848">
        <v>97.813890000000001</v>
      </c>
      <c r="BH848">
        <v>96.115480000000005</v>
      </c>
      <c r="BI848">
        <v>92.652450000000002</v>
      </c>
      <c r="BJ848">
        <v>87.428690000000003</v>
      </c>
      <c r="BK848">
        <v>83.539420000000007</v>
      </c>
      <c r="BL848">
        <v>80.514359999999996</v>
      </c>
      <c r="BM848">
        <v>78.216210000000004</v>
      </c>
    </row>
    <row r="849" spans="1:113" x14ac:dyDescent="0.25">
      <c r="A849" t="str">
        <f t="shared" si="13"/>
        <v>All_All_All_All_No_All_43703</v>
      </c>
      <c r="B849" t="s">
        <v>177</v>
      </c>
      <c r="C849" t="s">
        <v>291</v>
      </c>
      <c r="D849" t="s">
        <v>19</v>
      </c>
      <c r="E849" t="s">
        <v>19</v>
      </c>
      <c r="F849" t="s">
        <v>19</v>
      </c>
      <c r="G849" t="s">
        <v>19</v>
      </c>
      <c r="H849" t="s">
        <v>308</v>
      </c>
      <c r="I849" t="s">
        <v>19</v>
      </c>
      <c r="J849" s="11">
        <v>43703</v>
      </c>
      <c r="K849">
        <v>15</v>
      </c>
      <c r="L849">
        <v>18</v>
      </c>
      <c r="M849">
        <v>8251</v>
      </c>
      <c r="N849">
        <v>0</v>
      </c>
      <c r="O849">
        <v>0</v>
      </c>
      <c r="P849">
        <v>0</v>
      </c>
      <c r="Q849">
        <v>0</v>
      </c>
      <c r="R849">
        <v>3.3689588000000001</v>
      </c>
      <c r="S849">
        <v>3.2997117999999999</v>
      </c>
      <c r="T849">
        <v>3.4080699999999999</v>
      </c>
      <c r="U849">
        <v>3.4858676000000002</v>
      </c>
      <c r="V849">
        <v>3.6215823</v>
      </c>
      <c r="W849">
        <v>4.0059693999999997</v>
      </c>
      <c r="X849">
        <v>4.3863485000000004</v>
      </c>
      <c r="Y849">
        <v>5.0707725000000003</v>
      </c>
      <c r="Z849">
        <v>5.8714133000000004</v>
      </c>
      <c r="AA849">
        <v>6.2199860999999999</v>
      </c>
      <c r="AB849">
        <v>6.5193253000000002</v>
      </c>
      <c r="AC849">
        <v>6.7889435999999996</v>
      </c>
      <c r="AD849">
        <v>6.8283503999999997</v>
      </c>
      <c r="AE849">
        <v>7.149794</v>
      </c>
      <c r="AF849">
        <v>7.1322913999999997</v>
      </c>
      <c r="AG849">
        <v>6.8882300000000001</v>
      </c>
      <c r="AH849">
        <v>6.4357689999999996</v>
      </c>
      <c r="AI849">
        <v>5.7286739999999998</v>
      </c>
      <c r="AJ849">
        <v>5.3468830000000001</v>
      </c>
      <c r="AK849">
        <v>5.3048169999999999</v>
      </c>
      <c r="AL849">
        <v>5.1593960000000001</v>
      </c>
      <c r="AM849">
        <v>4.7429480000000002</v>
      </c>
      <c r="AN849">
        <v>4.2236690000000001</v>
      </c>
      <c r="AO849">
        <v>3.763347</v>
      </c>
      <c r="AP849">
        <v>76.166690000000003</v>
      </c>
      <c r="AQ849">
        <v>74.632210000000001</v>
      </c>
      <c r="AR849">
        <v>73.409120000000001</v>
      </c>
      <c r="AS849">
        <v>72.046570000000003</v>
      </c>
      <c r="AT849">
        <v>70.825159999999997</v>
      </c>
      <c r="AU849">
        <v>69.694249999999997</v>
      </c>
      <c r="AV849">
        <v>68.941140000000004</v>
      </c>
      <c r="AW849">
        <v>69.223879999999994</v>
      </c>
      <c r="AX849">
        <v>73.221279999999993</v>
      </c>
      <c r="AY849">
        <v>77.363709999999998</v>
      </c>
      <c r="AZ849">
        <v>81.807580000000002</v>
      </c>
      <c r="BA849">
        <v>85.689269999999993</v>
      </c>
      <c r="BB849">
        <v>89.515060000000005</v>
      </c>
      <c r="BC849">
        <v>92.778779999999998</v>
      </c>
      <c r="BD849">
        <v>95.066550000000007</v>
      </c>
      <c r="BE849">
        <v>96.507310000000004</v>
      </c>
      <c r="BF849">
        <v>96.749529999999993</v>
      </c>
      <c r="BG849">
        <v>96.740070000000003</v>
      </c>
      <c r="BH849">
        <v>95.151079999999993</v>
      </c>
      <c r="BI849">
        <v>91.720690000000005</v>
      </c>
      <c r="BJ849">
        <v>87.170929999999998</v>
      </c>
      <c r="BK849">
        <v>83.641779999999997</v>
      </c>
      <c r="BL849">
        <v>80.953450000000004</v>
      </c>
      <c r="BM849">
        <v>78.486130000000003</v>
      </c>
      <c r="BN849">
        <v>-7.3096000000000003E-3</v>
      </c>
      <c r="BO849">
        <v>-9.0460999999999996E-3</v>
      </c>
      <c r="BP849">
        <v>-1.9773900000000001E-2</v>
      </c>
      <c r="BQ849">
        <v>-7.0775500000000005E-2</v>
      </c>
      <c r="BR849">
        <v>-7.2545899999999996E-2</v>
      </c>
      <c r="BS849">
        <v>-4.0398299999999998E-2</v>
      </c>
      <c r="BT849">
        <v>2.2007100000000002E-2</v>
      </c>
      <c r="BU849">
        <v>7.4510400000000004E-2</v>
      </c>
      <c r="BV849">
        <v>4.4473800000000001E-2</v>
      </c>
      <c r="BW849">
        <v>-1.15975E-2</v>
      </c>
      <c r="BX849">
        <v>-2.9821500000000001E-2</v>
      </c>
      <c r="BY849">
        <v>-9.9106000000000003E-3</v>
      </c>
      <c r="BZ849">
        <v>6.5939600000000001E-2</v>
      </c>
      <c r="CA849">
        <v>3.5344E-2</v>
      </c>
      <c r="CB849">
        <v>6.38436E-2</v>
      </c>
      <c r="CC849">
        <v>7.0663599999999993E-2</v>
      </c>
      <c r="CD849">
        <v>7.9304700000000006E-2</v>
      </c>
      <c r="CE849">
        <v>0.186558</v>
      </c>
      <c r="CF849">
        <v>0.1003443</v>
      </c>
      <c r="CG849">
        <v>-2.0359800000000001E-2</v>
      </c>
      <c r="CH849">
        <v>7.2059799999999993E-2</v>
      </c>
      <c r="CI849">
        <v>5.04608E-2</v>
      </c>
      <c r="CJ849">
        <v>5.3232799999999997E-2</v>
      </c>
      <c r="CK849">
        <v>7.5099200000000005E-2</v>
      </c>
      <c r="CL849">
        <v>6.0518999999999998E-3</v>
      </c>
      <c r="CM849">
        <v>5.5573000000000003E-3</v>
      </c>
      <c r="CN849">
        <v>4.5576999999999996E-3</v>
      </c>
      <c r="CO849">
        <v>2.0812000000000001E-3</v>
      </c>
      <c r="CP849">
        <v>1.7771E-3</v>
      </c>
      <c r="CQ849">
        <v>3.7823000000000002E-3</v>
      </c>
      <c r="CR849">
        <v>2.6075999999999998E-3</v>
      </c>
      <c r="CS849">
        <v>1.6447E-3</v>
      </c>
      <c r="CT849">
        <v>2.2786E-3</v>
      </c>
      <c r="CU849">
        <v>1.9514999999999999E-3</v>
      </c>
      <c r="CV849">
        <v>1.3824E-3</v>
      </c>
      <c r="CW849">
        <v>2.7470000000000001E-4</v>
      </c>
      <c r="CX849">
        <v>1.8481999999999999E-3</v>
      </c>
      <c r="CY849">
        <v>2.7517000000000002E-3</v>
      </c>
      <c r="CZ849">
        <v>3.4358000000000001E-3</v>
      </c>
      <c r="DA849">
        <v>1.14936E-2</v>
      </c>
      <c r="DB849">
        <v>1.5998800000000001E-2</v>
      </c>
      <c r="DC849">
        <v>1.0190599999999999E-2</v>
      </c>
      <c r="DD849">
        <v>1.0995899999999999E-2</v>
      </c>
      <c r="DE849">
        <v>9.0501000000000002E-3</v>
      </c>
      <c r="DF849">
        <v>1.11822E-2</v>
      </c>
      <c r="DG849">
        <v>5.5167999999999997E-3</v>
      </c>
      <c r="DH849">
        <v>3.6519999999999999E-3</v>
      </c>
      <c r="DI849">
        <v>5.1345000000000002E-3</v>
      </c>
    </row>
    <row r="850" spans="1:113" x14ac:dyDescent="0.25">
      <c r="A850" t="str">
        <f t="shared" si="13"/>
        <v>All_All_All_All_No_All_43704</v>
      </c>
      <c r="B850" t="s">
        <v>177</v>
      </c>
      <c r="C850" t="s">
        <v>291</v>
      </c>
      <c r="D850" t="s">
        <v>19</v>
      </c>
      <c r="E850" t="s">
        <v>19</v>
      </c>
      <c r="F850" t="s">
        <v>19</v>
      </c>
      <c r="G850" t="s">
        <v>19</v>
      </c>
      <c r="H850" t="s">
        <v>308</v>
      </c>
      <c r="I850" t="s">
        <v>19</v>
      </c>
      <c r="J850" s="11">
        <v>43704</v>
      </c>
      <c r="K850">
        <v>15</v>
      </c>
      <c r="L850">
        <v>18</v>
      </c>
      <c r="M850">
        <v>8230</v>
      </c>
      <c r="N850">
        <v>0</v>
      </c>
      <c r="O850">
        <v>0</v>
      </c>
      <c r="P850">
        <v>0</v>
      </c>
      <c r="Q850">
        <v>0</v>
      </c>
      <c r="R850">
        <v>3.5443886</v>
      </c>
      <c r="S850">
        <v>3.6415350000000002</v>
      </c>
      <c r="T850">
        <v>3.6371733000000002</v>
      </c>
      <c r="U850">
        <v>3.6135904000000001</v>
      </c>
      <c r="V850">
        <v>3.8413221000000002</v>
      </c>
      <c r="W850">
        <v>4.1773781000000003</v>
      </c>
      <c r="X850">
        <v>4.5760831</v>
      </c>
      <c r="Y850">
        <v>4.9845813000000003</v>
      </c>
      <c r="Z850">
        <v>5.6692869999999997</v>
      </c>
      <c r="AA850">
        <v>6.1980237999999996</v>
      </c>
      <c r="AB850">
        <v>6.6046646000000004</v>
      </c>
      <c r="AC850">
        <v>6.7791832000000003</v>
      </c>
      <c r="AD850">
        <v>6.8247996999999998</v>
      </c>
      <c r="AE850">
        <v>7.1185083000000002</v>
      </c>
      <c r="AF850">
        <v>7.1273751000000001</v>
      </c>
      <c r="AG850">
        <v>6.9024190000000001</v>
      </c>
      <c r="AH850">
        <v>6.4708899999999998</v>
      </c>
      <c r="AI850">
        <v>5.8053889999999999</v>
      </c>
      <c r="AJ850">
        <v>5.4329739999999997</v>
      </c>
      <c r="AK850">
        <v>5.2641939999999998</v>
      </c>
      <c r="AL850">
        <v>5.0265040000000001</v>
      </c>
      <c r="AM850">
        <v>4.5584160000000002</v>
      </c>
      <c r="AN850">
        <v>4.0229489999999997</v>
      </c>
      <c r="AO850">
        <v>3.6804999999999999</v>
      </c>
      <c r="AP850">
        <v>76.684079999999994</v>
      </c>
      <c r="AQ850">
        <v>75.324830000000006</v>
      </c>
      <c r="AR850">
        <v>74.369450000000001</v>
      </c>
      <c r="AS850">
        <v>73.022069999999999</v>
      </c>
      <c r="AT850">
        <v>71.64819</v>
      </c>
      <c r="AU850">
        <v>70.891019999999997</v>
      </c>
      <c r="AV850">
        <v>69.567070000000001</v>
      </c>
      <c r="AW850">
        <v>70.030140000000003</v>
      </c>
      <c r="AX850">
        <v>73.360510000000005</v>
      </c>
      <c r="AY850">
        <v>77.359859999999998</v>
      </c>
      <c r="AZ850">
        <v>82.116470000000007</v>
      </c>
      <c r="BA850">
        <v>86.129649999999998</v>
      </c>
      <c r="BB850">
        <v>89.824759999999998</v>
      </c>
      <c r="BC850">
        <v>92.618579999999994</v>
      </c>
      <c r="BD850">
        <v>94.602239999999995</v>
      </c>
      <c r="BE850">
        <v>95.922970000000007</v>
      </c>
      <c r="BF850">
        <v>96.137739999999994</v>
      </c>
      <c r="BG850">
        <v>95.569689999999994</v>
      </c>
      <c r="BH850">
        <v>93.694760000000002</v>
      </c>
      <c r="BI850">
        <v>90.436580000000006</v>
      </c>
      <c r="BJ850">
        <v>86.163830000000004</v>
      </c>
      <c r="BK850">
        <v>82.983829999999998</v>
      </c>
      <c r="BL850">
        <v>80.54513</v>
      </c>
      <c r="BM850">
        <v>78.533600000000007</v>
      </c>
      <c r="BN850">
        <v>-1.03532E-2</v>
      </c>
      <c r="BO850">
        <v>-1.5118899999999999E-2</v>
      </c>
      <c r="BP850">
        <v>-2.50539E-2</v>
      </c>
      <c r="BQ850">
        <v>-7.3727600000000004E-2</v>
      </c>
      <c r="BR850">
        <v>-7.4770400000000001E-2</v>
      </c>
      <c r="BS850">
        <v>-4.3307999999999999E-2</v>
      </c>
      <c r="BT850">
        <v>2.0542700000000001E-2</v>
      </c>
      <c r="BU850">
        <v>7.3282700000000006E-2</v>
      </c>
      <c r="BV850">
        <v>4.4886200000000001E-2</v>
      </c>
      <c r="BW850">
        <v>-1.03266E-2</v>
      </c>
      <c r="BX850">
        <v>-3.0035699999999999E-2</v>
      </c>
      <c r="BY850">
        <v>-9.9316000000000005E-3</v>
      </c>
      <c r="BZ850">
        <v>6.4807699999999996E-2</v>
      </c>
      <c r="CA850">
        <v>3.53049E-2</v>
      </c>
      <c r="CB850">
        <v>6.5174599999999999E-2</v>
      </c>
      <c r="CC850">
        <v>7.4907799999999997E-2</v>
      </c>
      <c r="CD850">
        <v>8.6664500000000005E-2</v>
      </c>
      <c r="CE850">
        <v>0.19450700000000001</v>
      </c>
      <c r="CF850">
        <v>0.1094537</v>
      </c>
      <c r="CG850">
        <v>-1.27744E-2</v>
      </c>
      <c r="CH850">
        <v>7.3235900000000007E-2</v>
      </c>
      <c r="CI850">
        <v>4.7897700000000001E-2</v>
      </c>
      <c r="CJ850">
        <v>4.89256E-2</v>
      </c>
      <c r="CK850">
        <v>7.1450899999999998E-2</v>
      </c>
      <c r="CL850">
        <v>4.4786000000000001E-3</v>
      </c>
      <c r="CM850">
        <v>4.3344999999999998E-3</v>
      </c>
      <c r="CN850">
        <v>3.7269999999999998E-3</v>
      </c>
      <c r="CO850">
        <v>1.8760000000000001E-3</v>
      </c>
      <c r="CP850">
        <v>1.92E-3</v>
      </c>
      <c r="CQ850">
        <v>3.1564000000000002E-3</v>
      </c>
      <c r="CR850">
        <v>2.2306000000000001E-3</v>
      </c>
      <c r="CS850">
        <v>1.4293000000000001E-3</v>
      </c>
      <c r="CT850">
        <v>1.8756999999999999E-3</v>
      </c>
      <c r="CU850">
        <v>1.8412000000000001E-3</v>
      </c>
      <c r="CV850">
        <v>1.4055000000000001E-3</v>
      </c>
      <c r="CW850">
        <v>2.6249999999999998E-4</v>
      </c>
      <c r="CX850">
        <v>1.9922999999999998E-3</v>
      </c>
      <c r="CY850">
        <v>2.8598999999999999E-3</v>
      </c>
      <c r="CZ850">
        <v>3.3292E-3</v>
      </c>
      <c r="DA850">
        <v>1.06023E-2</v>
      </c>
      <c r="DB850">
        <v>1.4843200000000001E-2</v>
      </c>
      <c r="DC850">
        <v>1.0342199999999999E-2</v>
      </c>
      <c r="DD850">
        <v>1.0470399999999999E-2</v>
      </c>
      <c r="DE850">
        <v>8.3659000000000008E-3</v>
      </c>
      <c r="DF850">
        <v>1.08523E-2</v>
      </c>
      <c r="DG850">
        <v>4.9722999999999998E-3</v>
      </c>
      <c r="DH850">
        <v>3.1357999999999998E-3</v>
      </c>
      <c r="DI850">
        <v>4.4587000000000003E-3</v>
      </c>
    </row>
    <row r="851" spans="1:113" x14ac:dyDescent="0.25">
      <c r="A851" t="str">
        <f t="shared" si="13"/>
        <v>All_All_All_All_No_All_43721</v>
      </c>
      <c r="B851" t="s">
        <v>177</v>
      </c>
      <c r="C851" t="s">
        <v>291</v>
      </c>
      <c r="D851" t="s">
        <v>19</v>
      </c>
      <c r="E851" t="s">
        <v>19</v>
      </c>
      <c r="F851" t="s">
        <v>19</v>
      </c>
      <c r="G851" t="s">
        <v>19</v>
      </c>
      <c r="H851" t="s">
        <v>308</v>
      </c>
      <c r="I851" t="s">
        <v>19</v>
      </c>
      <c r="J851" s="11">
        <v>43721</v>
      </c>
      <c r="K851">
        <v>15</v>
      </c>
      <c r="L851">
        <v>18</v>
      </c>
      <c r="M851">
        <v>8092</v>
      </c>
      <c r="N851">
        <v>1</v>
      </c>
      <c r="O851">
        <v>0</v>
      </c>
      <c r="P851">
        <v>1</v>
      </c>
      <c r="Q851">
        <v>0</v>
      </c>
      <c r="AP851">
        <v>72.429389999999998</v>
      </c>
      <c r="AQ851">
        <v>70.132639999999995</v>
      </c>
      <c r="AR851">
        <v>68.546080000000003</v>
      </c>
      <c r="AS851">
        <v>66.759029999999996</v>
      </c>
      <c r="AT851">
        <v>65.783500000000004</v>
      </c>
      <c r="AU851">
        <v>64.632679999999993</v>
      </c>
      <c r="AV851">
        <v>63.90822</v>
      </c>
      <c r="AW851">
        <v>63.844580000000001</v>
      </c>
      <c r="AX851">
        <v>67.638670000000005</v>
      </c>
      <c r="AY851">
        <v>73.592060000000004</v>
      </c>
      <c r="AZ851">
        <v>79.076049999999995</v>
      </c>
      <c r="BA851">
        <v>84.311509999999998</v>
      </c>
      <c r="BB851">
        <v>88.372060000000005</v>
      </c>
      <c r="BC851">
        <v>91.434799999999996</v>
      </c>
      <c r="BD851">
        <v>93.665350000000004</v>
      </c>
      <c r="BE851">
        <v>95.463409999999996</v>
      </c>
      <c r="BF851">
        <v>96.089749999999995</v>
      </c>
      <c r="BG851">
        <v>95.543570000000003</v>
      </c>
      <c r="BH851">
        <v>93.742580000000004</v>
      </c>
      <c r="BI851">
        <v>89.954089999999994</v>
      </c>
      <c r="BJ851">
        <v>85.158410000000003</v>
      </c>
      <c r="BK851">
        <v>81.293689999999998</v>
      </c>
      <c r="BL851">
        <v>78.325680000000006</v>
      </c>
      <c r="BM851">
        <v>75.759140000000002</v>
      </c>
    </row>
    <row r="852" spans="1:113" x14ac:dyDescent="0.25">
      <c r="A852" t="str">
        <f t="shared" si="13"/>
        <v>All_All_All_All_No_All_2958465</v>
      </c>
      <c r="B852" t="s">
        <v>204</v>
      </c>
      <c r="C852" t="s">
        <v>291</v>
      </c>
      <c r="D852" t="s">
        <v>19</v>
      </c>
      <c r="E852" t="s">
        <v>19</v>
      </c>
      <c r="F852" t="s">
        <v>19</v>
      </c>
      <c r="G852" t="s">
        <v>19</v>
      </c>
      <c r="H852" t="s">
        <v>308</v>
      </c>
      <c r="I852" t="s">
        <v>19</v>
      </c>
      <c r="J852" s="11">
        <v>2958465</v>
      </c>
      <c r="K852">
        <v>15</v>
      </c>
      <c r="L852">
        <v>18</v>
      </c>
      <c r="M852">
        <v>8577.1110000000008</v>
      </c>
      <c r="N852">
        <v>0</v>
      </c>
      <c r="O852">
        <v>0</v>
      </c>
      <c r="P852">
        <v>0</v>
      </c>
      <c r="Q852">
        <v>0</v>
      </c>
      <c r="R852">
        <v>3.4885296000000001</v>
      </c>
      <c r="S852">
        <v>3.4871105</v>
      </c>
      <c r="T852">
        <v>3.4850603000000002</v>
      </c>
      <c r="U852">
        <v>3.5873648999999999</v>
      </c>
      <c r="V852">
        <v>3.696231</v>
      </c>
      <c r="W852">
        <v>4.0010763999999996</v>
      </c>
      <c r="X852">
        <v>4.2813948000000002</v>
      </c>
      <c r="Y852">
        <v>4.7651189</v>
      </c>
      <c r="Z852">
        <v>5.3422035000000001</v>
      </c>
      <c r="AA852">
        <v>5.7236189</v>
      </c>
      <c r="AB852">
        <v>6.0260692999999996</v>
      </c>
      <c r="AC852">
        <v>6.2347473000000004</v>
      </c>
      <c r="AD852">
        <v>6.2638610999999997</v>
      </c>
      <c r="AE852">
        <v>6.4954786999999996</v>
      </c>
      <c r="AF852">
        <v>6.5118808000000001</v>
      </c>
      <c r="AG852">
        <v>6.3699750000000002</v>
      </c>
      <c r="AH852">
        <v>6.0265919999999999</v>
      </c>
      <c r="AI852">
        <v>5.4952420000000002</v>
      </c>
      <c r="AJ852">
        <v>5.239725</v>
      </c>
      <c r="AK852">
        <v>5.1076290000000002</v>
      </c>
      <c r="AL852">
        <v>4.9035149999999996</v>
      </c>
      <c r="AM852">
        <v>4.5694220000000003</v>
      </c>
      <c r="AN852">
        <v>4.0946379999999998</v>
      </c>
      <c r="AO852">
        <v>3.7265450000000002</v>
      </c>
      <c r="AP852">
        <v>76.27901</v>
      </c>
      <c r="AQ852">
        <v>74.45138</v>
      </c>
      <c r="AR852">
        <v>72.957650000000001</v>
      </c>
      <c r="AS852">
        <v>71.450419999999994</v>
      </c>
      <c r="AT852">
        <v>70.225620000000006</v>
      </c>
      <c r="AU852">
        <v>69.214449999999999</v>
      </c>
      <c r="AV852">
        <v>68.313509999999994</v>
      </c>
      <c r="AW852">
        <v>69.122739999999993</v>
      </c>
      <c r="AX852">
        <v>72.9846</v>
      </c>
      <c r="AY852">
        <v>77.728300000000004</v>
      </c>
      <c r="AZ852">
        <v>82.424599999999998</v>
      </c>
      <c r="BA852">
        <v>86.647069999999999</v>
      </c>
      <c r="BB852">
        <v>90.174019999999999</v>
      </c>
      <c r="BC852">
        <v>93.055859999999996</v>
      </c>
      <c r="BD852">
        <v>95.277789999999996</v>
      </c>
      <c r="BE852">
        <v>96.632069999999999</v>
      </c>
      <c r="BF852">
        <v>97.158709999999999</v>
      </c>
      <c r="BG852">
        <v>96.829909999999998</v>
      </c>
      <c r="BH852">
        <v>95.462869999999995</v>
      </c>
      <c r="BI852">
        <v>92.580190000000002</v>
      </c>
      <c r="BJ852">
        <v>88.220569999999995</v>
      </c>
      <c r="BK852">
        <v>84.200969999999998</v>
      </c>
      <c r="BL852">
        <v>81.154290000000003</v>
      </c>
      <c r="BM852">
        <v>78.726969999999994</v>
      </c>
      <c r="BN852">
        <v>-4.3166999999999997E-2</v>
      </c>
      <c r="BO852">
        <v>-3.37615E-2</v>
      </c>
      <c r="BP852">
        <v>-4.8321000000000003E-2</v>
      </c>
      <c r="BQ852">
        <v>-8.3308300000000002E-2</v>
      </c>
      <c r="BR852">
        <v>-8.8640800000000006E-2</v>
      </c>
      <c r="BS852">
        <v>-4.6555300000000001E-2</v>
      </c>
      <c r="BT852">
        <v>1.57453E-2</v>
      </c>
      <c r="BU852">
        <v>7.4471499999999996E-2</v>
      </c>
      <c r="BV852">
        <v>8.0171099999999995E-2</v>
      </c>
      <c r="BW852">
        <v>2.16844E-2</v>
      </c>
      <c r="BX852">
        <v>-1.4938999999999999E-2</v>
      </c>
      <c r="BY852">
        <v>-3.7356999999999998E-3</v>
      </c>
      <c r="BZ852">
        <v>5.21538E-2</v>
      </c>
      <c r="CA852">
        <v>2.3227999999999999E-2</v>
      </c>
      <c r="CB852">
        <v>6.25135E-2</v>
      </c>
      <c r="CC852">
        <v>6.9593699999999994E-2</v>
      </c>
      <c r="CD852">
        <v>7.5526200000000002E-2</v>
      </c>
      <c r="CE852">
        <v>0.1606831</v>
      </c>
      <c r="CF852">
        <v>8.2336999999999994E-2</v>
      </c>
      <c r="CG852">
        <v>-2.9528200000000001E-2</v>
      </c>
      <c r="CH852">
        <v>4.7909399999999998E-2</v>
      </c>
      <c r="CI852">
        <v>1.9903899999999999E-2</v>
      </c>
      <c r="CJ852">
        <v>2.48893E-2</v>
      </c>
      <c r="CK852">
        <v>4.8876799999999998E-2</v>
      </c>
      <c r="CL852">
        <v>4.0180000000000001E-4</v>
      </c>
      <c r="CM852">
        <v>4.1819999999999997E-4</v>
      </c>
      <c r="CN852">
        <v>3.615E-4</v>
      </c>
      <c r="CO852">
        <v>2.162E-4</v>
      </c>
      <c r="CP852">
        <v>2.2489999999999999E-4</v>
      </c>
      <c r="CQ852">
        <v>3.859E-4</v>
      </c>
      <c r="CR852">
        <v>2.374E-4</v>
      </c>
      <c r="CS852">
        <v>1.66E-4</v>
      </c>
      <c r="CT852">
        <v>2.376E-4</v>
      </c>
      <c r="CU852">
        <v>2.3259999999999999E-4</v>
      </c>
      <c r="CV852">
        <v>1.4909999999999999E-4</v>
      </c>
      <c r="CW852">
        <v>3.3300000000000003E-5</v>
      </c>
      <c r="CX852">
        <v>1.997E-4</v>
      </c>
      <c r="CY852">
        <v>2.8009999999999998E-4</v>
      </c>
      <c r="CZ852">
        <v>3.234E-4</v>
      </c>
      <c r="DA852">
        <v>9.2290000000000004E-4</v>
      </c>
      <c r="DB852">
        <v>1.258E-3</v>
      </c>
      <c r="DC852">
        <v>8.8949999999999999E-4</v>
      </c>
      <c r="DD852">
        <v>9.4780000000000005E-4</v>
      </c>
      <c r="DE852">
        <v>8.0429999999999998E-4</v>
      </c>
      <c r="DF852">
        <v>9.368E-4</v>
      </c>
      <c r="DG852">
        <v>4.5639999999999998E-4</v>
      </c>
      <c r="DH852">
        <v>3.0420000000000002E-4</v>
      </c>
      <c r="DI852">
        <v>4.3409999999999998E-4</v>
      </c>
    </row>
    <row r="853" spans="1:113" x14ac:dyDescent="0.25">
      <c r="A853" t="str">
        <f t="shared" si="13"/>
        <v>All_All_All_All_Yes_All_43627</v>
      </c>
      <c r="B853" t="s">
        <v>177</v>
      </c>
      <c r="C853" t="s">
        <v>292</v>
      </c>
      <c r="D853" t="s">
        <v>19</v>
      </c>
      <c r="E853" t="s">
        <v>19</v>
      </c>
      <c r="F853" t="s">
        <v>19</v>
      </c>
      <c r="G853" t="s">
        <v>19</v>
      </c>
      <c r="H853" t="s">
        <v>309</v>
      </c>
      <c r="I853" t="s">
        <v>19</v>
      </c>
      <c r="J853" s="11">
        <v>43627</v>
      </c>
      <c r="K853">
        <v>15</v>
      </c>
      <c r="L853">
        <v>18</v>
      </c>
      <c r="M853">
        <v>114068</v>
      </c>
      <c r="N853">
        <v>0</v>
      </c>
      <c r="O853">
        <v>0</v>
      </c>
      <c r="P853">
        <v>0</v>
      </c>
      <c r="Q853">
        <v>0</v>
      </c>
      <c r="R853">
        <v>6.2775306000000004</v>
      </c>
      <c r="S853">
        <v>6.0592081999999996</v>
      </c>
      <c r="T853">
        <v>5.9707129999999999</v>
      </c>
      <c r="U853">
        <v>5.9749816999999998</v>
      </c>
      <c r="V853">
        <v>6.2951161999999998</v>
      </c>
      <c r="W853">
        <v>6.8503365000000001</v>
      </c>
      <c r="X853">
        <v>7.6334913000000002</v>
      </c>
      <c r="Y853">
        <v>8.5729100999999996</v>
      </c>
      <c r="Z853">
        <v>9.5887221999999994</v>
      </c>
      <c r="AA853">
        <v>10.297480999999999</v>
      </c>
      <c r="AB853">
        <v>10.856211</v>
      </c>
      <c r="AC853">
        <v>11.187726</v>
      </c>
      <c r="AD853">
        <v>11.26314</v>
      </c>
      <c r="AE853">
        <v>11.484170000000001</v>
      </c>
      <c r="AF853">
        <v>11.322380000000001</v>
      </c>
      <c r="AG853">
        <v>11.11205</v>
      </c>
      <c r="AH853">
        <v>10.69759</v>
      </c>
      <c r="AI853">
        <v>9.9048619999999996</v>
      </c>
      <c r="AJ853">
        <v>9.0927980000000002</v>
      </c>
      <c r="AK853">
        <v>8.7437000000000005</v>
      </c>
      <c r="AL853">
        <v>8.5187120000000007</v>
      </c>
      <c r="AM853">
        <v>7.9553979999999997</v>
      </c>
      <c r="AN853">
        <v>7.2704550000000001</v>
      </c>
      <c r="AO853">
        <v>6.7591330000000003</v>
      </c>
      <c r="AP853">
        <v>79.009259999999998</v>
      </c>
      <c r="AQ853">
        <v>76.186989999999994</v>
      </c>
      <c r="AR853">
        <v>74.41395</v>
      </c>
      <c r="AS853">
        <v>73.34375</v>
      </c>
      <c r="AT853">
        <v>71.687579999999997</v>
      </c>
      <c r="AU853">
        <v>71.087779999999995</v>
      </c>
      <c r="AV853">
        <v>70.715530000000001</v>
      </c>
      <c r="AW853">
        <v>73.106489999999994</v>
      </c>
      <c r="AX853">
        <v>77.659049999999993</v>
      </c>
      <c r="AY853">
        <v>82.221400000000003</v>
      </c>
      <c r="AZ853">
        <v>85.985370000000003</v>
      </c>
      <c r="BA853">
        <v>90.076089999999994</v>
      </c>
      <c r="BB853">
        <v>93.505889999999994</v>
      </c>
      <c r="BC853">
        <v>95.876649999999998</v>
      </c>
      <c r="BD853">
        <v>97.953209999999999</v>
      </c>
      <c r="BE853">
        <v>99.114859999999993</v>
      </c>
      <c r="BF853">
        <v>100.01090000000001</v>
      </c>
      <c r="BG853">
        <v>99.490369999999999</v>
      </c>
      <c r="BH853">
        <v>98.121170000000006</v>
      </c>
      <c r="BI853">
        <v>96.016559999999998</v>
      </c>
      <c r="BJ853">
        <v>92.781840000000003</v>
      </c>
      <c r="BK853">
        <v>87.854470000000006</v>
      </c>
      <c r="BL853">
        <v>84.455939999999998</v>
      </c>
      <c r="BM853">
        <v>82.282550000000001</v>
      </c>
      <c r="BN853">
        <v>-0.11364730000000001</v>
      </c>
      <c r="BO853">
        <v>-0.1122023</v>
      </c>
      <c r="BP853">
        <v>-0.12218660000000001</v>
      </c>
      <c r="BQ853">
        <v>-6.8579299999999996E-2</v>
      </c>
      <c r="BR853">
        <v>-7.4658000000000002E-2</v>
      </c>
      <c r="BS853">
        <v>6.6227999999999999E-3</v>
      </c>
      <c r="BT853">
        <v>3.4744200000000003E-2</v>
      </c>
      <c r="BU853">
        <v>0.1720323</v>
      </c>
      <c r="BV853">
        <v>0.17476990000000001</v>
      </c>
      <c r="BW853">
        <v>0.1198024</v>
      </c>
      <c r="BX853">
        <v>5.4398500000000002E-2</v>
      </c>
      <c r="BY853">
        <v>-1.6476999999999999E-2</v>
      </c>
      <c r="BZ853">
        <v>-4.67143E-2</v>
      </c>
      <c r="CA853">
        <v>-5.3339400000000002E-2</v>
      </c>
      <c r="CB853">
        <v>0.1176005</v>
      </c>
      <c r="CC853">
        <v>9.3732800000000005E-2</v>
      </c>
      <c r="CD853">
        <v>6.3984299999999994E-2</v>
      </c>
      <c r="CE853">
        <v>1.06777E-2</v>
      </c>
      <c r="CF853">
        <v>-2.5757499999999999E-2</v>
      </c>
      <c r="CG853">
        <v>-2.9305000000000001E-2</v>
      </c>
      <c r="CH853">
        <v>-4.3699200000000001E-2</v>
      </c>
      <c r="CI853">
        <v>-8.4188799999999994E-2</v>
      </c>
      <c r="CJ853">
        <v>-7.8158599999999995E-2</v>
      </c>
      <c r="CK853">
        <v>-8.9246199999999998E-2</v>
      </c>
      <c r="CL853">
        <v>5.6928999999999999E-3</v>
      </c>
      <c r="CM853">
        <v>3.7179000000000001E-3</v>
      </c>
      <c r="CN853">
        <v>3.1903000000000001E-3</v>
      </c>
      <c r="CO853">
        <v>2.4168000000000002E-3</v>
      </c>
      <c r="CP853">
        <v>1.9434000000000001E-3</v>
      </c>
      <c r="CQ853">
        <v>6.2430000000000005E-4</v>
      </c>
      <c r="CR853">
        <v>1.1409E-3</v>
      </c>
      <c r="CS853">
        <v>1.3265E-3</v>
      </c>
      <c r="CT853">
        <v>6.6439999999999999E-4</v>
      </c>
      <c r="CU853">
        <v>3.9990000000000002E-4</v>
      </c>
      <c r="CV853">
        <v>2.0479999999999999E-4</v>
      </c>
      <c r="CW853">
        <v>1.008E-4</v>
      </c>
      <c r="CX853">
        <v>1.4899999999999999E-4</v>
      </c>
      <c r="CY853">
        <v>2.9510000000000002E-4</v>
      </c>
      <c r="CZ853">
        <v>2.5314999999999999E-3</v>
      </c>
      <c r="DA853">
        <v>2.4076000000000002E-3</v>
      </c>
      <c r="DB853">
        <v>2.4669000000000002E-3</v>
      </c>
      <c r="DC853">
        <v>9.7307999999999995E-3</v>
      </c>
      <c r="DD853">
        <v>4.3649899999999998E-2</v>
      </c>
      <c r="DE853">
        <v>4.9406699999999998E-2</v>
      </c>
      <c r="DF853">
        <v>4.0601999999999999E-2</v>
      </c>
      <c r="DG853">
        <v>7.1162999999999999E-3</v>
      </c>
      <c r="DH853">
        <v>3.8624000000000002E-3</v>
      </c>
      <c r="DI853">
        <v>3.3349E-3</v>
      </c>
    </row>
    <row r="854" spans="1:113" x14ac:dyDescent="0.25">
      <c r="A854" t="str">
        <f t="shared" si="13"/>
        <v>All_All_All_All_Yes_All_43670</v>
      </c>
      <c r="B854" t="s">
        <v>177</v>
      </c>
      <c r="C854" t="s">
        <v>292</v>
      </c>
      <c r="D854" t="s">
        <v>19</v>
      </c>
      <c r="E854" t="s">
        <v>19</v>
      </c>
      <c r="F854" t="s">
        <v>19</v>
      </c>
      <c r="G854" t="s">
        <v>19</v>
      </c>
      <c r="H854" t="s">
        <v>309</v>
      </c>
      <c r="I854" t="s">
        <v>19</v>
      </c>
      <c r="J854" s="11">
        <v>43670</v>
      </c>
      <c r="K854">
        <v>15</v>
      </c>
      <c r="L854">
        <v>18</v>
      </c>
      <c r="M854">
        <v>109659</v>
      </c>
      <c r="N854">
        <v>0</v>
      </c>
      <c r="O854">
        <v>0</v>
      </c>
      <c r="P854">
        <v>0</v>
      </c>
      <c r="Q854">
        <v>0</v>
      </c>
      <c r="R854">
        <v>6.3404011999999996</v>
      </c>
      <c r="S854">
        <v>6.0464694999999997</v>
      </c>
      <c r="T854">
        <v>5.8991126999999999</v>
      </c>
      <c r="U854">
        <v>5.8957388000000002</v>
      </c>
      <c r="V854">
        <v>6.1794329000000001</v>
      </c>
      <c r="W854">
        <v>6.7598311000000004</v>
      </c>
      <c r="X854">
        <v>7.3403402</v>
      </c>
      <c r="Y854">
        <v>8.2684110999999998</v>
      </c>
      <c r="Z854">
        <v>9.0828804999999999</v>
      </c>
      <c r="AA854">
        <v>9.7474886000000005</v>
      </c>
      <c r="AB854">
        <v>10.406987000000001</v>
      </c>
      <c r="AC854">
        <v>10.781084</v>
      </c>
      <c r="AD854">
        <v>10.914724</v>
      </c>
      <c r="AE854">
        <v>11.140411</v>
      </c>
      <c r="AF854">
        <v>11.041964999999999</v>
      </c>
      <c r="AG854">
        <v>10.862780000000001</v>
      </c>
      <c r="AH854">
        <v>10.4758</v>
      </c>
      <c r="AI854">
        <v>9.7580179999999999</v>
      </c>
      <c r="AJ854">
        <v>9.1310760000000002</v>
      </c>
      <c r="AK854">
        <v>8.879918</v>
      </c>
      <c r="AL854">
        <v>8.5383650000000006</v>
      </c>
      <c r="AM854">
        <v>7.8471279999999997</v>
      </c>
      <c r="AN854">
        <v>7.191255</v>
      </c>
      <c r="AO854">
        <v>6.7032379999999998</v>
      </c>
      <c r="AP854">
        <v>76.679370000000006</v>
      </c>
      <c r="AQ854">
        <v>73.839889999999997</v>
      </c>
      <c r="AR854">
        <v>71.955240000000003</v>
      </c>
      <c r="AS854">
        <v>70.791020000000003</v>
      </c>
      <c r="AT854">
        <v>70.095730000000003</v>
      </c>
      <c r="AU854">
        <v>69.269090000000006</v>
      </c>
      <c r="AV854">
        <v>68.270899999999997</v>
      </c>
      <c r="AW854">
        <v>69.495050000000006</v>
      </c>
      <c r="AX854">
        <v>73.101669999999999</v>
      </c>
      <c r="AY854">
        <v>77.648219999999995</v>
      </c>
      <c r="AZ854">
        <v>82.176100000000005</v>
      </c>
      <c r="BA854">
        <v>85.699349999999995</v>
      </c>
      <c r="BB854">
        <v>88.579130000000006</v>
      </c>
      <c r="BC854">
        <v>92.142489999999995</v>
      </c>
      <c r="BD854">
        <v>94.797809999999998</v>
      </c>
      <c r="BE854">
        <v>96.208370000000002</v>
      </c>
      <c r="BF854">
        <v>96.657039999999995</v>
      </c>
      <c r="BG854">
        <v>96.731759999999994</v>
      </c>
      <c r="BH854">
        <v>96.067750000000004</v>
      </c>
      <c r="BI854">
        <v>94.048069999999996</v>
      </c>
      <c r="BJ854">
        <v>90.036580000000001</v>
      </c>
      <c r="BK854">
        <v>85.556319999999999</v>
      </c>
      <c r="BL854">
        <v>82.544640000000001</v>
      </c>
      <c r="BM854">
        <v>80.157219999999995</v>
      </c>
      <c r="BN854">
        <v>-0.20398379999999999</v>
      </c>
      <c r="BO854">
        <v>-0.125361</v>
      </c>
      <c r="BP854">
        <v>-0.1369483</v>
      </c>
      <c r="BQ854">
        <v>-0.12086280000000001</v>
      </c>
      <c r="BR854">
        <v>-0.1167743</v>
      </c>
      <c r="BS854">
        <v>-0.14463860000000001</v>
      </c>
      <c r="BT854">
        <v>-7.8900100000000001E-2</v>
      </c>
      <c r="BU854">
        <v>4.8198E-3</v>
      </c>
      <c r="BV854">
        <v>8.6919499999999997E-2</v>
      </c>
      <c r="BW854">
        <v>8.0025799999999994E-2</v>
      </c>
      <c r="BX854">
        <v>-4.6239000000000002E-3</v>
      </c>
      <c r="BY854">
        <v>-1.9923300000000001E-2</v>
      </c>
      <c r="BZ854">
        <v>-2.6264699999999998E-2</v>
      </c>
      <c r="CA854">
        <v>2.9529699999999999E-2</v>
      </c>
      <c r="CB854">
        <v>0.18552379999999999</v>
      </c>
      <c r="CC854">
        <v>0.17739199999999999</v>
      </c>
      <c r="CD854">
        <v>0.1614141</v>
      </c>
      <c r="CE854">
        <v>7.7542700000000006E-2</v>
      </c>
      <c r="CF854">
        <v>-5.2858700000000002E-2</v>
      </c>
      <c r="CG854">
        <v>-0.1108967</v>
      </c>
      <c r="CH854">
        <v>-9.5810599999999996E-2</v>
      </c>
      <c r="CI854">
        <v>-5.1504399999999999E-2</v>
      </c>
      <c r="CJ854">
        <v>-6.9736099999999995E-2</v>
      </c>
      <c r="CK854">
        <v>-7.9030000000000003E-2</v>
      </c>
      <c r="CL854">
        <v>4.7023999999999998E-3</v>
      </c>
      <c r="CM854">
        <v>8.9150000000000004E-4</v>
      </c>
      <c r="CN854">
        <v>1.0334000000000001E-3</v>
      </c>
      <c r="CO854">
        <v>1.2715000000000001E-3</v>
      </c>
      <c r="CP854">
        <v>1.8393000000000001E-3</v>
      </c>
      <c r="CQ854">
        <v>3.0750999999999999E-3</v>
      </c>
      <c r="CR854">
        <v>2.5425000000000001E-3</v>
      </c>
      <c r="CS854">
        <v>2.1343E-3</v>
      </c>
      <c r="CT854">
        <v>3.1660999999999998E-3</v>
      </c>
      <c r="CU854">
        <v>1.8400999999999999E-3</v>
      </c>
      <c r="CV854">
        <v>4.7699999999999999E-4</v>
      </c>
      <c r="CW854">
        <v>1.037E-4</v>
      </c>
      <c r="CX854">
        <v>4.7100000000000001E-4</v>
      </c>
      <c r="CY854">
        <v>5.2610000000000005E-4</v>
      </c>
      <c r="CZ854">
        <v>1.6176999999999999E-3</v>
      </c>
      <c r="DA854">
        <v>1.4645000000000001E-3</v>
      </c>
      <c r="DB854">
        <v>1.5072E-3</v>
      </c>
      <c r="DC854">
        <v>6.4235999999999998E-3</v>
      </c>
      <c r="DD854">
        <v>3.7671999999999997E-2</v>
      </c>
      <c r="DE854">
        <v>4.3201999999999997E-2</v>
      </c>
      <c r="DF854">
        <v>3.4330199999999998E-2</v>
      </c>
      <c r="DG854">
        <v>3.2942000000000002E-3</v>
      </c>
      <c r="DH854">
        <v>1.4564999999999999E-3</v>
      </c>
      <c r="DI854">
        <v>1.371E-3</v>
      </c>
    </row>
    <row r="855" spans="1:113" x14ac:dyDescent="0.25">
      <c r="A855" t="str">
        <f t="shared" si="13"/>
        <v>All_All_All_All_Yes_All_43672</v>
      </c>
      <c r="B855" t="s">
        <v>177</v>
      </c>
      <c r="C855" t="s">
        <v>292</v>
      </c>
      <c r="D855" t="s">
        <v>19</v>
      </c>
      <c r="E855" t="s">
        <v>19</v>
      </c>
      <c r="F855" t="s">
        <v>19</v>
      </c>
      <c r="G855" t="s">
        <v>19</v>
      </c>
      <c r="H855" t="s">
        <v>309</v>
      </c>
      <c r="I855" t="s">
        <v>19</v>
      </c>
      <c r="J855" s="11">
        <v>43672</v>
      </c>
      <c r="K855">
        <v>15</v>
      </c>
      <c r="L855">
        <v>18</v>
      </c>
      <c r="M855">
        <v>109624</v>
      </c>
      <c r="N855">
        <v>0</v>
      </c>
      <c r="O855">
        <v>0</v>
      </c>
      <c r="P855">
        <v>0</v>
      </c>
      <c r="Q855">
        <v>0</v>
      </c>
      <c r="R855">
        <v>6.4045858000000004</v>
      </c>
      <c r="S855">
        <v>6.1102093999999996</v>
      </c>
      <c r="T855">
        <v>5.9848926000000002</v>
      </c>
      <c r="U855">
        <v>5.9884651</v>
      </c>
      <c r="V855">
        <v>6.2811615999999999</v>
      </c>
      <c r="W855">
        <v>6.8182754000000001</v>
      </c>
      <c r="X855">
        <v>7.3830654999999998</v>
      </c>
      <c r="Y855">
        <v>8.1369369999999996</v>
      </c>
      <c r="Z855">
        <v>8.8862558000000007</v>
      </c>
      <c r="AA855">
        <v>9.4783469999999994</v>
      </c>
      <c r="AB855">
        <v>9.9977362000000003</v>
      </c>
      <c r="AC855">
        <v>10.278931999999999</v>
      </c>
      <c r="AD855">
        <v>10.324192</v>
      </c>
      <c r="AE855">
        <v>10.472872000000001</v>
      </c>
      <c r="AF855">
        <v>10.364709</v>
      </c>
      <c r="AG855">
        <v>10.19379</v>
      </c>
      <c r="AH855">
        <v>9.8291559999999993</v>
      </c>
      <c r="AI855">
        <v>9.1791549999999997</v>
      </c>
      <c r="AJ855">
        <v>8.5964460000000003</v>
      </c>
      <c r="AK855">
        <v>8.2979939999999992</v>
      </c>
      <c r="AL855">
        <v>8.0995600000000003</v>
      </c>
      <c r="AM855">
        <v>7.6014679999999997</v>
      </c>
      <c r="AN855">
        <v>6.984197</v>
      </c>
      <c r="AO855">
        <v>6.4845379999999997</v>
      </c>
      <c r="AP855">
        <v>75.500010000000003</v>
      </c>
      <c r="AQ855">
        <v>75.513620000000003</v>
      </c>
      <c r="AR855">
        <v>74.203969999999998</v>
      </c>
      <c r="AS855">
        <v>72.412109999999998</v>
      </c>
      <c r="AT855">
        <v>70.779529999999994</v>
      </c>
      <c r="AU855">
        <v>69.461179999999999</v>
      </c>
      <c r="AV855">
        <v>68.448710000000005</v>
      </c>
      <c r="AW855">
        <v>69.612629999999996</v>
      </c>
      <c r="AX855">
        <v>72.264210000000006</v>
      </c>
      <c r="AY855">
        <v>75.994110000000006</v>
      </c>
      <c r="AZ855">
        <v>80.449330000000003</v>
      </c>
      <c r="BA855">
        <v>84.244</v>
      </c>
      <c r="BB855">
        <v>87.430599999999998</v>
      </c>
      <c r="BC855">
        <v>89.886259999999993</v>
      </c>
      <c r="BD855">
        <v>92.073670000000007</v>
      </c>
      <c r="BE855">
        <v>93.560299999999998</v>
      </c>
      <c r="BF855">
        <v>94.114739999999998</v>
      </c>
      <c r="BG855">
        <v>93.705200000000005</v>
      </c>
      <c r="BH855">
        <v>92.306370000000001</v>
      </c>
      <c r="BI855">
        <v>89.686549999999997</v>
      </c>
      <c r="BJ855">
        <v>85.654629999999997</v>
      </c>
      <c r="BK855">
        <v>81.40504</v>
      </c>
      <c r="BL855">
        <v>78.552700000000002</v>
      </c>
      <c r="BM855">
        <v>76.235439999999997</v>
      </c>
      <c r="BN855">
        <v>-0.20338680000000001</v>
      </c>
      <c r="BO855">
        <v>-0.12791159999999999</v>
      </c>
      <c r="BP855">
        <v>-0.1420159</v>
      </c>
      <c r="BQ855">
        <v>-0.1231192</v>
      </c>
      <c r="BR855">
        <v>-0.1190807</v>
      </c>
      <c r="BS855">
        <v>-0.1465832</v>
      </c>
      <c r="BT855">
        <v>-8.1497299999999995E-2</v>
      </c>
      <c r="BU855">
        <v>1.1463000000000001E-3</v>
      </c>
      <c r="BV855">
        <v>8.50823E-2</v>
      </c>
      <c r="BW855">
        <v>8.0448900000000004E-2</v>
      </c>
      <c r="BX855">
        <v>-3.4501000000000002E-3</v>
      </c>
      <c r="BY855">
        <v>-2.0645299999999998E-2</v>
      </c>
      <c r="BZ855">
        <v>-2.47298E-2</v>
      </c>
      <c r="CA855">
        <v>3.5237600000000001E-2</v>
      </c>
      <c r="CB855">
        <v>0.1873602</v>
      </c>
      <c r="CC855">
        <v>0.1805254</v>
      </c>
      <c r="CD855">
        <v>0.1667092</v>
      </c>
      <c r="CE855">
        <v>8.3930400000000002E-2</v>
      </c>
      <c r="CF855">
        <v>-4.12106E-2</v>
      </c>
      <c r="CG855">
        <v>-9.8115400000000005E-2</v>
      </c>
      <c r="CH855">
        <v>-9.1540800000000005E-2</v>
      </c>
      <c r="CI855">
        <v>-5.2248799999999998E-2</v>
      </c>
      <c r="CJ855">
        <v>-7.5524900000000006E-2</v>
      </c>
      <c r="CK855">
        <v>-6.5330399999999997E-2</v>
      </c>
      <c r="CL855">
        <v>4.3102000000000001E-3</v>
      </c>
      <c r="CM855">
        <v>1.0300999999999999E-3</v>
      </c>
      <c r="CN855">
        <v>1.0551E-3</v>
      </c>
      <c r="CO855">
        <v>1.0897999999999999E-3</v>
      </c>
      <c r="CP855">
        <v>9.0660000000000003E-4</v>
      </c>
      <c r="CQ855">
        <v>6.4019999999999995E-4</v>
      </c>
      <c r="CR855">
        <v>1.0189999999999999E-3</v>
      </c>
      <c r="CS855">
        <v>8.6390000000000002E-4</v>
      </c>
      <c r="CT855">
        <v>7.339E-4</v>
      </c>
      <c r="CU855">
        <v>4.6240000000000002E-4</v>
      </c>
      <c r="CV855">
        <v>2.0320000000000001E-4</v>
      </c>
      <c r="CW855">
        <v>1.0009999999999999E-4</v>
      </c>
      <c r="CX855">
        <v>1.4809999999999999E-4</v>
      </c>
      <c r="CY855">
        <v>2.1359999999999999E-4</v>
      </c>
      <c r="CZ855">
        <v>1.193E-3</v>
      </c>
      <c r="DA855">
        <v>1.1708999999999999E-3</v>
      </c>
      <c r="DB855">
        <v>1.2505999999999999E-3</v>
      </c>
      <c r="DC855">
        <v>4.2367999999999998E-3</v>
      </c>
      <c r="DD855">
        <v>2.1557199999999999E-2</v>
      </c>
      <c r="DE855">
        <v>2.5327100000000002E-2</v>
      </c>
      <c r="DF855">
        <v>1.9814200000000001E-2</v>
      </c>
      <c r="DG855">
        <v>2.1870000000000001E-3</v>
      </c>
      <c r="DH855">
        <v>1.2074E-3</v>
      </c>
      <c r="DI855">
        <v>1.0773E-3</v>
      </c>
    </row>
    <row r="856" spans="1:113" x14ac:dyDescent="0.25">
      <c r="A856" t="str">
        <f t="shared" si="13"/>
        <v>All_All_All_All_Yes_All_43690</v>
      </c>
      <c r="B856" t="s">
        <v>177</v>
      </c>
      <c r="C856" t="s">
        <v>292</v>
      </c>
      <c r="D856" t="s">
        <v>19</v>
      </c>
      <c r="E856" t="s">
        <v>19</v>
      </c>
      <c r="F856" t="s">
        <v>19</v>
      </c>
      <c r="G856" t="s">
        <v>19</v>
      </c>
      <c r="H856" t="s">
        <v>309</v>
      </c>
      <c r="I856" t="s">
        <v>19</v>
      </c>
      <c r="J856" s="11">
        <v>43690</v>
      </c>
      <c r="K856">
        <v>15</v>
      </c>
      <c r="L856">
        <v>18</v>
      </c>
      <c r="M856">
        <v>108546</v>
      </c>
      <c r="N856">
        <v>0</v>
      </c>
      <c r="O856">
        <v>0</v>
      </c>
      <c r="P856">
        <v>0</v>
      </c>
      <c r="Q856">
        <v>0</v>
      </c>
      <c r="R856">
        <v>6.0183865000000001</v>
      </c>
      <c r="S856">
        <v>5.8370039</v>
      </c>
      <c r="T856">
        <v>5.6895987999999997</v>
      </c>
      <c r="U856">
        <v>5.7072566</v>
      </c>
      <c r="V856">
        <v>6.0241959999999999</v>
      </c>
      <c r="W856">
        <v>6.5889233999999997</v>
      </c>
      <c r="X856">
        <v>7.3028246000000001</v>
      </c>
      <c r="Y856">
        <v>8.1539850999999999</v>
      </c>
      <c r="Z856">
        <v>9.1407006000000006</v>
      </c>
      <c r="AA856">
        <v>9.7904066000000007</v>
      </c>
      <c r="AB856">
        <v>10.367495999999999</v>
      </c>
      <c r="AC856">
        <v>10.726552</v>
      </c>
      <c r="AD856">
        <v>10.836857999999999</v>
      </c>
      <c r="AE856">
        <v>11.09707</v>
      </c>
      <c r="AF856">
        <v>11.065346</v>
      </c>
      <c r="AG856">
        <v>10.861829999999999</v>
      </c>
      <c r="AH856">
        <v>10.406650000000001</v>
      </c>
      <c r="AI856">
        <v>9.6228379999999998</v>
      </c>
      <c r="AJ856">
        <v>8.8920729999999999</v>
      </c>
      <c r="AK856">
        <v>8.5739820000000009</v>
      </c>
      <c r="AL856">
        <v>8.3060229999999997</v>
      </c>
      <c r="AM856">
        <v>7.5788739999999999</v>
      </c>
      <c r="AN856">
        <v>6.9374010000000004</v>
      </c>
      <c r="AO856">
        <v>6.4356559999999998</v>
      </c>
      <c r="AP856">
        <v>74.430210000000002</v>
      </c>
      <c r="AQ856">
        <v>72.074349999999995</v>
      </c>
      <c r="AR856">
        <v>70.643940000000001</v>
      </c>
      <c r="AS856">
        <v>69.334199999999996</v>
      </c>
      <c r="AT856">
        <v>68.432540000000003</v>
      </c>
      <c r="AU856">
        <v>67.177199999999999</v>
      </c>
      <c r="AV856">
        <v>66.279390000000006</v>
      </c>
      <c r="AW856">
        <v>66.874470000000002</v>
      </c>
      <c r="AX856">
        <v>70.902990000000003</v>
      </c>
      <c r="AY856">
        <v>75.700829999999996</v>
      </c>
      <c r="AZ856">
        <v>80.040130000000005</v>
      </c>
      <c r="BA856">
        <v>84.284809999999993</v>
      </c>
      <c r="BB856">
        <v>87.975719999999995</v>
      </c>
      <c r="BC856">
        <v>90.885099999999994</v>
      </c>
      <c r="BD856">
        <v>92.729349999999997</v>
      </c>
      <c r="BE856">
        <v>94.217349999999996</v>
      </c>
      <c r="BF856">
        <v>94.989869999999996</v>
      </c>
      <c r="BG856">
        <v>94.875649999999993</v>
      </c>
      <c r="BH856">
        <v>94.041049999999998</v>
      </c>
      <c r="BI856">
        <v>91.502759999999995</v>
      </c>
      <c r="BJ856">
        <v>87.619129999999998</v>
      </c>
      <c r="BK856">
        <v>83.894869999999997</v>
      </c>
      <c r="BL856">
        <v>80.418790000000001</v>
      </c>
      <c r="BM856">
        <v>77.710530000000006</v>
      </c>
      <c r="BN856">
        <v>-4.2356900000000003E-2</v>
      </c>
      <c r="BO856">
        <v>-5.2967399999999998E-2</v>
      </c>
      <c r="BP856">
        <v>-4.0868399999999999E-2</v>
      </c>
      <c r="BQ856">
        <v>-3.6582299999999998E-2</v>
      </c>
      <c r="BR856">
        <v>-2.6064799999999999E-2</v>
      </c>
      <c r="BS856">
        <v>-2.6413900000000001E-2</v>
      </c>
      <c r="BT856">
        <v>1.45661E-2</v>
      </c>
      <c r="BU856">
        <v>9.4964400000000004E-2</v>
      </c>
      <c r="BV856">
        <v>4.6184999999999997E-2</v>
      </c>
      <c r="BW856">
        <v>7.6934999999999998E-3</v>
      </c>
      <c r="BX856">
        <v>-1.1598000000000001E-2</v>
      </c>
      <c r="BY856">
        <v>-2.7512100000000001E-2</v>
      </c>
      <c r="BZ856">
        <v>-5.62E-4</v>
      </c>
      <c r="CA856">
        <v>1.8143099999999999E-2</v>
      </c>
      <c r="CB856">
        <v>0.13074440000000001</v>
      </c>
      <c r="CC856">
        <v>0.1245602</v>
      </c>
      <c r="CD856">
        <v>0.1195686</v>
      </c>
      <c r="CE856">
        <v>0.1144983</v>
      </c>
      <c r="CF856">
        <v>1.4356499999999999E-2</v>
      </c>
      <c r="CG856">
        <v>-5.0865800000000003E-2</v>
      </c>
      <c r="CH856">
        <v>-2.6948699999999999E-2</v>
      </c>
      <c r="CI856">
        <v>4.6493000000000003E-3</v>
      </c>
      <c r="CJ856">
        <v>2.332E-4</v>
      </c>
      <c r="CK856">
        <v>-9.7564000000000001E-3</v>
      </c>
      <c r="CL856">
        <v>1.7767E-3</v>
      </c>
      <c r="CM856">
        <v>8.0579999999999996E-4</v>
      </c>
      <c r="CN856">
        <v>8.5510000000000002E-4</v>
      </c>
      <c r="CO856">
        <v>1.1829E-3</v>
      </c>
      <c r="CP856">
        <v>1.4308999999999999E-3</v>
      </c>
      <c r="CQ856">
        <v>2.2147999999999998E-3</v>
      </c>
      <c r="CR856">
        <v>1.7677000000000001E-3</v>
      </c>
      <c r="CS856">
        <v>1.9880000000000002E-3</v>
      </c>
      <c r="CT856">
        <v>2.2131999999999998E-3</v>
      </c>
      <c r="CU856">
        <v>1.0333E-3</v>
      </c>
      <c r="CV856">
        <v>3.2079999999999999E-4</v>
      </c>
      <c r="CW856">
        <v>6.86E-5</v>
      </c>
      <c r="CX856">
        <v>2.1900000000000001E-4</v>
      </c>
      <c r="CY856">
        <v>2.5000000000000001E-4</v>
      </c>
      <c r="CZ856">
        <v>1.2637E-3</v>
      </c>
      <c r="DA856">
        <v>1.2068000000000001E-3</v>
      </c>
      <c r="DB856">
        <v>1.2611E-3</v>
      </c>
      <c r="DC856">
        <v>5.0277000000000004E-3</v>
      </c>
      <c r="DD856">
        <v>3.1659899999999998E-2</v>
      </c>
      <c r="DE856">
        <v>3.78958E-2</v>
      </c>
      <c r="DF856">
        <v>2.8661300000000001E-2</v>
      </c>
      <c r="DG856">
        <v>2.9204999999999999E-3</v>
      </c>
      <c r="DH856">
        <v>1.3431000000000001E-3</v>
      </c>
      <c r="DI856">
        <v>1.1718E-3</v>
      </c>
    </row>
    <row r="857" spans="1:113" x14ac:dyDescent="0.25">
      <c r="A857" t="str">
        <f t="shared" si="13"/>
        <v>All_All_All_All_Yes_All_43691</v>
      </c>
      <c r="B857" t="s">
        <v>177</v>
      </c>
      <c r="C857" t="s">
        <v>292</v>
      </c>
      <c r="D857" t="s">
        <v>19</v>
      </c>
      <c r="E857" t="s">
        <v>19</v>
      </c>
      <c r="F857" t="s">
        <v>19</v>
      </c>
      <c r="G857" t="s">
        <v>19</v>
      </c>
      <c r="H857" t="s">
        <v>309</v>
      </c>
      <c r="I857" t="s">
        <v>19</v>
      </c>
      <c r="J857" s="11">
        <v>43691</v>
      </c>
      <c r="K857">
        <v>15</v>
      </c>
      <c r="L857">
        <v>18</v>
      </c>
      <c r="M857">
        <v>108440</v>
      </c>
      <c r="N857">
        <v>0</v>
      </c>
      <c r="O857">
        <v>0</v>
      </c>
      <c r="P857">
        <v>0</v>
      </c>
      <c r="Q857">
        <v>0</v>
      </c>
      <c r="R857">
        <v>6.1435126000000002</v>
      </c>
      <c r="S857">
        <v>5.9615597999999999</v>
      </c>
      <c r="T857">
        <v>5.7662880000000003</v>
      </c>
      <c r="U857">
        <v>5.7587118000000004</v>
      </c>
      <c r="V857">
        <v>6.0688909999999998</v>
      </c>
      <c r="W857">
        <v>6.6956954</v>
      </c>
      <c r="X857">
        <v>7.4751595999999996</v>
      </c>
      <c r="Y857">
        <v>8.3497772999999995</v>
      </c>
      <c r="Z857">
        <v>9.5397915999999991</v>
      </c>
      <c r="AA857">
        <v>10.227484</v>
      </c>
      <c r="AB857">
        <v>10.829885000000001</v>
      </c>
      <c r="AC857">
        <v>11.200060000000001</v>
      </c>
      <c r="AD857">
        <v>11.380894</v>
      </c>
      <c r="AE857">
        <v>11.678361000000001</v>
      </c>
      <c r="AF857">
        <v>11.630554999999999</v>
      </c>
      <c r="AG857">
        <v>11.388500000000001</v>
      </c>
      <c r="AH857">
        <v>10.9092</v>
      </c>
      <c r="AI857">
        <v>9.984883</v>
      </c>
      <c r="AJ857">
        <v>9.3469569999999997</v>
      </c>
      <c r="AK857">
        <v>9.0950190000000006</v>
      </c>
      <c r="AL857">
        <v>8.7241330000000001</v>
      </c>
      <c r="AM857">
        <v>7.8440320000000003</v>
      </c>
      <c r="AN857">
        <v>7.1684299999999999</v>
      </c>
      <c r="AO857">
        <v>6.6940480000000004</v>
      </c>
      <c r="AP857">
        <v>77.298450000000003</v>
      </c>
      <c r="AQ857">
        <v>74.125399999999999</v>
      </c>
      <c r="AR857">
        <v>73.011390000000006</v>
      </c>
      <c r="AS857">
        <v>71.026380000000003</v>
      </c>
      <c r="AT857">
        <v>69.754819999999995</v>
      </c>
      <c r="AU857">
        <v>68.978549999999998</v>
      </c>
      <c r="AV857">
        <v>68.081540000000004</v>
      </c>
      <c r="AW857">
        <v>68.478660000000005</v>
      </c>
      <c r="AX857">
        <v>72.722719999999995</v>
      </c>
      <c r="AY857">
        <v>77.617320000000007</v>
      </c>
      <c r="AZ857">
        <v>82.615729999999999</v>
      </c>
      <c r="BA857">
        <v>87.179239999999993</v>
      </c>
      <c r="BB857">
        <v>91.022989999999993</v>
      </c>
      <c r="BC857">
        <v>94.341899999999995</v>
      </c>
      <c r="BD857">
        <v>96.547449999999998</v>
      </c>
      <c r="BE857">
        <v>97.938860000000005</v>
      </c>
      <c r="BF857">
        <v>98.548810000000003</v>
      </c>
      <c r="BG857">
        <v>98.639780000000002</v>
      </c>
      <c r="BH857">
        <v>97.733339999999998</v>
      </c>
      <c r="BI857">
        <v>95.408140000000003</v>
      </c>
      <c r="BJ857">
        <v>90.708920000000006</v>
      </c>
      <c r="BK857">
        <v>86.432739999999995</v>
      </c>
      <c r="BL857">
        <v>83.131029999999996</v>
      </c>
      <c r="BM857">
        <v>80.525970000000001</v>
      </c>
      <c r="BN857">
        <v>-4.66069E-2</v>
      </c>
      <c r="BO857">
        <v>-5.5861800000000003E-2</v>
      </c>
      <c r="BP857">
        <v>-4.5936900000000003E-2</v>
      </c>
      <c r="BQ857">
        <v>-3.8881300000000001E-2</v>
      </c>
      <c r="BR857">
        <v>-2.73978E-2</v>
      </c>
      <c r="BS857">
        <v>-3.0099799999999999E-2</v>
      </c>
      <c r="BT857">
        <v>9.9369999999999997E-3</v>
      </c>
      <c r="BU857">
        <v>9.1050699999999998E-2</v>
      </c>
      <c r="BV857">
        <v>4.0840300000000003E-2</v>
      </c>
      <c r="BW857">
        <v>4.4330999999999997E-3</v>
      </c>
      <c r="BX857">
        <v>-1.3794900000000001E-2</v>
      </c>
      <c r="BY857">
        <v>-2.7359499999999998E-2</v>
      </c>
      <c r="BZ857">
        <v>-9.7300000000000002E-4</v>
      </c>
      <c r="CA857">
        <v>3.07587E-2</v>
      </c>
      <c r="CB857">
        <v>0.15253530000000001</v>
      </c>
      <c r="CC857">
        <v>0.13259499999999999</v>
      </c>
      <c r="CD857">
        <v>0.1202792</v>
      </c>
      <c r="CE857">
        <v>0.1038989</v>
      </c>
      <c r="CF857">
        <v>-6.7895000000000004E-3</v>
      </c>
      <c r="CG857">
        <v>-6.9345500000000004E-2</v>
      </c>
      <c r="CH857">
        <v>-3.2535799999999997E-2</v>
      </c>
      <c r="CI857">
        <v>3.9049000000000002E-3</v>
      </c>
      <c r="CJ857">
        <v>-3.7580999999999999E-3</v>
      </c>
      <c r="CK857">
        <v>-1.2492E-2</v>
      </c>
      <c r="CL857">
        <v>1.8699999999999999E-3</v>
      </c>
      <c r="CM857">
        <v>8.3940000000000002E-4</v>
      </c>
      <c r="CN857">
        <v>9.1940000000000001E-4</v>
      </c>
      <c r="CO857">
        <v>1.2997E-3</v>
      </c>
      <c r="CP857">
        <v>1.5411999999999999E-3</v>
      </c>
      <c r="CQ857">
        <v>2.0057999999999999E-3</v>
      </c>
      <c r="CR857">
        <v>1.6674000000000001E-3</v>
      </c>
      <c r="CS857">
        <v>2.0926999999999999E-3</v>
      </c>
      <c r="CT857">
        <v>1.9837000000000001E-3</v>
      </c>
      <c r="CU857">
        <v>8.4279999999999999E-4</v>
      </c>
      <c r="CV857">
        <v>2.8019999999999998E-4</v>
      </c>
      <c r="CW857">
        <v>6.3299999999999994E-5</v>
      </c>
      <c r="CX857">
        <v>1.984E-4</v>
      </c>
      <c r="CY857">
        <v>2.3709999999999999E-4</v>
      </c>
      <c r="CZ857">
        <v>1.6592E-3</v>
      </c>
      <c r="DA857">
        <v>1.4645000000000001E-3</v>
      </c>
      <c r="DB857">
        <v>1.5579000000000001E-3</v>
      </c>
      <c r="DC857">
        <v>5.7846E-3</v>
      </c>
      <c r="DD857">
        <v>3.44543E-2</v>
      </c>
      <c r="DE857">
        <v>4.1499899999999999E-2</v>
      </c>
      <c r="DF857">
        <v>3.1794000000000003E-2</v>
      </c>
      <c r="DG857">
        <v>3.3084999999999998E-3</v>
      </c>
      <c r="DH857">
        <v>1.3993E-3</v>
      </c>
      <c r="DI857">
        <v>1.1590999999999999E-3</v>
      </c>
    </row>
    <row r="858" spans="1:113" x14ac:dyDescent="0.25">
      <c r="A858" t="str">
        <f t="shared" si="13"/>
        <v>All_All_All_All_Yes_All_43693</v>
      </c>
      <c r="B858" t="s">
        <v>177</v>
      </c>
      <c r="C858" t="s">
        <v>292</v>
      </c>
      <c r="D858" t="s">
        <v>19</v>
      </c>
      <c r="E858" t="s">
        <v>19</v>
      </c>
      <c r="F858" t="s">
        <v>19</v>
      </c>
      <c r="G858" t="s">
        <v>19</v>
      </c>
      <c r="H858" t="s">
        <v>309</v>
      </c>
      <c r="I858" t="s">
        <v>19</v>
      </c>
      <c r="J858" s="11">
        <v>43693</v>
      </c>
      <c r="K858">
        <v>15</v>
      </c>
      <c r="L858">
        <v>18</v>
      </c>
      <c r="M858">
        <v>108179</v>
      </c>
      <c r="N858">
        <v>0</v>
      </c>
      <c r="O858">
        <v>0</v>
      </c>
      <c r="P858">
        <v>0</v>
      </c>
      <c r="Q858">
        <v>0</v>
      </c>
      <c r="R858">
        <v>6.4695947</v>
      </c>
      <c r="S858">
        <v>6.2446017999999999</v>
      </c>
      <c r="T858">
        <v>6.0873679000000003</v>
      </c>
      <c r="U858">
        <v>6.0751590000000002</v>
      </c>
      <c r="V858">
        <v>6.3674343999999996</v>
      </c>
      <c r="W858">
        <v>6.9984305999999998</v>
      </c>
      <c r="X858">
        <v>7.7637587999999997</v>
      </c>
      <c r="Y858">
        <v>8.7094550000000002</v>
      </c>
      <c r="Z858">
        <v>9.7953019999999995</v>
      </c>
      <c r="AA858">
        <v>10.614136</v>
      </c>
      <c r="AB858">
        <v>11.180090999999999</v>
      </c>
      <c r="AC858">
        <v>11.467321</v>
      </c>
      <c r="AD858">
        <v>11.500113000000001</v>
      </c>
      <c r="AE858">
        <v>11.745405</v>
      </c>
      <c r="AF858">
        <v>11.604539000000001</v>
      </c>
      <c r="AG858">
        <v>11.24187</v>
      </c>
      <c r="AH858">
        <v>10.677770000000001</v>
      </c>
      <c r="AI858">
        <v>9.8525519999999993</v>
      </c>
      <c r="AJ858">
        <v>9.1188739999999999</v>
      </c>
      <c r="AK858">
        <v>8.7249219999999994</v>
      </c>
      <c r="AL858">
        <v>8.3996440000000003</v>
      </c>
      <c r="AM858">
        <v>7.7353949999999996</v>
      </c>
      <c r="AN858">
        <v>7.073906</v>
      </c>
      <c r="AO858">
        <v>6.5532219999999999</v>
      </c>
      <c r="AP858">
        <v>77.963809999999995</v>
      </c>
      <c r="AQ858">
        <v>77.957930000000005</v>
      </c>
      <c r="AR858">
        <v>75.968140000000005</v>
      </c>
      <c r="AS858">
        <v>74.365260000000006</v>
      </c>
      <c r="AT858">
        <v>73.195430000000002</v>
      </c>
      <c r="AU858">
        <v>71.948419999999999</v>
      </c>
      <c r="AV858">
        <v>70.718119999999999</v>
      </c>
      <c r="AW858">
        <v>70.895340000000004</v>
      </c>
      <c r="AX858">
        <v>74.658029999999997</v>
      </c>
      <c r="AY858">
        <v>80.170270000000002</v>
      </c>
      <c r="AZ858">
        <v>85.079250000000002</v>
      </c>
      <c r="BA858">
        <v>89.23751</v>
      </c>
      <c r="BB858">
        <v>92.147319999999993</v>
      </c>
      <c r="BC858">
        <v>94.384829999999994</v>
      </c>
      <c r="BD858">
        <v>96.914929999999998</v>
      </c>
      <c r="BE858">
        <v>97.911050000000003</v>
      </c>
      <c r="BF858">
        <v>98.377309999999994</v>
      </c>
      <c r="BG858">
        <v>97.689419999999998</v>
      </c>
      <c r="BH858">
        <v>96.005570000000006</v>
      </c>
      <c r="BI858">
        <v>92.530690000000007</v>
      </c>
      <c r="BJ858">
        <v>87.368719999999996</v>
      </c>
      <c r="BK858">
        <v>83.45384</v>
      </c>
      <c r="BL858">
        <v>80.445670000000007</v>
      </c>
      <c r="BM858">
        <v>78.185379999999995</v>
      </c>
      <c r="BN858">
        <v>-4.67447E-2</v>
      </c>
      <c r="BO858">
        <v>-5.9087300000000002E-2</v>
      </c>
      <c r="BP858">
        <v>-4.9699199999999999E-2</v>
      </c>
      <c r="BQ858">
        <v>-4.1438900000000001E-2</v>
      </c>
      <c r="BR858">
        <v>-3.2690900000000002E-2</v>
      </c>
      <c r="BS858">
        <v>-3.7084300000000001E-2</v>
      </c>
      <c r="BT858">
        <v>6.0679999999999996E-3</v>
      </c>
      <c r="BU858">
        <v>8.7137900000000004E-2</v>
      </c>
      <c r="BV858">
        <v>3.2867E-2</v>
      </c>
      <c r="BW858">
        <v>-2.3319999999999999E-3</v>
      </c>
      <c r="BX858">
        <v>-1.85109E-2</v>
      </c>
      <c r="BY858">
        <v>-2.9135299999999999E-2</v>
      </c>
      <c r="BZ858">
        <v>-7.2820000000000003E-4</v>
      </c>
      <c r="CA858">
        <v>3.5503E-2</v>
      </c>
      <c r="CB858">
        <v>0.16273899999999999</v>
      </c>
      <c r="CC858">
        <v>0.14081170000000001</v>
      </c>
      <c r="CD858">
        <v>0.1261727</v>
      </c>
      <c r="CE858">
        <v>0.10814410000000001</v>
      </c>
      <c r="CF858">
        <v>-2.4789E-3</v>
      </c>
      <c r="CG858">
        <v>-6.0311700000000003E-2</v>
      </c>
      <c r="CH858">
        <v>-2.9543900000000001E-2</v>
      </c>
      <c r="CI858">
        <v>3.5974000000000002E-3</v>
      </c>
      <c r="CJ858">
        <v>-7.1390000000000004E-3</v>
      </c>
      <c r="CK858">
        <v>-1.05874E-2</v>
      </c>
      <c r="CL858">
        <v>2.0880999999999999E-3</v>
      </c>
      <c r="CM858">
        <v>9.8689999999999997E-4</v>
      </c>
      <c r="CN858">
        <v>9.7619999999999998E-4</v>
      </c>
      <c r="CO858">
        <v>1.2558000000000001E-3</v>
      </c>
      <c r="CP858">
        <v>1.3263999999999999E-3</v>
      </c>
      <c r="CQ858">
        <v>1.4871999999999999E-3</v>
      </c>
      <c r="CR858">
        <v>1.4848999999999999E-3</v>
      </c>
      <c r="CS858">
        <v>1.8243999999999999E-3</v>
      </c>
      <c r="CT858">
        <v>1.4905000000000001E-3</v>
      </c>
      <c r="CU858">
        <v>5.6939999999999996E-4</v>
      </c>
      <c r="CV858">
        <v>2.363E-4</v>
      </c>
      <c r="CW858">
        <v>8.1899999999999999E-5</v>
      </c>
      <c r="CX858">
        <v>1.708E-4</v>
      </c>
      <c r="CY858">
        <v>2.9809999999999998E-4</v>
      </c>
      <c r="CZ858">
        <v>1.3833000000000001E-3</v>
      </c>
      <c r="DA858">
        <v>1.402E-3</v>
      </c>
      <c r="DB858">
        <v>1.3496999999999999E-3</v>
      </c>
      <c r="DC858">
        <v>5.5878000000000004E-3</v>
      </c>
      <c r="DD858">
        <v>3.44613E-2</v>
      </c>
      <c r="DE858">
        <v>4.1341900000000001E-2</v>
      </c>
      <c r="DF858">
        <v>3.0799099999999999E-2</v>
      </c>
      <c r="DG858">
        <v>3.0978999999999998E-3</v>
      </c>
      <c r="DH858">
        <v>1.4157E-3</v>
      </c>
      <c r="DI858">
        <v>1.1109E-3</v>
      </c>
    </row>
    <row r="859" spans="1:113" x14ac:dyDescent="0.25">
      <c r="A859" t="str">
        <f t="shared" si="13"/>
        <v>All_All_All_All_Yes_All_43703</v>
      </c>
      <c r="B859" t="s">
        <v>177</v>
      </c>
      <c r="C859" t="s">
        <v>292</v>
      </c>
      <c r="D859" t="s">
        <v>19</v>
      </c>
      <c r="E859" t="s">
        <v>19</v>
      </c>
      <c r="F859" t="s">
        <v>19</v>
      </c>
      <c r="G859" t="s">
        <v>19</v>
      </c>
      <c r="H859" t="s">
        <v>309</v>
      </c>
      <c r="I859" t="s">
        <v>19</v>
      </c>
      <c r="J859" s="11">
        <v>43703</v>
      </c>
      <c r="K859">
        <v>15</v>
      </c>
      <c r="L859">
        <v>18</v>
      </c>
      <c r="M859">
        <v>107364</v>
      </c>
      <c r="N859">
        <v>0</v>
      </c>
      <c r="O859">
        <v>0</v>
      </c>
      <c r="P859">
        <v>0</v>
      </c>
      <c r="Q859">
        <v>0</v>
      </c>
      <c r="R859">
        <v>5.8449942999999998</v>
      </c>
      <c r="S859">
        <v>5.6714631000000004</v>
      </c>
      <c r="T859">
        <v>5.6108368999999998</v>
      </c>
      <c r="U859">
        <v>5.7041525000000002</v>
      </c>
      <c r="V859">
        <v>6.0811441000000004</v>
      </c>
      <c r="W859">
        <v>6.7821657000000002</v>
      </c>
      <c r="X859">
        <v>7.6406432999999998</v>
      </c>
      <c r="Y859">
        <v>8.6111353000000008</v>
      </c>
      <c r="Z859">
        <v>9.6635009000000007</v>
      </c>
      <c r="AA859">
        <v>10.35286</v>
      </c>
      <c r="AB859">
        <v>10.910945</v>
      </c>
      <c r="AC859">
        <v>11.283860000000001</v>
      </c>
      <c r="AD859">
        <v>11.364343999999999</v>
      </c>
      <c r="AE859">
        <v>11.658212000000001</v>
      </c>
      <c r="AF859">
        <v>11.587617</v>
      </c>
      <c r="AG859">
        <v>11.30233</v>
      </c>
      <c r="AH859">
        <v>10.744680000000001</v>
      </c>
      <c r="AI859">
        <v>9.8627129999999994</v>
      </c>
      <c r="AJ859">
        <v>9.0787130000000005</v>
      </c>
      <c r="AK859">
        <v>8.7081409999999995</v>
      </c>
      <c r="AL859">
        <v>8.3794559999999993</v>
      </c>
      <c r="AM859">
        <v>7.6703659999999996</v>
      </c>
      <c r="AN859">
        <v>7.0673709999999996</v>
      </c>
      <c r="AO859">
        <v>6.6377980000000001</v>
      </c>
      <c r="AP859">
        <v>76.055729999999997</v>
      </c>
      <c r="AQ859">
        <v>74.545050000000003</v>
      </c>
      <c r="AR859">
        <v>73.349299999999999</v>
      </c>
      <c r="AS859">
        <v>71.925910000000002</v>
      </c>
      <c r="AT859">
        <v>70.660679999999999</v>
      </c>
      <c r="AU859">
        <v>69.580250000000007</v>
      </c>
      <c r="AV859">
        <v>68.837299999999999</v>
      </c>
      <c r="AW859">
        <v>69.114500000000007</v>
      </c>
      <c r="AX859">
        <v>73.0214</v>
      </c>
      <c r="AY859">
        <v>77.085369999999998</v>
      </c>
      <c r="AZ859">
        <v>81.485619999999997</v>
      </c>
      <c r="BA859">
        <v>85.223789999999994</v>
      </c>
      <c r="BB859">
        <v>88.987979999999993</v>
      </c>
      <c r="BC859">
        <v>92.266769999999994</v>
      </c>
      <c r="BD859">
        <v>94.568839999999994</v>
      </c>
      <c r="BE859">
        <v>96.057559999999995</v>
      </c>
      <c r="BF859">
        <v>96.464349999999996</v>
      </c>
      <c r="BG859">
        <v>96.415390000000002</v>
      </c>
      <c r="BH859">
        <v>94.789460000000005</v>
      </c>
      <c r="BI859">
        <v>91.338679999999997</v>
      </c>
      <c r="BJ859">
        <v>86.871960000000001</v>
      </c>
      <c r="BK859">
        <v>83.419809999999998</v>
      </c>
      <c r="BL859">
        <v>80.741060000000004</v>
      </c>
      <c r="BM859">
        <v>78.345910000000003</v>
      </c>
      <c r="BN859">
        <v>-4.2931299999999999E-2</v>
      </c>
      <c r="BO859">
        <v>-5.4200699999999997E-2</v>
      </c>
      <c r="BP859">
        <v>-4.3825900000000001E-2</v>
      </c>
      <c r="BQ859">
        <v>-3.7490099999999998E-2</v>
      </c>
      <c r="BR859">
        <v>-2.86422E-2</v>
      </c>
      <c r="BS859">
        <v>-3.2644199999999998E-2</v>
      </c>
      <c r="BT859">
        <v>6.5440999999999997E-3</v>
      </c>
      <c r="BU859">
        <v>8.8973899999999995E-2</v>
      </c>
      <c r="BV859">
        <v>3.5408099999999998E-2</v>
      </c>
      <c r="BW859">
        <v>1.8500999999999999E-3</v>
      </c>
      <c r="BX859">
        <v>-1.5679700000000001E-2</v>
      </c>
      <c r="BY859">
        <v>-2.93964E-2</v>
      </c>
      <c r="BZ859">
        <v>-6.1309999999999999E-4</v>
      </c>
      <c r="CA859">
        <v>2.76052E-2</v>
      </c>
      <c r="CB859">
        <v>0.14824889999999999</v>
      </c>
      <c r="CC859">
        <v>0.1340134</v>
      </c>
      <c r="CD859">
        <v>0.1235043</v>
      </c>
      <c r="CE859">
        <v>0.1138883</v>
      </c>
      <c r="CF859">
        <v>1.08024E-2</v>
      </c>
      <c r="CG859">
        <v>-4.9671199999999999E-2</v>
      </c>
      <c r="CH859">
        <v>-2.54635E-2</v>
      </c>
      <c r="CI859">
        <v>5.2337E-3</v>
      </c>
      <c r="CJ859">
        <v>-5.6614999999999999E-3</v>
      </c>
      <c r="CK859">
        <v>-1.23178E-2</v>
      </c>
      <c r="CL859">
        <v>2.1545000000000002E-3</v>
      </c>
      <c r="CM859">
        <v>1.0918E-3</v>
      </c>
      <c r="CN859">
        <v>1.0208000000000001E-3</v>
      </c>
      <c r="CO859">
        <v>1.3852999999999999E-3</v>
      </c>
      <c r="CP859">
        <v>1.6358E-3</v>
      </c>
      <c r="CQ859">
        <v>1.5072E-3</v>
      </c>
      <c r="CR859">
        <v>1.2823000000000001E-3</v>
      </c>
      <c r="CS859">
        <v>1.7887999999999999E-3</v>
      </c>
      <c r="CT859">
        <v>1.5042E-3</v>
      </c>
      <c r="CU859">
        <v>7.1409999999999996E-4</v>
      </c>
      <c r="CV859">
        <v>2.5740000000000002E-4</v>
      </c>
      <c r="CW859">
        <v>6.7399999999999998E-5</v>
      </c>
      <c r="CX859">
        <v>1.9220000000000001E-4</v>
      </c>
      <c r="CY859">
        <v>2.4610000000000002E-4</v>
      </c>
      <c r="CZ859">
        <v>1.4289000000000001E-3</v>
      </c>
      <c r="DA859">
        <v>1.3557E-3</v>
      </c>
      <c r="DB859">
        <v>1.3154E-3</v>
      </c>
      <c r="DC859">
        <v>5.2595000000000003E-3</v>
      </c>
      <c r="DD859">
        <v>3.1671100000000001E-2</v>
      </c>
      <c r="DE859">
        <v>3.73222E-2</v>
      </c>
      <c r="DF859">
        <v>2.82057E-2</v>
      </c>
      <c r="DG859">
        <v>2.8473000000000001E-3</v>
      </c>
      <c r="DH859">
        <v>1.2813E-3</v>
      </c>
      <c r="DI859">
        <v>1.021E-3</v>
      </c>
    </row>
    <row r="860" spans="1:113" x14ac:dyDescent="0.25">
      <c r="A860" t="str">
        <f t="shared" si="13"/>
        <v>All_All_All_All_Yes_All_43704</v>
      </c>
      <c r="B860" t="s">
        <v>177</v>
      </c>
      <c r="C860" t="s">
        <v>292</v>
      </c>
      <c r="D860" t="s">
        <v>19</v>
      </c>
      <c r="E860" t="s">
        <v>19</v>
      </c>
      <c r="F860" t="s">
        <v>19</v>
      </c>
      <c r="G860" t="s">
        <v>19</v>
      </c>
      <c r="H860" t="s">
        <v>309</v>
      </c>
      <c r="I860" t="s">
        <v>19</v>
      </c>
      <c r="J860" s="11">
        <v>43704</v>
      </c>
      <c r="K860">
        <v>15</v>
      </c>
      <c r="L860">
        <v>18</v>
      </c>
      <c r="M860">
        <v>107233</v>
      </c>
      <c r="N860">
        <v>0</v>
      </c>
      <c r="O860">
        <v>0</v>
      </c>
      <c r="P860">
        <v>0</v>
      </c>
      <c r="Q860">
        <v>0</v>
      </c>
      <c r="R860">
        <v>6.3398817000000003</v>
      </c>
      <c r="S860">
        <v>6.1223729999999996</v>
      </c>
      <c r="T860">
        <v>5.9791501</v>
      </c>
      <c r="U860">
        <v>6.0062901000000002</v>
      </c>
      <c r="V860">
        <v>6.3247349000000002</v>
      </c>
      <c r="W860">
        <v>6.9478875999999996</v>
      </c>
      <c r="X860">
        <v>7.7670852000000004</v>
      </c>
      <c r="Y860">
        <v>8.6076829999999998</v>
      </c>
      <c r="Z860">
        <v>9.6498933000000005</v>
      </c>
      <c r="AA860">
        <v>10.361573</v>
      </c>
      <c r="AB860">
        <v>10.887214</v>
      </c>
      <c r="AC860">
        <v>11.262883</v>
      </c>
      <c r="AD860">
        <v>11.323124999999999</v>
      </c>
      <c r="AE860">
        <v>11.602879</v>
      </c>
      <c r="AF860">
        <v>11.575615000000001</v>
      </c>
      <c r="AG860">
        <v>11.283329999999999</v>
      </c>
      <c r="AH860">
        <v>10.75849</v>
      </c>
      <c r="AI860">
        <v>9.8699670000000008</v>
      </c>
      <c r="AJ860">
        <v>9.1134059999999995</v>
      </c>
      <c r="AK860">
        <v>8.8360979999999998</v>
      </c>
      <c r="AL860">
        <v>8.4588750000000008</v>
      </c>
      <c r="AM860">
        <v>7.7210229999999997</v>
      </c>
      <c r="AN860">
        <v>7.0952339999999996</v>
      </c>
      <c r="AO860">
        <v>6.6323379999999998</v>
      </c>
      <c r="AP860">
        <v>76.594859999999997</v>
      </c>
      <c r="AQ860">
        <v>75.220879999999994</v>
      </c>
      <c r="AR860">
        <v>74.300439999999995</v>
      </c>
      <c r="AS860">
        <v>73.028040000000004</v>
      </c>
      <c r="AT860">
        <v>71.639269999999996</v>
      </c>
      <c r="AU860">
        <v>70.854579999999999</v>
      </c>
      <c r="AV860">
        <v>69.519639999999995</v>
      </c>
      <c r="AW860">
        <v>69.953239999999994</v>
      </c>
      <c r="AX860">
        <v>73.215059999999994</v>
      </c>
      <c r="AY860">
        <v>77.224860000000007</v>
      </c>
      <c r="AZ860">
        <v>81.932969999999997</v>
      </c>
      <c r="BA860">
        <v>85.816760000000002</v>
      </c>
      <c r="BB860">
        <v>89.436160000000001</v>
      </c>
      <c r="BC860">
        <v>92.126000000000005</v>
      </c>
      <c r="BD860">
        <v>94.222920000000002</v>
      </c>
      <c r="BE860">
        <v>95.676479999999998</v>
      </c>
      <c r="BF860">
        <v>95.981470000000002</v>
      </c>
      <c r="BG860">
        <v>95.389129999999994</v>
      </c>
      <c r="BH860">
        <v>93.422359999999998</v>
      </c>
      <c r="BI860">
        <v>90.237909999999999</v>
      </c>
      <c r="BJ860">
        <v>86.028049999999993</v>
      </c>
      <c r="BK860">
        <v>82.87903</v>
      </c>
      <c r="BL860">
        <v>80.463629999999995</v>
      </c>
      <c r="BM860">
        <v>78.452359999999999</v>
      </c>
      <c r="BN860">
        <v>-3.5762299999999997E-2</v>
      </c>
      <c r="BO860">
        <v>-4.2964200000000001E-2</v>
      </c>
      <c r="BP860">
        <v>-4.1662400000000002E-2</v>
      </c>
      <c r="BQ860">
        <v>-5.0836899999999997E-2</v>
      </c>
      <c r="BR860">
        <v>-4.9917299999999998E-2</v>
      </c>
      <c r="BS860">
        <v>-3.9815400000000001E-2</v>
      </c>
      <c r="BT860">
        <v>1.57279E-2</v>
      </c>
      <c r="BU860">
        <v>9.2490100000000006E-2</v>
      </c>
      <c r="BV860">
        <v>4.5635000000000002E-2</v>
      </c>
      <c r="BW860">
        <v>-2.9153999999999998E-3</v>
      </c>
      <c r="BX860">
        <v>-2.37512E-2</v>
      </c>
      <c r="BY860">
        <v>-1.8766700000000001E-2</v>
      </c>
      <c r="BZ860">
        <v>3.8530799999999997E-2</v>
      </c>
      <c r="CA860">
        <v>4.2419199999999997E-2</v>
      </c>
      <c r="CB860">
        <v>0.1335993</v>
      </c>
      <c r="CC860">
        <v>0.13128519999999999</v>
      </c>
      <c r="CD860">
        <v>0.13146559999999999</v>
      </c>
      <c r="CE860">
        <v>0.1910946</v>
      </c>
      <c r="CF860">
        <v>8.3597299999999999E-2</v>
      </c>
      <c r="CG860">
        <v>-2.2743800000000002E-2</v>
      </c>
      <c r="CH860">
        <v>3.1921499999999998E-2</v>
      </c>
      <c r="CI860">
        <v>3.8033299999999999E-2</v>
      </c>
      <c r="CJ860">
        <v>2.4543800000000001E-2</v>
      </c>
      <c r="CK860">
        <v>3.0397899999999999E-2</v>
      </c>
      <c r="CL860">
        <v>2.0236E-3</v>
      </c>
      <c r="CM860">
        <v>1.108E-3</v>
      </c>
      <c r="CN860">
        <v>1.0066999999999999E-3</v>
      </c>
      <c r="CO860">
        <v>1.1734E-3</v>
      </c>
      <c r="CP860">
        <v>1.0206E-3</v>
      </c>
      <c r="CQ860">
        <v>1.09E-3</v>
      </c>
      <c r="CR860">
        <v>1.1316E-3</v>
      </c>
      <c r="CS860">
        <v>1.4438000000000001E-3</v>
      </c>
      <c r="CT860">
        <v>1.0512E-3</v>
      </c>
      <c r="CU860">
        <v>5.7070000000000005E-4</v>
      </c>
      <c r="CV860">
        <v>4.239E-4</v>
      </c>
      <c r="CW860">
        <v>7.7999999999999999E-5</v>
      </c>
      <c r="CX860">
        <v>4.1649999999999999E-4</v>
      </c>
      <c r="CY860">
        <v>7.2599999999999997E-4</v>
      </c>
      <c r="CZ860">
        <v>1.3116E-3</v>
      </c>
      <c r="DA860">
        <v>1.322E-3</v>
      </c>
      <c r="DB860">
        <v>1.4767000000000001E-3</v>
      </c>
      <c r="DC860">
        <v>5.4272000000000001E-3</v>
      </c>
      <c r="DD860">
        <v>2.5771800000000001E-2</v>
      </c>
      <c r="DE860">
        <v>3.1319800000000002E-2</v>
      </c>
      <c r="DF860">
        <v>2.3333E-2</v>
      </c>
      <c r="DG860">
        <v>2.5807E-3</v>
      </c>
      <c r="DH860">
        <v>1.4214E-3</v>
      </c>
      <c r="DI860">
        <v>1.3488E-3</v>
      </c>
    </row>
    <row r="861" spans="1:113" x14ac:dyDescent="0.25">
      <c r="A861" t="str">
        <f t="shared" si="13"/>
        <v>All_All_All_All_Yes_All_43721</v>
      </c>
      <c r="B861" t="s">
        <v>177</v>
      </c>
      <c r="C861" t="s">
        <v>292</v>
      </c>
      <c r="D861" t="s">
        <v>19</v>
      </c>
      <c r="E861" t="s">
        <v>19</v>
      </c>
      <c r="F861" t="s">
        <v>19</v>
      </c>
      <c r="G861" t="s">
        <v>19</v>
      </c>
      <c r="H861" t="s">
        <v>309</v>
      </c>
      <c r="I861" t="s">
        <v>19</v>
      </c>
      <c r="J861" s="11">
        <v>43721</v>
      </c>
      <c r="K861">
        <v>15</v>
      </c>
      <c r="L861">
        <v>18</v>
      </c>
      <c r="M861">
        <v>106262</v>
      </c>
      <c r="N861">
        <v>0</v>
      </c>
      <c r="O861">
        <v>0</v>
      </c>
      <c r="P861">
        <v>0</v>
      </c>
      <c r="Q861">
        <v>0</v>
      </c>
      <c r="R861">
        <v>6.0420458000000004</v>
      </c>
      <c r="S861">
        <v>5.8338676999999999</v>
      </c>
      <c r="T861">
        <v>5.6875548</v>
      </c>
      <c r="U861">
        <v>5.6737178999999998</v>
      </c>
      <c r="V861">
        <v>6.1154861</v>
      </c>
      <c r="W861">
        <v>6.6657137000000004</v>
      </c>
      <c r="X861">
        <v>7.5180411999999999</v>
      </c>
      <c r="Y861">
        <v>8.1496077000000007</v>
      </c>
      <c r="Z861">
        <v>9.0029435000000007</v>
      </c>
      <c r="AA861">
        <v>9.7043572000000005</v>
      </c>
      <c r="AB861">
        <v>10.338800000000001</v>
      </c>
      <c r="AC861">
        <v>10.772518</v>
      </c>
      <c r="AD861">
        <v>10.968192</v>
      </c>
      <c r="AE861">
        <v>11.300637999999999</v>
      </c>
      <c r="AF861">
        <v>11.295603</v>
      </c>
      <c r="AG861">
        <v>11.0227</v>
      </c>
      <c r="AH861">
        <v>10.53876</v>
      </c>
      <c r="AI861">
        <v>9.7674979999999998</v>
      </c>
      <c r="AJ861">
        <v>8.9056040000000003</v>
      </c>
      <c r="AK861">
        <v>8.6404490000000003</v>
      </c>
      <c r="AL861">
        <v>8.1668599999999998</v>
      </c>
      <c r="AM861">
        <v>7.4680359999999997</v>
      </c>
      <c r="AN861">
        <v>6.828462</v>
      </c>
      <c r="AO861">
        <v>6.3645040000000002</v>
      </c>
      <c r="AP861">
        <v>72.431880000000007</v>
      </c>
      <c r="AQ861">
        <v>70.141319999999993</v>
      </c>
      <c r="AR861">
        <v>68.565780000000004</v>
      </c>
      <c r="AS861">
        <v>66.73151</v>
      </c>
      <c r="AT861">
        <v>65.764189999999999</v>
      </c>
      <c r="AU861">
        <v>64.646950000000004</v>
      </c>
      <c r="AV861">
        <v>64.006420000000006</v>
      </c>
      <c r="AW861">
        <v>63.961170000000003</v>
      </c>
      <c r="AX861">
        <v>67.496989999999997</v>
      </c>
      <c r="AY861">
        <v>73.359610000000004</v>
      </c>
      <c r="AZ861">
        <v>78.662729999999996</v>
      </c>
      <c r="BA861">
        <v>83.788629999999998</v>
      </c>
      <c r="BB861">
        <v>87.848140000000001</v>
      </c>
      <c r="BC861">
        <v>90.790049999999994</v>
      </c>
      <c r="BD861">
        <v>93.05274</v>
      </c>
      <c r="BE861">
        <v>94.84796</v>
      </c>
      <c r="BF861">
        <v>95.498180000000005</v>
      </c>
      <c r="BG861">
        <v>94.984030000000004</v>
      </c>
      <c r="BH861">
        <v>93.208820000000003</v>
      </c>
      <c r="BI861">
        <v>89.536050000000003</v>
      </c>
      <c r="BJ861">
        <v>84.850179999999995</v>
      </c>
      <c r="BK861">
        <v>81.069339999999997</v>
      </c>
      <c r="BL861">
        <v>78.175910000000002</v>
      </c>
      <c r="BM861">
        <v>75.738550000000004</v>
      </c>
      <c r="BN861">
        <v>-0.1046025</v>
      </c>
      <c r="BO861">
        <v>-0.1013377</v>
      </c>
      <c r="BP861">
        <v>-0.1069493</v>
      </c>
      <c r="BQ861">
        <v>-5.7270300000000003E-2</v>
      </c>
      <c r="BR861">
        <v>-6.9764900000000005E-2</v>
      </c>
      <c r="BS861">
        <v>1.6665699999999999E-2</v>
      </c>
      <c r="BT861">
        <v>4.7459000000000001E-2</v>
      </c>
      <c r="BU861">
        <v>0.19071270000000001</v>
      </c>
      <c r="BV861">
        <v>0.20372319999999999</v>
      </c>
      <c r="BW861">
        <v>0.1308445</v>
      </c>
      <c r="BX861">
        <v>5.4775699999999997E-2</v>
      </c>
      <c r="BY861">
        <v>-1.88795E-2</v>
      </c>
      <c r="BZ861">
        <v>-3.8198900000000001E-2</v>
      </c>
      <c r="CA861">
        <v>-6.5869200000000003E-2</v>
      </c>
      <c r="CB861">
        <v>0.1013501</v>
      </c>
      <c r="CC861">
        <v>9.4480099999999997E-2</v>
      </c>
      <c r="CD861">
        <v>7.2453100000000006E-2</v>
      </c>
      <c r="CE861">
        <v>5.1303399999999999E-2</v>
      </c>
      <c r="CF861">
        <v>2.6224600000000001E-2</v>
      </c>
      <c r="CG861">
        <v>1.12286E-2</v>
      </c>
      <c r="CH861">
        <v>-1.16256E-2</v>
      </c>
      <c r="CI861">
        <v>-7.4175199999999997E-2</v>
      </c>
      <c r="CJ861">
        <v>-7.0902699999999999E-2</v>
      </c>
      <c r="CK861">
        <v>-8.2960500000000006E-2</v>
      </c>
      <c r="CL861">
        <v>4.5639000000000001E-3</v>
      </c>
      <c r="CM861">
        <v>2.6665E-3</v>
      </c>
      <c r="CN861">
        <v>2.4123999999999999E-3</v>
      </c>
      <c r="CO861">
        <v>2.1502000000000001E-3</v>
      </c>
      <c r="CP861">
        <v>1.9632E-3</v>
      </c>
      <c r="CQ861">
        <v>9.9829999999999993E-4</v>
      </c>
      <c r="CR861">
        <v>1.2922000000000001E-3</v>
      </c>
      <c r="CS861">
        <v>1.6188999999999999E-3</v>
      </c>
      <c r="CT861">
        <v>1.0238000000000001E-3</v>
      </c>
      <c r="CU861">
        <v>3.9950000000000001E-4</v>
      </c>
      <c r="CV861" s="76">
        <v>2.543E-4</v>
      </c>
      <c r="CW861" s="76">
        <v>1.0289999999999999E-4</v>
      </c>
      <c r="CX861" s="76">
        <v>1.582E-4</v>
      </c>
      <c r="CY861">
        <v>3.0380000000000001E-4</v>
      </c>
      <c r="CZ861">
        <v>1.9522000000000001E-3</v>
      </c>
      <c r="DA861">
        <v>1.9155000000000001E-3</v>
      </c>
      <c r="DB861">
        <v>2.0493999999999998E-3</v>
      </c>
      <c r="DC861">
        <v>6.9724000000000001E-3</v>
      </c>
      <c r="DD861">
        <v>3.9129200000000003E-2</v>
      </c>
      <c r="DE861">
        <v>4.6069499999999999E-2</v>
      </c>
      <c r="DF861">
        <v>3.5574099999999997E-2</v>
      </c>
      <c r="DG861">
        <v>5.3677999999999998E-3</v>
      </c>
      <c r="DH861">
        <v>2.4404000000000001E-3</v>
      </c>
      <c r="DI861">
        <v>1.7608000000000001E-3</v>
      </c>
    </row>
    <row r="862" spans="1:113" x14ac:dyDescent="0.25">
      <c r="A862" t="str">
        <f t="shared" si="13"/>
        <v>All_All_All_All_Yes_All_2958465</v>
      </c>
      <c r="B862" t="s">
        <v>204</v>
      </c>
      <c r="C862" t="s">
        <v>292</v>
      </c>
      <c r="D862" t="s">
        <v>19</v>
      </c>
      <c r="E862" t="s">
        <v>19</v>
      </c>
      <c r="F862" t="s">
        <v>19</v>
      </c>
      <c r="G862" t="s">
        <v>19</v>
      </c>
      <c r="H862" t="s">
        <v>309</v>
      </c>
      <c r="I862" t="s">
        <v>19</v>
      </c>
      <c r="J862" s="11">
        <v>2958465</v>
      </c>
      <c r="K862">
        <v>15</v>
      </c>
      <c r="L862">
        <v>18</v>
      </c>
      <c r="M862">
        <v>108819.4</v>
      </c>
      <c r="N862">
        <v>0</v>
      </c>
      <c r="O862">
        <v>0</v>
      </c>
      <c r="P862">
        <v>0</v>
      </c>
      <c r="Q862">
        <v>0</v>
      </c>
      <c r="R862">
        <v>6.2103061999999998</v>
      </c>
      <c r="S862">
        <v>5.9884893000000003</v>
      </c>
      <c r="T862">
        <v>5.8541271999999998</v>
      </c>
      <c r="U862">
        <v>5.8661161000000002</v>
      </c>
      <c r="V862">
        <v>6.1938107999999996</v>
      </c>
      <c r="W862">
        <v>6.7900530000000003</v>
      </c>
      <c r="X862">
        <v>7.5357314000000004</v>
      </c>
      <c r="Y862">
        <v>8.3960317999999994</v>
      </c>
      <c r="Z862">
        <v>9.3725387999999992</v>
      </c>
      <c r="AA862">
        <v>10.063972</v>
      </c>
      <c r="AB862">
        <v>10.641771</v>
      </c>
      <c r="AC862">
        <v>10.995324999999999</v>
      </c>
      <c r="AD862">
        <v>11.096658</v>
      </c>
      <c r="AE862">
        <v>11.3521</v>
      </c>
      <c r="AF862">
        <v>11.274487000000001</v>
      </c>
      <c r="AG862">
        <v>11.02849</v>
      </c>
      <c r="AH862">
        <v>10.559139999999999</v>
      </c>
      <c r="AI862">
        <v>9.7556700000000003</v>
      </c>
      <c r="AJ862">
        <v>9.0307030000000008</v>
      </c>
      <c r="AK862">
        <v>8.7220940000000002</v>
      </c>
      <c r="AL862">
        <v>8.4000229999999991</v>
      </c>
      <c r="AM862">
        <v>7.715509</v>
      </c>
      <c r="AN862">
        <v>7.0702210000000001</v>
      </c>
      <c r="AO862">
        <v>6.5863350000000001</v>
      </c>
      <c r="AP862">
        <v>76.218180000000004</v>
      </c>
      <c r="AQ862">
        <v>74.400599999999997</v>
      </c>
      <c r="AR862">
        <v>72.93468</v>
      </c>
      <c r="AS862">
        <v>71.439800000000005</v>
      </c>
      <c r="AT862">
        <v>70.223299999999995</v>
      </c>
      <c r="AU862">
        <v>69.222660000000005</v>
      </c>
      <c r="AV862">
        <v>68.319730000000007</v>
      </c>
      <c r="AW862">
        <v>69.05462</v>
      </c>
      <c r="AX862">
        <v>72.78246</v>
      </c>
      <c r="AY862">
        <v>77.446879999999993</v>
      </c>
      <c r="AZ862">
        <v>82.047470000000004</v>
      </c>
      <c r="BA862">
        <v>86.172240000000002</v>
      </c>
      <c r="BB862">
        <v>89.659319999999994</v>
      </c>
      <c r="BC862">
        <v>92.522229999999993</v>
      </c>
      <c r="BD862">
        <v>94.762330000000006</v>
      </c>
      <c r="BE862">
        <v>96.170310000000001</v>
      </c>
      <c r="BF862">
        <v>96.738079999999997</v>
      </c>
      <c r="BG862">
        <v>96.435640000000006</v>
      </c>
      <c r="BH862">
        <v>95.07732</v>
      </c>
      <c r="BI862">
        <v>92.256159999999994</v>
      </c>
      <c r="BJ862">
        <v>87.991110000000006</v>
      </c>
      <c r="BK862">
        <v>83.996160000000003</v>
      </c>
      <c r="BL862">
        <v>80.992149999999995</v>
      </c>
      <c r="BM862">
        <v>78.625990000000002</v>
      </c>
      <c r="BN862">
        <v>-9.3831499999999998E-2</v>
      </c>
      <c r="BO862">
        <v>-8.1645499999999996E-2</v>
      </c>
      <c r="BP862">
        <v>-8.1536700000000004E-2</v>
      </c>
      <c r="BQ862">
        <v>-6.4128000000000004E-2</v>
      </c>
      <c r="BR862">
        <v>-6.0807699999999999E-2</v>
      </c>
      <c r="BS862">
        <v>-4.8317400000000003E-2</v>
      </c>
      <c r="BT862">
        <v>-2.9361999999999999E-3</v>
      </c>
      <c r="BU862">
        <v>9.1509099999999996E-2</v>
      </c>
      <c r="BV862">
        <v>8.3864499999999995E-2</v>
      </c>
      <c r="BW862">
        <v>4.7084800000000003E-2</v>
      </c>
      <c r="BX862">
        <v>2.1981000000000001E-3</v>
      </c>
      <c r="BY862">
        <v>-2.3083300000000001E-2</v>
      </c>
      <c r="BZ862">
        <v>-1.1393199999999999E-2</v>
      </c>
      <c r="CA862">
        <v>1.0900200000000001E-2</v>
      </c>
      <c r="CB862">
        <v>0.14667330000000001</v>
      </c>
      <c r="CC862">
        <v>0.1343432</v>
      </c>
      <c r="CD862">
        <v>0.12048680000000001</v>
      </c>
      <c r="CE862">
        <v>9.4434500000000005E-2</v>
      </c>
      <c r="CF862">
        <v>2.1699999999999999E-4</v>
      </c>
      <c r="CG862">
        <v>-5.3507100000000002E-2</v>
      </c>
      <c r="CH862">
        <v>-3.6474100000000002E-2</v>
      </c>
      <c r="CI862">
        <v>-2.3385599999999999E-2</v>
      </c>
      <c r="CJ862">
        <v>-3.21701E-2</v>
      </c>
      <c r="CK862">
        <v>-3.7213099999999999E-2</v>
      </c>
      <c r="CL862">
        <v>3.6430000000000002E-4</v>
      </c>
      <c r="CM862">
        <v>1.6449999999999999E-4</v>
      </c>
      <c r="CN862">
        <v>1.5589999999999999E-4</v>
      </c>
      <c r="CO862">
        <v>1.6420000000000001E-4</v>
      </c>
      <c r="CP862">
        <v>1.684E-4</v>
      </c>
      <c r="CQ862">
        <v>1.6789999999999999E-4</v>
      </c>
      <c r="CR862">
        <v>1.6459999999999999E-4</v>
      </c>
      <c r="CS862">
        <v>1.8579999999999999E-4</v>
      </c>
      <c r="CT862">
        <v>1.7029999999999999E-4</v>
      </c>
      <c r="CU862">
        <v>8.4400000000000005E-5</v>
      </c>
      <c r="CV862" s="76">
        <v>3.2700000000000002E-5</v>
      </c>
      <c r="CW862" s="76">
        <v>9.5000000000000005E-6</v>
      </c>
      <c r="CX862" s="76">
        <v>2.62E-5</v>
      </c>
      <c r="CY862">
        <v>3.8099999999999998E-5</v>
      </c>
      <c r="CZ862">
        <v>1.7819999999999999E-4</v>
      </c>
      <c r="DA862">
        <v>1.7029999999999999E-4</v>
      </c>
      <c r="DB862">
        <v>1.7670000000000001E-4</v>
      </c>
      <c r="DC862">
        <v>6.7679999999999997E-4</v>
      </c>
      <c r="DD862">
        <v>3.7165000000000002E-3</v>
      </c>
      <c r="DE862">
        <v>4.3742E-3</v>
      </c>
      <c r="DF862">
        <v>3.3844999999999999E-3</v>
      </c>
      <c r="DG862">
        <v>4.0779999999999999E-4</v>
      </c>
      <c r="DH862">
        <v>1.9790000000000001E-4</v>
      </c>
      <c r="DI862">
        <v>1.673E-4</v>
      </c>
    </row>
    <row r="863" spans="1:113" x14ac:dyDescent="0.25">
      <c r="A863" t="str">
        <f t="shared" si="13"/>
        <v>Other_All_All_All_All_All_43627</v>
      </c>
      <c r="B863" t="s">
        <v>177</v>
      </c>
      <c r="C863" t="s">
        <v>293</v>
      </c>
      <c r="D863" t="s">
        <v>225</v>
      </c>
      <c r="E863" t="s">
        <v>19</v>
      </c>
      <c r="F863" t="s">
        <v>19</v>
      </c>
      <c r="G863" t="s">
        <v>19</v>
      </c>
      <c r="H863" t="s">
        <v>19</v>
      </c>
      <c r="I863" t="s">
        <v>19</v>
      </c>
      <c r="J863" s="11">
        <v>43627</v>
      </c>
      <c r="K863">
        <v>15</v>
      </c>
      <c r="L863">
        <v>18</v>
      </c>
      <c r="M863">
        <v>25742</v>
      </c>
      <c r="N863">
        <v>0</v>
      </c>
      <c r="O863">
        <v>0</v>
      </c>
      <c r="P863">
        <v>0</v>
      </c>
      <c r="Q863">
        <v>0</v>
      </c>
      <c r="R863">
        <v>4.4731744999999998</v>
      </c>
      <c r="S863">
        <v>4.3347246000000004</v>
      </c>
      <c r="T863">
        <v>4.2615128999999996</v>
      </c>
      <c r="U863">
        <v>4.2331260999999998</v>
      </c>
      <c r="V863">
        <v>4.3294940000000004</v>
      </c>
      <c r="W863">
        <v>4.6404316999999997</v>
      </c>
      <c r="X863">
        <v>5.0753269000000003</v>
      </c>
      <c r="Y863">
        <v>5.6826949000000004</v>
      </c>
      <c r="Z863">
        <v>6.2981116999999998</v>
      </c>
      <c r="AA863">
        <v>6.8303462000000001</v>
      </c>
      <c r="AB863">
        <v>7.2513636000000004</v>
      </c>
      <c r="AC863">
        <v>7.5073556999999997</v>
      </c>
      <c r="AD863">
        <v>7.5014637999999998</v>
      </c>
      <c r="AE863">
        <v>7.6942037000000001</v>
      </c>
      <c r="AF863">
        <v>7.6792821</v>
      </c>
      <c r="AG863">
        <v>7.5051680000000003</v>
      </c>
      <c r="AH863">
        <v>7.1814809999999998</v>
      </c>
      <c r="AI863">
        <v>6.655259</v>
      </c>
      <c r="AJ863">
        <v>6.3350770000000001</v>
      </c>
      <c r="AK863">
        <v>6.2294660000000004</v>
      </c>
      <c r="AL863">
        <v>6.038551</v>
      </c>
      <c r="AM863">
        <v>5.67394</v>
      </c>
      <c r="AN863">
        <v>5.2142030000000004</v>
      </c>
      <c r="AO863">
        <v>4.8425310000000001</v>
      </c>
      <c r="AP863">
        <v>77.033940000000001</v>
      </c>
      <c r="AQ863">
        <v>74.437669999999997</v>
      </c>
      <c r="AR863">
        <v>72.639110000000002</v>
      </c>
      <c r="AS863">
        <v>71.801810000000003</v>
      </c>
      <c r="AT863">
        <v>70.341740000000001</v>
      </c>
      <c r="AU863">
        <v>69.816659999999999</v>
      </c>
      <c r="AV863">
        <v>69.397490000000005</v>
      </c>
      <c r="AW863">
        <v>72.231449999999995</v>
      </c>
      <c r="AX863">
        <v>76.668570000000003</v>
      </c>
      <c r="AY863">
        <v>81.249210000000005</v>
      </c>
      <c r="AZ863">
        <v>85.081590000000006</v>
      </c>
      <c r="BA863">
        <v>89.494630000000001</v>
      </c>
      <c r="BB863">
        <v>92.473569999999995</v>
      </c>
      <c r="BC863">
        <v>94.225880000000004</v>
      </c>
      <c r="BD863">
        <v>95.59469</v>
      </c>
      <c r="BE863">
        <v>97.036100000000005</v>
      </c>
      <c r="BF863">
        <v>98.268000000000001</v>
      </c>
      <c r="BG863">
        <v>97.064959999999999</v>
      </c>
      <c r="BH863">
        <v>95.818680000000001</v>
      </c>
      <c r="BI863">
        <v>93.474990000000005</v>
      </c>
      <c r="BJ863">
        <v>89.874110000000002</v>
      </c>
      <c r="BK863">
        <v>85.377880000000005</v>
      </c>
      <c r="BL863">
        <v>81.966669999999993</v>
      </c>
      <c r="BM863">
        <v>79.781940000000006</v>
      </c>
      <c r="BN863">
        <v>-6.4515000000000003E-2</v>
      </c>
      <c r="BO863">
        <v>-5.8915200000000001E-2</v>
      </c>
      <c r="BP863">
        <v>-6.5578999999999998E-2</v>
      </c>
      <c r="BQ863">
        <v>-3.5313400000000002E-2</v>
      </c>
      <c r="BR863">
        <v>-3.7483000000000002E-2</v>
      </c>
      <c r="BS863">
        <v>1.8460799999999999E-2</v>
      </c>
      <c r="BT863">
        <v>4.0409300000000002E-2</v>
      </c>
      <c r="BU863">
        <v>0.14379320000000001</v>
      </c>
      <c r="BV863">
        <v>0.1489346</v>
      </c>
      <c r="BW863">
        <v>9.4980099999999998E-2</v>
      </c>
      <c r="BX863">
        <v>4.3345099999999998E-2</v>
      </c>
      <c r="BY863">
        <v>-1.09766E-2</v>
      </c>
      <c r="BZ863">
        <v>-3.5089099999999998E-2</v>
      </c>
      <c r="CA863">
        <v>-4.6175099999999997E-2</v>
      </c>
      <c r="CB863">
        <v>6.9421200000000002E-2</v>
      </c>
      <c r="CC863">
        <v>6.0311499999999997E-2</v>
      </c>
      <c r="CD863">
        <v>4.2978799999999998E-2</v>
      </c>
      <c r="CE863">
        <v>1.52514E-2</v>
      </c>
      <c r="CF863">
        <v>-1.2009000000000001E-2</v>
      </c>
      <c r="CG863">
        <v>-1.93615E-2</v>
      </c>
      <c r="CH863">
        <v>-2.3792799999999999E-2</v>
      </c>
      <c r="CI863">
        <v>-4.76754E-2</v>
      </c>
      <c r="CJ863">
        <v>-4.9266799999999999E-2</v>
      </c>
      <c r="CK863">
        <v>-5.75103E-2</v>
      </c>
      <c r="CL863">
        <v>4.2845000000000001E-3</v>
      </c>
      <c r="CM863">
        <v>5.1022000000000003E-3</v>
      </c>
      <c r="CN863">
        <v>5.1225999999999997E-3</v>
      </c>
      <c r="CO863">
        <v>4.0848999999999998E-3</v>
      </c>
      <c r="CP863">
        <v>2.9699000000000001E-3</v>
      </c>
      <c r="CQ863">
        <v>9.9609999999999998E-4</v>
      </c>
      <c r="CR863">
        <v>8.698E-4</v>
      </c>
      <c r="CS863">
        <v>1.0744000000000001E-3</v>
      </c>
      <c r="CT863">
        <v>8.4329999999999995E-4</v>
      </c>
      <c r="CU863">
        <v>7.6340000000000002E-4</v>
      </c>
      <c r="CV863">
        <v>1.3261E-3</v>
      </c>
      <c r="CW863">
        <v>4.103E-4</v>
      </c>
      <c r="CX863">
        <v>7.7430000000000001E-4</v>
      </c>
      <c r="CY863">
        <v>9.7090000000000002E-4</v>
      </c>
      <c r="CZ863">
        <v>1.8412000000000001E-3</v>
      </c>
      <c r="DA863">
        <v>1.9954E-3</v>
      </c>
      <c r="DB863">
        <v>2.0753999999999998E-3</v>
      </c>
      <c r="DC863">
        <v>3.3930000000000002E-3</v>
      </c>
      <c r="DD863">
        <v>1.5910400000000002E-2</v>
      </c>
      <c r="DE863">
        <v>1.9145499999999999E-2</v>
      </c>
      <c r="DF863">
        <v>1.36744E-2</v>
      </c>
      <c r="DG863">
        <v>4.0604999999999999E-3</v>
      </c>
      <c r="DH863">
        <v>3.2575999999999998E-3</v>
      </c>
      <c r="DI863">
        <v>3.3035E-3</v>
      </c>
    </row>
    <row r="864" spans="1:113" x14ac:dyDescent="0.25">
      <c r="A864" t="str">
        <f t="shared" si="13"/>
        <v>Other_All_All_All_All_All_43670</v>
      </c>
      <c r="B864" t="s">
        <v>177</v>
      </c>
      <c r="C864" t="s">
        <v>293</v>
      </c>
      <c r="D864" t="s">
        <v>225</v>
      </c>
      <c r="E864" t="s">
        <v>19</v>
      </c>
      <c r="F864" t="s">
        <v>19</v>
      </c>
      <c r="G864" t="s">
        <v>19</v>
      </c>
      <c r="H864" t="s">
        <v>19</v>
      </c>
      <c r="I864" t="s">
        <v>19</v>
      </c>
      <c r="J864" s="11">
        <v>43670</v>
      </c>
      <c r="K864">
        <v>15</v>
      </c>
      <c r="L864">
        <v>18</v>
      </c>
      <c r="M864">
        <v>25501</v>
      </c>
      <c r="N864">
        <v>0</v>
      </c>
      <c r="O864">
        <v>0</v>
      </c>
      <c r="P864">
        <v>0</v>
      </c>
      <c r="Q864">
        <v>0</v>
      </c>
      <c r="R864">
        <v>4.4584482999999997</v>
      </c>
      <c r="S864">
        <v>4.3214722999999999</v>
      </c>
      <c r="T864">
        <v>4.2170661999999997</v>
      </c>
      <c r="U864">
        <v>4.2456456999999999</v>
      </c>
      <c r="V864">
        <v>4.3812465999999999</v>
      </c>
      <c r="W864">
        <v>4.6901871999999996</v>
      </c>
      <c r="X864">
        <v>5.0561391999999996</v>
      </c>
      <c r="Y864">
        <v>5.5954610999999996</v>
      </c>
      <c r="Z864">
        <v>6.1679446999999996</v>
      </c>
      <c r="AA864">
        <v>6.6147723999999997</v>
      </c>
      <c r="AB864">
        <v>6.9998158999999998</v>
      </c>
      <c r="AC864">
        <v>7.2438529000000003</v>
      </c>
      <c r="AD864">
        <v>7.2147224999999997</v>
      </c>
      <c r="AE864">
        <v>7.4550036999999998</v>
      </c>
      <c r="AF864">
        <v>7.4928692999999997</v>
      </c>
      <c r="AG864">
        <v>7.3584120000000004</v>
      </c>
      <c r="AH864">
        <v>6.9933870000000002</v>
      </c>
      <c r="AI864">
        <v>6.5041799999999999</v>
      </c>
      <c r="AJ864">
        <v>6.3224099999999996</v>
      </c>
      <c r="AK864">
        <v>6.1948150000000002</v>
      </c>
      <c r="AL864">
        <v>5.9671409999999998</v>
      </c>
      <c r="AM864">
        <v>5.589067</v>
      </c>
      <c r="AN864">
        <v>5.131005</v>
      </c>
      <c r="AO864">
        <v>4.8244340000000001</v>
      </c>
      <c r="AP864">
        <v>75.741990000000001</v>
      </c>
      <c r="AQ864">
        <v>73.478089999999995</v>
      </c>
      <c r="AR864">
        <v>71.326549999999997</v>
      </c>
      <c r="AS864">
        <v>70.277209999999997</v>
      </c>
      <c r="AT864">
        <v>69.472340000000003</v>
      </c>
      <c r="AU864">
        <v>68.712459999999993</v>
      </c>
      <c r="AV864">
        <v>67.608530000000002</v>
      </c>
      <c r="AW864">
        <v>69.321510000000004</v>
      </c>
      <c r="AX864">
        <v>73.336280000000002</v>
      </c>
      <c r="AY864">
        <v>77.968249999999998</v>
      </c>
      <c r="AZ864">
        <v>83.061760000000007</v>
      </c>
      <c r="BA864">
        <v>86.517870000000002</v>
      </c>
      <c r="BB864">
        <v>88.535709999999995</v>
      </c>
      <c r="BC864">
        <v>92.093519999999998</v>
      </c>
      <c r="BD864">
        <v>94.593770000000006</v>
      </c>
      <c r="BE864">
        <v>95.18329</v>
      </c>
      <c r="BF864">
        <v>94.532290000000003</v>
      </c>
      <c r="BG864">
        <v>94.584919999999997</v>
      </c>
      <c r="BH864">
        <v>93.925560000000004</v>
      </c>
      <c r="BI864">
        <v>91.786429999999996</v>
      </c>
      <c r="BJ864">
        <v>87.628680000000003</v>
      </c>
      <c r="BK864">
        <v>83.558949999999996</v>
      </c>
      <c r="BL864">
        <v>80.999750000000006</v>
      </c>
      <c r="BM864">
        <v>78.63588</v>
      </c>
      <c r="BN864">
        <v>-0.13718040000000001</v>
      </c>
      <c r="BO864">
        <v>-9.08558E-2</v>
      </c>
      <c r="BP864">
        <v>-9.8661700000000005E-2</v>
      </c>
      <c r="BQ864">
        <v>-9.1521400000000003E-2</v>
      </c>
      <c r="BR864">
        <v>-8.7988899999999995E-2</v>
      </c>
      <c r="BS864">
        <v>-0.1099445</v>
      </c>
      <c r="BT864">
        <v>-6.4906000000000005E-2</v>
      </c>
      <c r="BU864">
        <v>2.6865000000000001E-3</v>
      </c>
      <c r="BV864">
        <v>6.7212099999999997E-2</v>
      </c>
      <c r="BW864">
        <v>5.5838600000000002E-2</v>
      </c>
      <c r="BX864">
        <v>-9.5002000000000003E-3</v>
      </c>
      <c r="BY864">
        <v>-1.7857999999999999E-2</v>
      </c>
      <c r="BZ864">
        <v>-1.7267899999999999E-2</v>
      </c>
      <c r="CA864">
        <v>1.7855200000000002E-2</v>
      </c>
      <c r="CB864">
        <v>0.1211913</v>
      </c>
      <c r="CC864">
        <v>0.12326230000000001</v>
      </c>
      <c r="CD864">
        <v>0.1141861</v>
      </c>
      <c r="CE864">
        <v>5.7207500000000001E-2</v>
      </c>
      <c r="CF864">
        <v>-3.9265700000000001E-2</v>
      </c>
      <c r="CG864">
        <v>-8.5882500000000001E-2</v>
      </c>
      <c r="CH864">
        <v>-7.3198200000000005E-2</v>
      </c>
      <c r="CI864">
        <v>-4.2019800000000003E-2</v>
      </c>
      <c r="CJ864">
        <v>-4.9314700000000003E-2</v>
      </c>
      <c r="CK864">
        <v>-5.2864300000000003E-2</v>
      </c>
      <c r="CL864">
        <v>4.2887999999999997E-3</v>
      </c>
      <c r="CM864">
        <v>2.5680999999999998E-3</v>
      </c>
      <c r="CN864">
        <v>2.4491000000000001E-3</v>
      </c>
      <c r="CO864">
        <v>2.0837999999999998E-3</v>
      </c>
      <c r="CP864">
        <v>7.2320000000000001E-4</v>
      </c>
      <c r="CQ864">
        <v>7.2950000000000001E-4</v>
      </c>
      <c r="CR864">
        <v>6.2250000000000001E-4</v>
      </c>
      <c r="CS864">
        <v>7.7399999999999995E-4</v>
      </c>
      <c r="CT864">
        <v>5.176E-4</v>
      </c>
      <c r="CU864">
        <v>5.0350000000000004E-4</v>
      </c>
      <c r="CV864">
        <v>1.5544000000000001E-3</v>
      </c>
      <c r="CW864">
        <v>5.4790000000000004E-4</v>
      </c>
      <c r="CX864">
        <v>8.7750000000000002E-4</v>
      </c>
      <c r="CY864">
        <v>1.0403000000000001E-3</v>
      </c>
      <c r="CZ864">
        <v>1.5263E-3</v>
      </c>
      <c r="DA864">
        <v>1.6684E-3</v>
      </c>
      <c r="DB864">
        <v>2.1416999999999999E-3</v>
      </c>
      <c r="DC864">
        <v>3.1459000000000001E-3</v>
      </c>
      <c r="DD864">
        <v>1.6138300000000001E-2</v>
      </c>
      <c r="DE864">
        <v>1.7603899999999999E-2</v>
      </c>
      <c r="DF864">
        <v>1.41709E-2</v>
      </c>
      <c r="DG864">
        <v>3.7188E-3</v>
      </c>
      <c r="DH864">
        <v>2.3422999999999999E-3</v>
      </c>
      <c r="DI864">
        <v>1.8743E-3</v>
      </c>
    </row>
    <row r="865" spans="1:113" x14ac:dyDescent="0.25">
      <c r="A865" t="str">
        <f t="shared" si="13"/>
        <v>Other_All_All_All_All_All_43672</v>
      </c>
      <c r="B865" t="s">
        <v>177</v>
      </c>
      <c r="C865" t="s">
        <v>293</v>
      </c>
      <c r="D865" t="s">
        <v>225</v>
      </c>
      <c r="E865" t="s">
        <v>19</v>
      </c>
      <c r="F865" t="s">
        <v>19</v>
      </c>
      <c r="G865" t="s">
        <v>19</v>
      </c>
      <c r="H865" t="s">
        <v>19</v>
      </c>
      <c r="I865" t="s">
        <v>19</v>
      </c>
      <c r="J865" s="11">
        <v>43672</v>
      </c>
      <c r="K865">
        <v>15</v>
      </c>
      <c r="L865">
        <v>18</v>
      </c>
      <c r="M865">
        <v>25493</v>
      </c>
      <c r="N865">
        <v>0</v>
      </c>
      <c r="O865">
        <v>0</v>
      </c>
      <c r="P865">
        <v>0</v>
      </c>
      <c r="Q865">
        <v>0</v>
      </c>
      <c r="R865">
        <v>4.4478229000000002</v>
      </c>
      <c r="S865">
        <v>4.3368875999999998</v>
      </c>
      <c r="T865">
        <v>4.2579615000000004</v>
      </c>
      <c r="U865">
        <v>4.2905341999999997</v>
      </c>
      <c r="V865">
        <v>4.3912781000000001</v>
      </c>
      <c r="W865">
        <v>4.6899495</v>
      </c>
      <c r="X865">
        <v>5.0471912999999997</v>
      </c>
      <c r="Y865">
        <v>5.4662474999999997</v>
      </c>
      <c r="Z865">
        <v>5.8633511</v>
      </c>
      <c r="AA865">
        <v>6.2206754000000002</v>
      </c>
      <c r="AB865">
        <v>6.6383802999999997</v>
      </c>
      <c r="AC865">
        <v>6.8340909999999999</v>
      </c>
      <c r="AD865">
        <v>6.8480860999999997</v>
      </c>
      <c r="AE865">
        <v>7.0013173000000002</v>
      </c>
      <c r="AF865">
        <v>7.0276987000000002</v>
      </c>
      <c r="AG865">
        <v>6.9062250000000001</v>
      </c>
      <c r="AH865">
        <v>6.6366769999999997</v>
      </c>
      <c r="AI865">
        <v>6.1702209999999997</v>
      </c>
      <c r="AJ865">
        <v>5.9544920000000001</v>
      </c>
      <c r="AK865">
        <v>5.7801439999999999</v>
      </c>
      <c r="AL865">
        <v>5.6888610000000002</v>
      </c>
      <c r="AM865">
        <v>5.4143439999999998</v>
      </c>
      <c r="AN865">
        <v>5.0059670000000001</v>
      </c>
      <c r="AO865">
        <v>4.676139</v>
      </c>
      <c r="AP865">
        <v>74.513949999999994</v>
      </c>
      <c r="AQ865">
        <v>74.644159999999999</v>
      </c>
      <c r="AR865">
        <v>73.141400000000004</v>
      </c>
      <c r="AS865">
        <v>71.334069999999997</v>
      </c>
      <c r="AT865">
        <v>69.563590000000005</v>
      </c>
      <c r="AU865">
        <v>68.417259999999999</v>
      </c>
      <c r="AV865">
        <v>67.307119999999998</v>
      </c>
      <c r="AW865">
        <v>68.503420000000006</v>
      </c>
      <c r="AX865">
        <v>71.008690000000001</v>
      </c>
      <c r="AY865">
        <v>74.558239999999998</v>
      </c>
      <c r="AZ865">
        <v>79.414249999999996</v>
      </c>
      <c r="BA865">
        <v>83.274760000000001</v>
      </c>
      <c r="BB865">
        <v>86.49982</v>
      </c>
      <c r="BC865">
        <v>88.640519999999995</v>
      </c>
      <c r="BD865">
        <v>90.679770000000005</v>
      </c>
      <c r="BE865">
        <v>91.996200000000002</v>
      </c>
      <c r="BF865">
        <v>92.528869999999998</v>
      </c>
      <c r="BG865">
        <v>91.820849999999993</v>
      </c>
      <c r="BH865">
        <v>89.813540000000003</v>
      </c>
      <c r="BI865">
        <v>86.796850000000006</v>
      </c>
      <c r="BJ865">
        <v>82.785049999999998</v>
      </c>
      <c r="BK865">
        <v>78.954359999999994</v>
      </c>
      <c r="BL865">
        <v>76.575119999999998</v>
      </c>
      <c r="BM865">
        <v>74.594260000000006</v>
      </c>
      <c r="BN865">
        <v>-0.1373365</v>
      </c>
      <c r="BO865">
        <v>-9.1223600000000002E-2</v>
      </c>
      <c r="BP865">
        <v>-0.100316</v>
      </c>
      <c r="BQ865">
        <v>-9.1810799999999998E-2</v>
      </c>
      <c r="BR865">
        <v>-8.7475700000000003E-2</v>
      </c>
      <c r="BS865">
        <v>-0.10957790000000001</v>
      </c>
      <c r="BT865">
        <v>-6.5485500000000002E-2</v>
      </c>
      <c r="BU865">
        <v>1.4461999999999999E-3</v>
      </c>
      <c r="BV865">
        <v>6.8384799999999996E-2</v>
      </c>
      <c r="BW865">
        <v>5.7775100000000003E-2</v>
      </c>
      <c r="BX865">
        <v>-6.7406999999999996E-3</v>
      </c>
      <c r="BY865">
        <v>-1.8437599999999998E-2</v>
      </c>
      <c r="BZ865">
        <v>-1.5739300000000001E-2</v>
      </c>
      <c r="CA865">
        <v>1.9830299999999999E-2</v>
      </c>
      <c r="CB865">
        <v>0.1206325</v>
      </c>
      <c r="CC865">
        <v>0.1265442</v>
      </c>
      <c r="CD865">
        <v>0.11888319999999999</v>
      </c>
      <c r="CE865">
        <v>6.3442100000000001E-2</v>
      </c>
      <c r="CF865">
        <v>-2.8480800000000001E-2</v>
      </c>
      <c r="CG865">
        <v>-7.2790300000000002E-2</v>
      </c>
      <c r="CH865">
        <v>-6.7062899999999995E-2</v>
      </c>
      <c r="CI865">
        <v>-4.2225100000000002E-2</v>
      </c>
      <c r="CJ865">
        <v>-5.5222599999999997E-2</v>
      </c>
      <c r="CK865">
        <v>-5.2208600000000001E-2</v>
      </c>
      <c r="CL865">
        <v>3.9138000000000003E-3</v>
      </c>
      <c r="CM865">
        <v>1.9411000000000001E-3</v>
      </c>
      <c r="CN865">
        <v>1.9335000000000001E-3</v>
      </c>
      <c r="CO865">
        <v>1.8878E-3</v>
      </c>
      <c r="CP865">
        <v>8.0480000000000005E-4</v>
      </c>
      <c r="CQ865">
        <v>5.8589999999999998E-4</v>
      </c>
      <c r="CR865">
        <v>4.9529999999999995E-4</v>
      </c>
      <c r="CS865">
        <v>7.9770000000000004E-4</v>
      </c>
      <c r="CT865">
        <v>3.8420000000000001E-4</v>
      </c>
      <c r="CU865">
        <v>4.1379999999999998E-4</v>
      </c>
      <c r="CV865">
        <v>9.2290000000000004E-4</v>
      </c>
      <c r="CW865">
        <v>3.6099999999999999E-4</v>
      </c>
      <c r="CX865">
        <v>5.8609999999999999E-4</v>
      </c>
      <c r="CY865">
        <v>7.406E-4</v>
      </c>
      <c r="CZ865">
        <v>1.5391999999999999E-3</v>
      </c>
      <c r="DA865">
        <v>1.4612E-3</v>
      </c>
      <c r="DB865">
        <v>1.6573E-3</v>
      </c>
      <c r="DC865">
        <v>3.5880999999999999E-3</v>
      </c>
      <c r="DD865">
        <v>1.65147E-2</v>
      </c>
      <c r="DE865">
        <v>1.9231999999999999E-2</v>
      </c>
      <c r="DF865">
        <v>1.5296300000000001E-2</v>
      </c>
      <c r="DG865">
        <v>3.4145E-3</v>
      </c>
      <c r="DH865">
        <v>2.398E-3</v>
      </c>
      <c r="DI865">
        <v>2.3291000000000002E-3</v>
      </c>
    </row>
    <row r="866" spans="1:113" x14ac:dyDescent="0.25">
      <c r="A866" t="str">
        <f t="shared" si="13"/>
        <v>Other_All_All_All_All_All_43690</v>
      </c>
      <c r="B866" t="s">
        <v>177</v>
      </c>
      <c r="C866" t="s">
        <v>293</v>
      </c>
      <c r="D866" t="s">
        <v>225</v>
      </c>
      <c r="E866" t="s">
        <v>19</v>
      </c>
      <c r="F866" t="s">
        <v>19</v>
      </c>
      <c r="G866" t="s">
        <v>19</v>
      </c>
      <c r="H866" t="s">
        <v>19</v>
      </c>
      <c r="I866" t="s">
        <v>19</v>
      </c>
      <c r="J866" s="11">
        <v>43690</v>
      </c>
      <c r="K866">
        <v>15</v>
      </c>
      <c r="L866">
        <v>18</v>
      </c>
      <c r="M866">
        <v>25236</v>
      </c>
      <c r="N866">
        <v>0</v>
      </c>
      <c r="O866">
        <v>0</v>
      </c>
      <c r="P866">
        <v>0</v>
      </c>
      <c r="Q866">
        <v>0</v>
      </c>
      <c r="R866">
        <v>4.3992516999999998</v>
      </c>
      <c r="S866">
        <v>4.2402373000000004</v>
      </c>
      <c r="T866">
        <v>4.1520757000000001</v>
      </c>
      <c r="U866">
        <v>4.1485311999999999</v>
      </c>
      <c r="V866">
        <v>4.2594325</v>
      </c>
      <c r="W866">
        <v>4.4942226999999999</v>
      </c>
      <c r="X866">
        <v>4.9121115</v>
      </c>
      <c r="Y866">
        <v>5.4005618000000002</v>
      </c>
      <c r="Z866">
        <v>5.9804613</v>
      </c>
      <c r="AA866">
        <v>6.4467705000000004</v>
      </c>
      <c r="AB866">
        <v>6.8173893999999997</v>
      </c>
      <c r="AC866">
        <v>7.0429747000000003</v>
      </c>
      <c r="AD866">
        <v>7.0915375000000003</v>
      </c>
      <c r="AE866">
        <v>7.3527008</v>
      </c>
      <c r="AF866">
        <v>7.3676624999999998</v>
      </c>
      <c r="AG866">
        <v>7.2361469999999999</v>
      </c>
      <c r="AH866">
        <v>6.9363650000000003</v>
      </c>
      <c r="AI866">
        <v>6.4025860000000003</v>
      </c>
      <c r="AJ866">
        <v>6.2382879999999998</v>
      </c>
      <c r="AK866">
        <v>6.0671980000000003</v>
      </c>
      <c r="AL866">
        <v>5.9346940000000004</v>
      </c>
      <c r="AM866">
        <v>5.5061470000000003</v>
      </c>
      <c r="AN866">
        <v>5.0409259999999998</v>
      </c>
      <c r="AO866">
        <v>4.7007620000000001</v>
      </c>
      <c r="AP866">
        <v>72.709209999999999</v>
      </c>
      <c r="AQ866">
        <v>70.923969999999997</v>
      </c>
      <c r="AR866">
        <v>69.544020000000003</v>
      </c>
      <c r="AS866">
        <v>68.440849999999998</v>
      </c>
      <c r="AT866">
        <v>67.574690000000004</v>
      </c>
      <c r="AU866">
        <v>66.195490000000007</v>
      </c>
      <c r="AV866">
        <v>65.317620000000005</v>
      </c>
      <c r="AW866">
        <v>66.232609999999994</v>
      </c>
      <c r="AX866">
        <v>70.235500000000002</v>
      </c>
      <c r="AY866">
        <v>75.124809999999997</v>
      </c>
      <c r="AZ866">
        <v>79.575239999999994</v>
      </c>
      <c r="BA866">
        <v>84.129679999999993</v>
      </c>
      <c r="BB866">
        <v>88.098889999999997</v>
      </c>
      <c r="BC866">
        <v>90.152600000000007</v>
      </c>
      <c r="BD866">
        <v>91.784139999999994</v>
      </c>
      <c r="BE866">
        <v>92.941450000000003</v>
      </c>
      <c r="BF866">
        <v>93.398610000000005</v>
      </c>
      <c r="BG866">
        <v>92.856350000000006</v>
      </c>
      <c r="BH866">
        <v>91.341380000000001</v>
      </c>
      <c r="BI866">
        <v>88.415620000000004</v>
      </c>
      <c r="BJ866">
        <v>84.473389999999995</v>
      </c>
      <c r="BK866">
        <v>81.066850000000002</v>
      </c>
      <c r="BL866">
        <v>77.331149999999994</v>
      </c>
      <c r="BM866">
        <v>74.980580000000003</v>
      </c>
      <c r="BN866">
        <v>-3.0514199999999998E-2</v>
      </c>
      <c r="BO866">
        <v>-3.64511E-2</v>
      </c>
      <c r="BP866">
        <v>-2.8977300000000001E-2</v>
      </c>
      <c r="BQ866">
        <v>-2.6945400000000001E-2</v>
      </c>
      <c r="BR866">
        <v>-1.9524400000000001E-2</v>
      </c>
      <c r="BS866">
        <v>-1.88854E-2</v>
      </c>
      <c r="BT866">
        <v>5.3870999999999997E-3</v>
      </c>
      <c r="BU866">
        <v>6.5194199999999994E-2</v>
      </c>
      <c r="BV866">
        <v>3.8690500000000003E-2</v>
      </c>
      <c r="BW866">
        <v>1.0045999999999999E-2</v>
      </c>
      <c r="BX866">
        <v>-7.9127999999999993E-3</v>
      </c>
      <c r="BY866">
        <v>-2.14367E-2</v>
      </c>
      <c r="BZ866">
        <v>-7.6572999999999997E-3</v>
      </c>
      <c r="CA866">
        <v>-3.7193999999999999E-3</v>
      </c>
      <c r="CB866">
        <v>7.2208999999999995E-2</v>
      </c>
      <c r="CC866">
        <v>7.4274800000000002E-2</v>
      </c>
      <c r="CD866">
        <v>7.4837899999999999E-2</v>
      </c>
      <c r="CE866">
        <v>7.3290800000000003E-2</v>
      </c>
      <c r="CF866">
        <v>7.6996E-3</v>
      </c>
      <c r="CG866">
        <v>-3.9344499999999998E-2</v>
      </c>
      <c r="CH866">
        <v>-2.53812E-2</v>
      </c>
      <c r="CI866">
        <v>1.6195999999999999E-3</v>
      </c>
      <c r="CJ866">
        <v>-6.422E-4</v>
      </c>
      <c r="CK866">
        <v>-1.17684E-2</v>
      </c>
      <c r="CL866">
        <v>2.7345E-3</v>
      </c>
      <c r="CM866">
        <v>1.9400999999999999E-3</v>
      </c>
      <c r="CN866">
        <v>1.8293999999999999E-3</v>
      </c>
      <c r="CO866">
        <v>1.6999000000000001E-3</v>
      </c>
      <c r="CP866">
        <v>6.2189999999999999E-4</v>
      </c>
      <c r="CQ866">
        <v>5.3720000000000005E-4</v>
      </c>
      <c r="CR866">
        <v>5.1909999999999999E-4</v>
      </c>
      <c r="CS866">
        <v>5.7939999999999999E-4</v>
      </c>
      <c r="CT866">
        <v>4.571E-4</v>
      </c>
      <c r="CU866">
        <v>4.351E-4</v>
      </c>
      <c r="CV866">
        <v>1.1205E-3</v>
      </c>
      <c r="CW866">
        <v>3.4719999999999998E-4</v>
      </c>
      <c r="CX866">
        <v>6.1879999999999997E-4</v>
      </c>
      <c r="CY866">
        <v>7.6250000000000005E-4</v>
      </c>
      <c r="CZ866">
        <v>1.6091E-3</v>
      </c>
      <c r="DA866">
        <v>1.8037999999999999E-3</v>
      </c>
      <c r="DB866">
        <v>1.8714000000000001E-3</v>
      </c>
      <c r="DC866">
        <v>3.9595000000000003E-3</v>
      </c>
      <c r="DD866">
        <v>1.55631E-2</v>
      </c>
      <c r="DE866">
        <v>1.8466300000000001E-2</v>
      </c>
      <c r="DF866">
        <v>1.5571099999999999E-2</v>
      </c>
      <c r="DG866">
        <v>3.0100000000000001E-3</v>
      </c>
      <c r="DH866">
        <v>1.6691E-3</v>
      </c>
      <c r="DI866">
        <v>1.3466999999999999E-3</v>
      </c>
    </row>
    <row r="867" spans="1:113" x14ac:dyDescent="0.25">
      <c r="A867" t="str">
        <f t="shared" si="13"/>
        <v>Other_All_All_All_All_All_43691</v>
      </c>
      <c r="B867" t="s">
        <v>177</v>
      </c>
      <c r="C867" t="s">
        <v>293</v>
      </c>
      <c r="D867" t="s">
        <v>225</v>
      </c>
      <c r="E867" t="s">
        <v>19</v>
      </c>
      <c r="F867" t="s">
        <v>19</v>
      </c>
      <c r="G867" t="s">
        <v>19</v>
      </c>
      <c r="H867" t="s">
        <v>19</v>
      </c>
      <c r="I867" t="s">
        <v>19</v>
      </c>
      <c r="J867" s="11">
        <v>43691</v>
      </c>
      <c r="K867">
        <v>15</v>
      </c>
      <c r="L867">
        <v>18</v>
      </c>
      <c r="M867">
        <v>25212</v>
      </c>
      <c r="N867">
        <v>0</v>
      </c>
      <c r="O867">
        <v>0</v>
      </c>
      <c r="P867">
        <v>0</v>
      </c>
      <c r="Q867">
        <v>0</v>
      </c>
      <c r="R867">
        <v>4.5043858999999999</v>
      </c>
      <c r="S867">
        <v>4.3084749999999996</v>
      </c>
      <c r="T867">
        <v>4.0372934999999996</v>
      </c>
      <c r="U867">
        <v>3.9739152999999998</v>
      </c>
      <c r="V867">
        <v>4.0711167000000001</v>
      </c>
      <c r="W867">
        <v>4.4041570999999999</v>
      </c>
      <c r="X867">
        <v>4.8087118000000002</v>
      </c>
      <c r="Y867">
        <v>5.3534459999999999</v>
      </c>
      <c r="Z867">
        <v>6.0066572999999996</v>
      </c>
      <c r="AA867">
        <v>6.4520422000000002</v>
      </c>
      <c r="AB867">
        <v>6.9013438000000003</v>
      </c>
      <c r="AC867">
        <v>7.2035945000000003</v>
      </c>
      <c r="AD867">
        <v>7.3719960000000002</v>
      </c>
      <c r="AE867">
        <v>7.6396784999999996</v>
      </c>
      <c r="AF867">
        <v>7.6429920999999998</v>
      </c>
      <c r="AG867">
        <v>7.4983930000000001</v>
      </c>
      <c r="AH867">
        <v>7.0743900000000002</v>
      </c>
      <c r="AI867">
        <v>6.5783399999999999</v>
      </c>
      <c r="AJ867">
        <v>6.5175660000000004</v>
      </c>
      <c r="AK867">
        <v>6.4041769999999998</v>
      </c>
      <c r="AL867">
        <v>6.1728389999999997</v>
      </c>
      <c r="AM867">
        <v>5.679608</v>
      </c>
      <c r="AN867">
        <v>5.1557180000000002</v>
      </c>
      <c r="AO867">
        <v>4.8268199999999997</v>
      </c>
      <c r="AP867">
        <v>74.920910000000006</v>
      </c>
      <c r="AQ867">
        <v>72.269300000000001</v>
      </c>
      <c r="AR867">
        <v>71.33766</v>
      </c>
      <c r="AS867">
        <v>69.325699999999998</v>
      </c>
      <c r="AT867">
        <v>68.053389999999993</v>
      </c>
      <c r="AU867">
        <v>67.528750000000002</v>
      </c>
      <c r="AV867">
        <v>66.476839999999996</v>
      </c>
      <c r="AW867">
        <v>66.991039999999998</v>
      </c>
      <c r="AX867">
        <v>71.123059999999995</v>
      </c>
      <c r="AY867">
        <v>76.242339999999999</v>
      </c>
      <c r="AZ867">
        <v>81.514210000000006</v>
      </c>
      <c r="BA867">
        <v>86.145650000000003</v>
      </c>
      <c r="BB867">
        <v>89.857200000000006</v>
      </c>
      <c r="BC867">
        <v>92.988529999999997</v>
      </c>
      <c r="BD867">
        <v>94.918109999999999</v>
      </c>
      <c r="BE867">
        <v>96.371369999999999</v>
      </c>
      <c r="BF867">
        <v>96.562449999999998</v>
      </c>
      <c r="BG867">
        <v>96.203639999999993</v>
      </c>
      <c r="BH867">
        <v>94.856459999999998</v>
      </c>
      <c r="BI867">
        <v>92.053640000000001</v>
      </c>
      <c r="BJ867">
        <v>86.753780000000006</v>
      </c>
      <c r="BK867">
        <v>82.757869999999997</v>
      </c>
      <c r="BL867">
        <v>79.869699999999995</v>
      </c>
      <c r="BM867">
        <v>77.695400000000006</v>
      </c>
      <c r="BN867">
        <v>-3.0244699999999999E-2</v>
      </c>
      <c r="BO867">
        <v>-3.5943799999999998E-2</v>
      </c>
      <c r="BP867">
        <v>-3.0039199999999999E-2</v>
      </c>
      <c r="BQ867">
        <v>-2.7549799999999999E-2</v>
      </c>
      <c r="BR867">
        <v>-2.1073499999999998E-2</v>
      </c>
      <c r="BS867">
        <v>-2.0754499999999999E-2</v>
      </c>
      <c r="BT867">
        <v>5.4669999999999996E-3</v>
      </c>
      <c r="BU867">
        <v>6.41539E-2</v>
      </c>
      <c r="BV867">
        <v>3.4629300000000002E-2</v>
      </c>
      <c r="BW867">
        <v>5.4925E-3</v>
      </c>
      <c r="BX867">
        <v>-1.2154099999999999E-2</v>
      </c>
      <c r="BY867">
        <v>-2.1535100000000001E-2</v>
      </c>
      <c r="BZ867">
        <v>-4.5831999999999999E-3</v>
      </c>
      <c r="CA867">
        <v>8.3792999999999992E-3</v>
      </c>
      <c r="CB867">
        <v>9.0651599999999999E-2</v>
      </c>
      <c r="CC867">
        <v>8.0062300000000003E-2</v>
      </c>
      <c r="CD867">
        <v>7.6117799999999999E-2</v>
      </c>
      <c r="CE867">
        <v>7.1416300000000002E-2</v>
      </c>
      <c r="CF867">
        <v>-4.6420999999999997E-3</v>
      </c>
      <c r="CG867">
        <v>-5.2498000000000003E-2</v>
      </c>
      <c r="CH867">
        <v>-2.5386800000000001E-2</v>
      </c>
      <c r="CI867">
        <v>3.5538000000000002E-3</v>
      </c>
      <c r="CJ867">
        <v>2.2417000000000001E-3</v>
      </c>
      <c r="CK867">
        <v>-7.3534000000000004E-3</v>
      </c>
      <c r="CL867">
        <v>2.673E-3</v>
      </c>
      <c r="CM867">
        <v>1.426E-3</v>
      </c>
      <c r="CN867">
        <v>9.8219999999999991E-4</v>
      </c>
      <c r="CO867">
        <v>9.2199999999999997E-4</v>
      </c>
      <c r="CP867">
        <v>4.9479999999999999E-4</v>
      </c>
      <c r="CQ867">
        <v>4.083E-4</v>
      </c>
      <c r="CR867">
        <v>5.8299999999999997E-4</v>
      </c>
      <c r="CS867">
        <v>4.0949999999999998E-4</v>
      </c>
      <c r="CT867">
        <v>4.9669999999999998E-4</v>
      </c>
      <c r="CU867">
        <v>3.4529999999999999E-4</v>
      </c>
      <c r="CV867">
        <v>3.968E-4</v>
      </c>
      <c r="CW867">
        <v>1.4009999999999999E-4</v>
      </c>
      <c r="CX867">
        <v>3.0620000000000002E-4</v>
      </c>
      <c r="CY867">
        <v>4.8700000000000002E-4</v>
      </c>
      <c r="CZ867">
        <v>1.2367000000000001E-3</v>
      </c>
      <c r="DA867">
        <v>1.3412000000000001E-3</v>
      </c>
      <c r="DB867">
        <v>1.4855999999999999E-3</v>
      </c>
      <c r="DC867">
        <v>3.7518999999999999E-3</v>
      </c>
      <c r="DD867">
        <v>1.45381E-2</v>
      </c>
      <c r="DE867">
        <v>1.5898599999999999E-2</v>
      </c>
      <c r="DF867">
        <v>1.38482E-2</v>
      </c>
      <c r="DG867">
        <v>2.3633E-3</v>
      </c>
      <c r="DH867">
        <v>1.3496000000000001E-3</v>
      </c>
      <c r="DI867">
        <v>1.2519E-3</v>
      </c>
    </row>
    <row r="868" spans="1:113" x14ac:dyDescent="0.25">
      <c r="A868" t="str">
        <f t="shared" si="13"/>
        <v>Other_All_All_All_All_All_43693</v>
      </c>
      <c r="B868" t="s">
        <v>177</v>
      </c>
      <c r="C868" t="s">
        <v>293</v>
      </c>
      <c r="D868" t="s">
        <v>225</v>
      </c>
      <c r="E868" t="s">
        <v>19</v>
      </c>
      <c r="F868" t="s">
        <v>19</v>
      </c>
      <c r="G868" t="s">
        <v>19</v>
      </c>
      <c r="H868" t="s">
        <v>19</v>
      </c>
      <c r="I868" t="s">
        <v>19</v>
      </c>
      <c r="J868" s="11">
        <v>43693</v>
      </c>
      <c r="K868">
        <v>15</v>
      </c>
      <c r="L868">
        <v>18</v>
      </c>
      <c r="M868">
        <v>25171</v>
      </c>
      <c r="N868">
        <v>0</v>
      </c>
      <c r="O868">
        <v>0</v>
      </c>
      <c r="P868">
        <v>0</v>
      </c>
      <c r="Q868">
        <v>0</v>
      </c>
      <c r="R868">
        <v>4.6426315999999996</v>
      </c>
      <c r="S868">
        <v>4.5062924999999998</v>
      </c>
      <c r="T868">
        <v>4.3429640000000003</v>
      </c>
      <c r="U868">
        <v>4.3005041999999998</v>
      </c>
      <c r="V868">
        <v>4.3979248999999996</v>
      </c>
      <c r="W868">
        <v>4.7726499999999996</v>
      </c>
      <c r="X868">
        <v>5.2562433999999998</v>
      </c>
      <c r="Y868">
        <v>5.7863733000000002</v>
      </c>
      <c r="Z868">
        <v>6.4754417000000002</v>
      </c>
      <c r="AA868">
        <v>6.9658176000000003</v>
      </c>
      <c r="AB868">
        <v>7.3202888000000002</v>
      </c>
      <c r="AC868">
        <v>7.5568292000000001</v>
      </c>
      <c r="AD868">
        <v>7.5573956999999998</v>
      </c>
      <c r="AE868">
        <v>7.7287868</v>
      </c>
      <c r="AF868">
        <v>7.6711736999999998</v>
      </c>
      <c r="AG868">
        <v>7.4846779999999997</v>
      </c>
      <c r="AH868">
        <v>7.1281359999999996</v>
      </c>
      <c r="AI868">
        <v>6.6599890000000004</v>
      </c>
      <c r="AJ868">
        <v>6.4239030000000001</v>
      </c>
      <c r="AK868">
        <v>6.1750610000000004</v>
      </c>
      <c r="AL868">
        <v>6.0335739999999998</v>
      </c>
      <c r="AM868">
        <v>5.6137050000000004</v>
      </c>
      <c r="AN868">
        <v>5.1558099999999998</v>
      </c>
      <c r="AO868">
        <v>4.8063209999999996</v>
      </c>
      <c r="AP868">
        <v>76.543430000000001</v>
      </c>
      <c r="AQ868">
        <v>76.067639999999997</v>
      </c>
      <c r="AR868">
        <v>74.305239999999998</v>
      </c>
      <c r="AS868">
        <v>72.619100000000003</v>
      </c>
      <c r="AT868">
        <v>71.679519999999997</v>
      </c>
      <c r="AU868">
        <v>70.314549999999997</v>
      </c>
      <c r="AV868">
        <v>69.239990000000006</v>
      </c>
      <c r="AW868">
        <v>69.776740000000004</v>
      </c>
      <c r="AX868">
        <v>72.909329999999997</v>
      </c>
      <c r="AY868">
        <v>78.460489999999993</v>
      </c>
      <c r="AZ868">
        <v>83.756200000000007</v>
      </c>
      <c r="BA868">
        <v>87.544300000000007</v>
      </c>
      <c r="BB868">
        <v>89.918319999999994</v>
      </c>
      <c r="BC868">
        <v>91.690809999999999</v>
      </c>
      <c r="BD868">
        <v>93.891149999999996</v>
      </c>
      <c r="BE868">
        <v>94.562359999999998</v>
      </c>
      <c r="BF868">
        <v>95.147469999999998</v>
      </c>
      <c r="BG868">
        <v>94.608670000000004</v>
      </c>
      <c r="BH868">
        <v>92.87379</v>
      </c>
      <c r="BI868">
        <v>89.403919999999999</v>
      </c>
      <c r="BJ868">
        <v>84.693809999999999</v>
      </c>
      <c r="BK868">
        <v>81.192139999999995</v>
      </c>
      <c r="BL868">
        <v>78.990279999999998</v>
      </c>
      <c r="BM868">
        <v>77.349400000000003</v>
      </c>
      <c r="BN868">
        <v>-3.2464899999999998E-2</v>
      </c>
      <c r="BO868">
        <v>-3.7242999999999998E-2</v>
      </c>
      <c r="BP868">
        <v>-3.2470100000000002E-2</v>
      </c>
      <c r="BQ868">
        <v>-2.8763400000000001E-2</v>
      </c>
      <c r="BR868">
        <v>-2.4646299999999999E-2</v>
      </c>
      <c r="BS868">
        <v>-2.5230900000000001E-2</v>
      </c>
      <c r="BT868">
        <v>4.1757000000000001E-3</v>
      </c>
      <c r="BU868">
        <v>5.9715699999999997E-2</v>
      </c>
      <c r="BV868">
        <v>2.68545E-2</v>
      </c>
      <c r="BW868">
        <v>-4.483E-4</v>
      </c>
      <c r="BX868">
        <v>-1.59347E-2</v>
      </c>
      <c r="BY868">
        <v>-2.39131E-2</v>
      </c>
      <c r="BZ868">
        <v>-4.3132999999999999E-3</v>
      </c>
      <c r="CA868">
        <v>9.7856000000000002E-3</v>
      </c>
      <c r="CB868">
        <v>9.5163800000000007E-2</v>
      </c>
      <c r="CC868">
        <v>8.6771000000000001E-2</v>
      </c>
      <c r="CD868">
        <v>8.2032400000000005E-2</v>
      </c>
      <c r="CE868">
        <v>7.4100799999999994E-2</v>
      </c>
      <c r="CF868">
        <v>-2.4764000000000001E-3</v>
      </c>
      <c r="CG868">
        <v>-4.5291999999999999E-2</v>
      </c>
      <c r="CH868">
        <v>-2.18912E-2</v>
      </c>
      <c r="CI868">
        <v>3.7780000000000001E-3</v>
      </c>
      <c r="CJ868">
        <v>-2.3965000000000002E-3</v>
      </c>
      <c r="CK868">
        <v>-9.1111999999999999E-3</v>
      </c>
      <c r="CL868">
        <v>3.3785E-3</v>
      </c>
      <c r="CM868">
        <v>2.2097000000000002E-3</v>
      </c>
      <c r="CN868">
        <v>1.9621E-3</v>
      </c>
      <c r="CO868">
        <v>1.8503E-3</v>
      </c>
      <c r="CP868">
        <v>7.8779999999999996E-4</v>
      </c>
      <c r="CQ868">
        <v>6.0349999999999998E-4</v>
      </c>
      <c r="CR868">
        <v>5.6649999999999995E-4</v>
      </c>
      <c r="CS868">
        <v>5.1809999999999996E-4</v>
      </c>
      <c r="CT868">
        <v>5.3939999999999999E-4</v>
      </c>
      <c r="CU868">
        <v>5.1449999999999998E-4</v>
      </c>
      <c r="CV868">
        <v>1.0085000000000001E-3</v>
      </c>
      <c r="CW868">
        <v>3.0489999999999998E-4</v>
      </c>
      <c r="CX868">
        <v>7.1529999999999999E-4</v>
      </c>
      <c r="CY868">
        <v>8.6479999999999999E-4</v>
      </c>
      <c r="CZ868">
        <v>1.7815000000000001E-3</v>
      </c>
      <c r="DA868">
        <v>1.8956000000000001E-3</v>
      </c>
      <c r="DB868">
        <v>1.9864000000000001E-3</v>
      </c>
      <c r="DC868">
        <v>5.0032000000000002E-3</v>
      </c>
      <c r="DD868">
        <v>1.6214099999999999E-2</v>
      </c>
      <c r="DE868">
        <v>1.7996700000000001E-2</v>
      </c>
      <c r="DF868">
        <v>1.5808300000000001E-2</v>
      </c>
      <c r="DG868">
        <v>3.4938999999999999E-3</v>
      </c>
      <c r="DH868">
        <v>2.6383999999999999E-3</v>
      </c>
      <c r="DI868">
        <v>2.6020000000000001E-3</v>
      </c>
    </row>
    <row r="869" spans="1:113" x14ac:dyDescent="0.25">
      <c r="A869" t="str">
        <f t="shared" si="13"/>
        <v>Other_All_All_All_All_All_43703</v>
      </c>
      <c r="B869" t="s">
        <v>177</v>
      </c>
      <c r="C869" t="s">
        <v>293</v>
      </c>
      <c r="D869" t="s">
        <v>225</v>
      </c>
      <c r="E869" t="s">
        <v>19</v>
      </c>
      <c r="F869" t="s">
        <v>19</v>
      </c>
      <c r="G869" t="s">
        <v>19</v>
      </c>
      <c r="H869" t="s">
        <v>19</v>
      </c>
      <c r="I869" t="s">
        <v>19</v>
      </c>
      <c r="J869" s="11">
        <v>43703</v>
      </c>
      <c r="K869">
        <v>15</v>
      </c>
      <c r="L869">
        <v>18</v>
      </c>
      <c r="M869">
        <v>25017</v>
      </c>
      <c r="N869">
        <v>0</v>
      </c>
      <c r="O869">
        <v>0</v>
      </c>
      <c r="P869">
        <v>0</v>
      </c>
      <c r="Q869">
        <v>0</v>
      </c>
      <c r="R869">
        <v>4.1575180999999999</v>
      </c>
      <c r="S869">
        <v>4.0401975999999999</v>
      </c>
      <c r="T869">
        <v>3.9923586000000002</v>
      </c>
      <c r="U869">
        <v>3.9990454999999998</v>
      </c>
      <c r="V869">
        <v>4.1200915</v>
      </c>
      <c r="W869">
        <v>4.5208073000000004</v>
      </c>
      <c r="X869">
        <v>5.0565607000000004</v>
      </c>
      <c r="Y869">
        <v>5.6582756999999999</v>
      </c>
      <c r="Z869">
        <v>6.3785778999999998</v>
      </c>
      <c r="AA869">
        <v>6.8831398000000004</v>
      </c>
      <c r="AB869">
        <v>7.2532828</v>
      </c>
      <c r="AC869">
        <v>7.4690259000000001</v>
      </c>
      <c r="AD869">
        <v>7.5302591000000003</v>
      </c>
      <c r="AE869">
        <v>7.8284007999999998</v>
      </c>
      <c r="AF869">
        <v>7.7989090000000001</v>
      </c>
      <c r="AG869">
        <v>7.5561749999999996</v>
      </c>
      <c r="AH869">
        <v>7.1960629999999997</v>
      </c>
      <c r="AI869">
        <v>6.6043589999999996</v>
      </c>
      <c r="AJ869">
        <v>6.3073810000000003</v>
      </c>
      <c r="AK869">
        <v>6.1517920000000004</v>
      </c>
      <c r="AL869">
        <v>5.9516460000000002</v>
      </c>
      <c r="AM869">
        <v>5.4939229999999997</v>
      </c>
      <c r="AN869">
        <v>5.0818329999999996</v>
      </c>
      <c r="AO869">
        <v>4.7215170000000004</v>
      </c>
      <c r="AP869">
        <v>75.38646</v>
      </c>
      <c r="AQ869">
        <v>74.168530000000004</v>
      </c>
      <c r="AR869">
        <v>72.722449999999995</v>
      </c>
      <c r="AS869">
        <v>71.327449999999999</v>
      </c>
      <c r="AT869">
        <v>70.230609999999999</v>
      </c>
      <c r="AU869">
        <v>69.046779999999998</v>
      </c>
      <c r="AV869">
        <v>68.401929999999993</v>
      </c>
      <c r="AW869">
        <v>69.073099999999997</v>
      </c>
      <c r="AX869">
        <v>72.514780000000002</v>
      </c>
      <c r="AY869">
        <v>76.007159999999999</v>
      </c>
      <c r="AZ869">
        <v>80.285160000000005</v>
      </c>
      <c r="BA869">
        <v>83.717410000000001</v>
      </c>
      <c r="BB869">
        <v>87.377399999999994</v>
      </c>
      <c r="BC869">
        <v>90.713830000000002</v>
      </c>
      <c r="BD869">
        <v>92.808909999999997</v>
      </c>
      <c r="BE869">
        <v>93.791820000000001</v>
      </c>
      <c r="BF869">
        <v>93.492630000000005</v>
      </c>
      <c r="BG869">
        <v>93.649439999999998</v>
      </c>
      <c r="BH869">
        <v>91.73518</v>
      </c>
      <c r="BI869">
        <v>88.263760000000005</v>
      </c>
      <c r="BJ869">
        <v>84.270240000000001</v>
      </c>
      <c r="BK869">
        <v>81.18047</v>
      </c>
      <c r="BL869">
        <v>79.189729999999997</v>
      </c>
      <c r="BM869">
        <v>77.043289999999999</v>
      </c>
      <c r="BN869">
        <v>-3.3992599999999998E-2</v>
      </c>
      <c r="BO869">
        <v>-4.0413299999999999E-2</v>
      </c>
      <c r="BP869">
        <v>-3.4013799999999997E-2</v>
      </c>
      <c r="BQ869">
        <v>-2.9884299999999999E-2</v>
      </c>
      <c r="BR869">
        <v>-2.1804199999999999E-2</v>
      </c>
      <c r="BS869">
        <v>-2.3572800000000001E-2</v>
      </c>
      <c r="BT869">
        <v>1.8550000000000001E-3</v>
      </c>
      <c r="BU869">
        <v>6.10331E-2</v>
      </c>
      <c r="BV869">
        <v>2.9746600000000002E-2</v>
      </c>
      <c r="BW869">
        <v>5.5548999999999998E-3</v>
      </c>
      <c r="BX869">
        <v>-1.02278E-2</v>
      </c>
      <c r="BY869">
        <v>-2.3059099999999999E-2</v>
      </c>
      <c r="BZ869">
        <v>-8.6064999999999996E-3</v>
      </c>
      <c r="CA869">
        <v>2.9267E-3</v>
      </c>
      <c r="CB869">
        <v>8.7357599999999994E-2</v>
      </c>
      <c r="CC869">
        <v>8.1639400000000001E-2</v>
      </c>
      <c r="CD869">
        <v>7.6714900000000003E-2</v>
      </c>
      <c r="CE869">
        <v>6.2368E-2</v>
      </c>
      <c r="CF869">
        <v>-7.1977999999999999E-3</v>
      </c>
      <c r="CG869">
        <v>-4.56593E-2</v>
      </c>
      <c r="CH869">
        <v>-2.93951E-2</v>
      </c>
      <c r="CI869">
        <v>-1.0383E-3</v>
      </c>
      <c r="CJ869">
        <v>-4.7137000000000004E-3</v>
      </c>
      <c r="CK869">
        <v>-1.54649E-2</v>
      </c>
      <c r="CL869">
        <v>4.3848000000000003E-3</v>
      </c>
      <c r="CM869">
        <v>2.6581999999999999E-3</v>
      </c>
      <c r="CN869">
        <v>2.3219E-3</v>
      </c>
      <c r="CO869">
        <v>1.9659999999999999E-3</v>
      </c>
      <c r="CP869">
        <v>7.7280000000000003E-4</v>
      </c>
      <c r="CQ869">
        <v>6.7739999999999999E-4</v>
      </c>
      <c r="CR869">
        <v>8.1720000000000002E-4</v>
      </c>
      <c r="CS869">
        <v>6.5649999999999997E-4</v>
      </c>
      <c r="CT869">
        <v>6.2080000000000002E-4</v>
      </c>
      <c r="CU869">
        <v>4.0289999999999998E-4</v>
      </c>
      <c r="CV869">
        <v>8.1939999999999997E-4</v>
      </c>
      <c r="CW869">
        <v>2.6229999999999998E-4</v>
      </c>
      <c r="CX869">
        <v>5.3529999999999995E-4</v>
      </c>
      <c r="CY869">
        <v>7.67E-4</v>
      </c>
      <c r="CZ869">
        <v>1.5300999999999999E-3</v>
      </c>
      <c r="DA869">
        <v>1.7424999999999999E-3</v>
      </c>
      <c r="DB869">
        <v>2.0593E-3</v>
      </c>
      <c r="DC869">
        <v>4.1449E-3</v>
      </c>
      <c r="DD869">
        <v>1.47654E-2</v>
      </c>
      <c r="DE869">
        <v>1.6864899999999999E-2</v>
      </c>
      <c r="DF869">
        <v>1.44067E-2</v>
      </c>
      <c r="DG869">
        <v>3.1865000000000001E-3</v>
      </c>
      <c r="DH869">
        <v>2.1572000000000002E-3</v>
      </c>
      <c r="DI869">
        <v>1.8205999999999999E-3</v>
      </c>
    </row>
    <row r="870" spans="1:113" x14ac:dyDescent="0.25">
      <c r="A870" t="str">
        <f t="shared" si="13"/>
        <v>Other_All_All_All_All_All_43704</v>
      </c>
      <c r="B870" t="s">
        <v>177</v>
      </c>
      <c r="C870" t="s">
        <v>293</v>
      </c>
      <c r="D870" t="s">
        <v>225</v>
      </c>
      <c r="E870" t="s">
        <v>19</v>
      </c>
      <c r="F870" t="s">
        <v>19</v>
      </c>
      <c r="G870" t="s">
        <v>19</v>
      </c>
      <c r="H870" t="s">
        <v>19</v>
      </c>
      <c r="I870" t="s">
        <v>19</v>
      </c>
      <c r="J870" s="11">
        <v>43704</v>
      </c>
      <c r="K870">
        <v>15</v>
      </c>
      <c r="L870">
        <v>18</v>
      </c>
      <c r="M870">
        <v>24983</v>
      </c>
      <c r="N870">
        <v>0</v>
      </c>
      <c r="O870">
        <v>0</v>
      </c>
      <c r="P870">
        <v>0</v>
      </c>
      <c r="Q870">
        <v>0</v>
      </c>
      <c r="R870">
        <v>4.4667645</v>
      </c>
      <c r="S870">
        <v>4.3825877999999996</v>
      </c>
      <c r="T870">
        <v>4.3013044000000002</v>
      </c>
      <c r="U870">
        <v>4.3066541000000003</v>
      </c>
      <c r="V870">
        <v>4.4173397999999997</v>
      </c>
      <c r="W870">
        <v>4.7919058999999997</v>
      </c>
      <c r="X870">
        <v>5.3189978</v>
      </c>
      <c r="Y870">
        <v>5.7895034000000001</v>
      </c>
      <c r="Z870">
        <v>6.4274065</v>
      </c>
      <c r="AA870">
        <v>6.9277062000000003</v>
      </c>
      <c r="AB870">
        <v>7.2795629999999996</v>
      </c>
      <c r="AC870">
        <v>7.5706457</v>
      </c>
      <c r="AD870">
        <v>7.6429119999999999</v>
      </c>
      <c r="AE870">
        <v>7.8550351999999997</v>
      </c>
      <c r="AF870">
        <v>7.8367706999999998</v>
      </c>
      <c r="AG870">
        <v>7.6237750000000002</v>
      </c>
      <c r="AH870">
        <v>7.2671659999999996</v>
      </c>
      <c r="AI870">
        <v>6.6713769999999997</v>
      </c>
      <c r="AJ870">
        <v>6.3339280000000002</v>
      </c>
      <c r="AK870">
        <v>6.1475080000000002</v>
      </c>
      <c r="AL870">
        <v>5.9372610000000003</v>
      </c>
      <c r="AM870">
        <v>5.4751120000000002</v>
      </c>
      <c r="AN870">
        <v>5.0492109999999997</v>
      </c>
      <c r="AO870">
        <v>4.6903259999999998</v>
      </c>
      <c r="AP870">
        <v>75.669470000000004</v>
      </c>
      <c r="AQ870">
        <v>74.429079999999999</v>
      </c>
      <c r="AR870">
        <v>73.563090000000003</v>
      </c>
      <c r="AS870">
        <v>72.289280000000005</v>
      </c>
      <c r="AT870">
        <v>70.996759999999995</v>
      </c>
      <c r="AU870">
        <v>70.290019999999998</v>
      </c>
      <c r="AV870">
        <v>68.819860000000006</v>
      </c>
      <c r="AW870">
        <v>69.417779999999993</v>
      </c>
      <c r="AX870">
        <v>72.392150000000001</v>
      </c>
      <c r="AY870">
        <v>76.190569999999994</v>
      </c>
      <c r="AZ870">
        <v>80.869349999999997</v>
      </c>
      <c r="BA870">
        <v>85.082080000000005</v>
      </c>
      <c r="BB870">
        <v>88.846050000000005</v>
      </c>
      <c r="BC870">
        <v>90.731030000000004</v>
      </c>
      <c r="BD870">
        <v>92.329949999999997</v>
      </c>
      <c r="BE870">
        <v>93.354320000000001</v>
      </c>
      <c r="BF870">
        <v>93.111310000000003</v>
      </c>
      <c r="BG870">
        <v>92.519530000000003</v>
      </c>
      <c r="BH870">
        <v>90.822569999999999</v>
      </c>
      <c r="BI870">
        <v>87.646169999999998</v>
      </c>
      <c r="BJ870">
        <v>83.499039999999994</v>
      </c>
      <c r="BK870">
        <v>80.827079999999995</v>
      </c>
      <c r="BL870">
        <v>78.834909999999994</v>
      </c>
      <c r="BM870">
        <v>77.380160000000004</v>
      </c>
      <c r="BN870">
        <v>-3.0025300000000001E-2</v>
      </c>
      <c r="BO870">
        <v>-3.4943500000000002E-2</v>
      </c>
      <c r="BP870">
        <v>-3.59499E-2</v>
      </c>
      <c r="BQ870">
        <v>-4.3492400000000001E-2</v>
      </c>
      <c r="BR870">
        <v>-3.7845999999999998E-2</v>
      </c>
      <c r="BS870">
        <v>-2.87993E-2</v>
      </c>
      <c r="BT870">
        <v>2.7769000000000001E-3</v>
      </c>
      <c r="BU870">
        <v>6.5904799999999999E-2</v>
      </c>
      <c r="BV870">
        <v>4.27347E-2</v>
      </c>
      <c r="BW870">
        <v>1.0274E-2</v>
      </c>
      <c r="BX870">
        <v>-8.9952000000000001E-3</v>
      </c>
      <c r="BY870">
        <v>-1.15604E-2</v>
      </c>
      <c r="BZ870">
        <v>1.9477100000000001E-2</v>
      </c>
      <c r="CA870">
        <v>1.8363899999999999E-2</v>
      </c>
      <c r="CB870">
        <v>8.2783099999999998E-2</v>
      </c>
      <c r="CC870">
        <v>8.3859299999999998E-2</v>
      </c>
      <c r="CD870">
        <v>8.6253499999999997E-2</v>
      </c>
      <c r="CE870">
        <v>0.1190773</v>
      </c>
      <c r="CF870">
        <v>4.2859500000000002E-2</v>
      </c>
      <c r="CG870">
        <v>-2.6659100000000002E-2</v>
      </c>
      <c r="CH870">
        <v>5.9953000000000003E-3</v>
      </c>
      <c r="CI870">
        <v>1.9560000000000001E-2</v>
      </c>
      <c r="CJ870">
        <v>1.33379E-2</v>
      </c>
      <c r="CK870">
        <v>1.21607E-2</v>
      </c>
      <c r="CL870">
        <v>3.6702000000000002E-3</v>
      </c>
      <c r="CM870">
        <v>2.4364E-3</v>
      </c>
      <c r="CN870">
        <v>2.2098E-3</v>
      </c>
      <c r="CO870">
        <v>1.8232000000000001E-3</v>
      </c>
      <c r="CP870">
        <v>8.5729999999999997E-4</v>
      </c>
      <c r="CQ870">
        <v>6.4230000000000005E-4</v>
      </c>
      <c r="CR870">
        <v>8.2969999999999995E-4</v>
      </c>
      <c r="CS870">
        <v>6.6750000000000002E-4</v>
      </c>
      <c r="CT870">
        <v>7.5639999999999995E-4</v>
      </c>
      <c r="CU870">
        <v>7.9739999999999998E-4</v>
      </c>
      <c r="CV870">
        <v>1.5038E-3</v>
      </c>
      <c r="CW870">
        <v>3.5290000000000001E-4</v>
      </c>
      <c r="CX870">
        <v>9.7980000000000007E-4</v>
      </c>
      <c r="CY870">
        <v>1.3075000000000001E-3</v>
      </c>
      <c r="CZ870">
        <v>2.1610000000000002E-3</v>
      </c>
      <c r="DA870">
        <v>2.3253000000000002E-3</v>
      </c>
      <c r="DB870">
        <v>2.8641999999999999E-3</v>
      </c>
      <c r="DC870">
        <v>6.8904999999999999E-3</v>
      </c>
      <c r="DD870">
        <v>1.8762899999999999E-2</v>
      </c>
      <c r="DE870">
        <v>1.8563699999999999E-2</v>
      </c>
      <c r="DF870">
        <v>1.8179500000000001E-2</v>
      </c>
      <c r="DG870">
        <v>3.9998000000000004E-3</v>
      </c>
      <c r="DH870">
        <v>2.4207E-3</v>
      </c>
      <c r="DI870">
        <v>2.3879999999999999E-3</v>
      </c>
    </row>
    <row r="871" spans="1:113" x14ac:dyDescent="0.25">
      <c r="A871" t="str">
        <f t="shared" si="13"/>
        <v>Other_All_All_All_All_All_43721</v>
      </c>
      <c r="B871" t="s">
        <v>177</v>
      </c>
      <c r="C871" t="s">
        <v>293</v>
      </c>
      <c r="D871" t="s">
        <v>225</v>
      </c>
      <c r="E871" t="s">
        <v>19</v>
      </c>
      <c r="F871" t="s">
        <v>19</v>
      </c>
      <c r="G871" t="s">
        <v>19</v>
      </c>
      <c r="H871" t="s">
        <v>19</v>
      </c>
      <c r="I871" t="s">
        <v>19</v>
      </c>
      <c r="J871" s="11">
        <v>43721</v>
      </c>
      <c r="K871">
        <v>15</v>
      </c>
      <c r="L871">
        <v>18</v>
      </c>
      <c r="M871">
        <v>24776</v>
      </c>
      <c r="N871">
        <v>0</v>
      </c>
      <c r="O871">
        <v>0</v>
      </c>
      <c r="P871">
        <v>0</v>
      </c>
      <c r="Q871">
        <v>0</v>
      </c>
      <c r="R871">
        <v>4.2899117999999996</v>
      </c>
      <c r="S871">
        <v>4.1997162000000001</v>
      </c>
      <c r="T871">
        <v>4.0860422999999999</v>
      </c>
      <c r="U871">
        <v>4.1115399000000004</v>
      </c>
      <c r="V871">
        <v>4.2100369999999998</v>
      </c>
      <c r="W871">
        <v>4.5275771999999996</v>
      </c>
      <c r="X871">
        <v>4.9925503000000004</v>
      </c>
      <c r="Y871">
        <v>5.3669539000000004</v>
      </c>
      <c r="Z871">
        <v>5.9379071000000003</v>
      </c>
      <c r="AA871">
        <v>6.3797626000000003</v>
      </c>
      <c r="AB871">
        <v>6.7898011</v>
      </c>
      <c r="AC871">
        <v>7.1276894999999998</v>
      </c>
      <c r="AD871">
        <v>7.3060302000000004</v>
      </c>
      <c r="AE871">
        <v>7.5237267000000001</v>
      </c>
      <c r="AF871">
        <v>7.5442784999999999</v>
      </c>
      <c r="AG871">
        <v>7.3468299999999997</v>
      </c>
      <c r="AH871">
        <v>6.981433</v>
      </c>
      <c r="AI871">
        <v>6.5039210000000001</v>
      </c>
      <c r="AJ871">
        <v>6.1184529999999997</v>
      </c>
      <c r="AK871">
        <v>5.9277730000000002</v>
      </c>
      <c r="AL871">
        <v>5.6528999999999998</v>
      </c>
      <c r="AM871">
        <v>5.279477</v>
      </c>
      <c r="AN871">
        <v>4.8656090000000001</v>
      </c>
      <c r="AO871">
        <v>4.5495229999999998</v>
      </c>
      <c r="AP871">
        <v>71.715580000000003</v>
      </c>
      <c r="AQ871">
        <v>69.209670000000003</v>
      </c>
      <c r="AR871">
        <v>67.797550000000001</v>
      </c>
      <c r="AS871">
        <v>65.895740000000004</v>
      </c>
      <c r="AT871">
        <v>64.898099999999999</v>
      </c>
      <c r="AU871">
        <v>63.959890000000001</v>
      </c>
      <c r="AV871">
        <v>63.257759999999998</v>
      </c>
      <c r="AW871">
        <v>63.207160000000002</v>
      </c>
      <c r="AX871">
        <v>68.037300000000002</v>
      </c>
      <c r="AY871">
        <v>74.915840000000003</v>
      </c>
      <c r="AZ871">
        <v>79.837770000000006</v>
      </c>
      <c r="BA871">
        <v>85.178839999999994</v>
      </c>
      <c r="BB871">
        <v>89.550200000000004</v>
      </c>
      <c r="BC871">
        <v>91.587530000000001</v>
      </c>
      <c r="BD871">
        <v>93.073920000000001</v>
      </c>
      <c r="BE871">
        <v>94.450850000000003</v>
      </c>
      <c r="BF871">
        <v>94.775229999999993</v>
      </c>
      <c r="BG871">
        <v>94.022959999999998</v>
      </c>
      <c r="BH871">
        <v>92.358680000000007</v>
      </c>
      <c r="BI871">
        <v>88.470479999999995</v>
      </c>
      <c r="BJ871">
        <v>83.788560000000004</v>
      </c>
      <c r="BK871">
        <v>80.227649999999997</v>
      </c>
      <c r="BL871">
        <v>77.311409999999995</v>
      </c>
      <c r="BM871">
        <v>75.022400000000005</v>
      </c>
      <c r="BN871">
        <v>-5.89019E-2</v>
      </c>
      <c r="BO871">
        <v>-5.17578E-2</v>
      </c>
      <c r="BP871">
        <v>-5.5859300000000001E-2</v>
      </c>
      <c r="BQ871">
        <v>-2.84897E-2</v>
      </c>
      <c r="BR871">
        <v>-3.2978599999999997E-2</v>
      </c>
      <c r="BS871">
        <v>2.2592399999999999E-2</v>
      </c>
      <c r="BT871">
        <v>4.8462600000000002E-2</v>
      </c>
      <c r="BU871">
        <v>0.1516711</v>
      </c>
      <c r="BV871">
        <v>0.16600780000000001</v>
      </c>
      <c r="BW871">
        <v>0.101135</v>
      </c>
      <c r="BX871">
        <v>4.3920500000000001E-2</v>
      </c>
      <c r="BY871">
        <v>-1.24364E-2</v>
      </c>
      <c r="BZ871">
        <v>-3.1370099999999998E-2</v>
      </c>
      <c r="CA871">
        <v>-5.8623599999999998E-2</v>
      </c>
      <c r="CB871">
        <v>4.7814099999999998E-2</v>
      </c>
      <c r="CC871">
        <v>5.4895399999999997E-2</v>
      </c>
      <c r="CD871">
        <v>4.45744E-2</v>
      </c>
      <c r="CE871">
        <v>3.8135000000000002E-2</v>
      </c>
      <c r="CF871">
        <v>2.46952E-2</v>
      </c>
      <c r="CG871">
        <v>1.21341E-2</v>
      </c>
      <c r="CH871">
        <v>-1.48E-3</v>
      </c>
      <c r="CI871">
        <v>-3.9434499999999997E-2</v>
      </c>
      <c r="CJ871">
        <v>-4.6275799999999999E-2</v>
      </c>
      <c r="CK871">
        <v>-5.4317699999999997E-2</v>
      </c>
      <c r="CL871">
        <v>3.4707000000000002E-3</v>
      </c>
      <c r="CM871">
        <v>4.1704999999999997E-3</v>
      </c>
      <c r="CN871">
        <v>4.0610999999999998E-3</v>
      </c>
      <c r="CO871">
        <v>3.3958E-3</v>
      </c>
      <c r="CP871">
        <v>2.3468999999999999E-3</v>
      </c>
      <c r="CQ871">
        <v>7.4600000000000003E-4</v>
      </c>
      <c r="CR871">
        <v>6.8789999999999997E-4</v>
      </c>
      <c r="CS871">
        <v>8.7819999999999999E-4</v>
      </c>
      <c r="CT871">
        <v>5.9279999999999999E-4</v>
      </c>
      <c r="CU871">
        <v>5.6079999999999997E-4</v>
      </c>
      <c r="CV871">
        <v>1.3780999999999999E-3</v>
      </c>
      <c r="CW871">
        <v>4.1060000000000001E-4</v>
      </c>
      <c r="CX871">
        <v>7.917E-4</v>
      </c>
      <c r="CY871">
        <v>9.1180000000000005E-4</v>
      </c>
      <c r="CZ871">
        <v>1.9157E-3</v>
      </c>
      <c r="DA871">
        <v>1.9291E-3</v>
      </c>
      <c r="DB871">
        <v>2.0750999999999999E-3</v>
      </c>
      <c r="DC871">
        <v>3.8089999999999999E-3</v>
      </c>
      <c r="DD871">
        <v>1.47831E-2</v>
      </c>
      <c r="DE871">
        <v>1.5613999999999999E-2</v>
      </c>
      <c r="DF871">
        <v>1.21949E-2</v>
      </c>
      <c r="DG871">
        <v>3.2564999999999998E-3</v>
      </c>
      <c r="DH871">
        <v>2.3243999999999999E-3</v>
      </c>
      <c r="DI871">
        <v>2.1061999999999999E-3</v>
      </c>
    </row>
    <row r="872" spans="1:113" x14ac:dyDescent="0.25">
      <c r="A872" t="str">
        <f t="shared" si="13"/>
        <v>Other_All_All_All_All_All_2958465</v>
      </c>
      <c r="B872" t="s">
        <v>204</v>
      </c>
      <c r="C872" t="s">
        <v>293</v>
      </c>
      <c r="D872" t="s">
        <v>225</v>
      </c>
      <c r="E872" t="s">
        <v>19</v>
      </c>
      <c r="F872" t="s">
        <v>19</v>
      </c>
      <c r="G872" t="s">
        <v>19</v>
      </c>
      <c r="H872" t="s">
        <v>19</v>
      </c>
      <c r="I872" t="s">
        <v>19</v>
      </c>
      <c r="J872" s="11">
        <v>2958465</v>
      </c>
      <c r="K872">
        <v>15</v>
      </c>
      <c r="L872">
        <v>18</v>
      </c>
      <c r="M872">
        <v>25236.78</v>
      </c>
      <c r="N872">
        <v>0</v>
      </c>
      <c r="O872">
        <v>0</v>
      </c>
      <c r="P872">
        <v>0</v>
      </c>
      <c r="Q872">
        <v>0</v>
      </c>
      <c r="R872">
        <v>4.4272429999999998</v>
      </c>
      <c r="S872">
        <v>4.2971782999999997</v>
      </c>
      <c r="T872">
        <v>4.1836928999999996</v>
      </c>
      <c r="U872">
        <v>4.1793123000000003</v>
      </c>
      <c r="V872">
        <v>4.2869254999999997</v>
      </c>
      <c r="W872">
        <v>4.6149315</v>
      </c>
      <c r="X872">
        <v>5.0580407000000003</v>
      </c>
      <c r="Y872">
        <v>5.5668191</v>
      </c>
      <c r="Z872">
        <v>6.1704990999999998</v>
      </c>
      <c r="AA872">
        <v>6.6354894</v>
      </c>
      <c r="AB872">
        <v>7.0278529000000001</v>
      </c>
      <c r="AC872">
        <v>7.2836974999999997</v>
      </c>
      <c r="AD872">
        <v>7.3396284999999999</v>
      </c>
      <c r="AE872">
        <v>7.5632906000000002</v>
      </c>
      <c r="AF872">
        <v>7.5614416999999996</v>
      </c>
      <c r="AG872">
        <v>7.389945</v>
      </c>
      <c r="AH872">
        <v>7.0433899999999996</v>
      </c>
      <c r="AI872">
        <v>6.5274270000000003</v>
      </c>
      <c r="AJ872">
        <v>6.2834779999999997</v>
      </c>
      <c r="AK872">
        <v>6.119999</v>
      </c>
      <c r="AL872">
        <v>5.9313190000000002</v>
      </c>
      <c r="AM872">
        <v>5.5258580000000004</v>
      </c>
      <c r="AN872">
        <v>5.0785210000000003</v>
      </c>
      <c r="AO872">
        <v>4.7382819999999999</v>
      </c>
      <c r="AP872">
        <v>74.914990000000003</v>
      </c>
      <c r="AQ872">
        <v>73.292019999999994</v>
      </c>
      <c r="AR872">
        <v>71.819680000000005</v>
      </c>
      <c r="AS872">
        <v>70.367909999999995</v>
      </c>
      <c r="AT872">
        <v>69.201189999999997</v>
      </c>
      <c r="AU872">
        <v>68.253540000000001</v>
      </c>
      <c r="AV872">
        <v>67.314130000000006</v>
      </c>
      <c r="AW872">
        <v>68.306089999999998</v>
      </c>
      <c r="AX872">
        <v>72.025080000000003</v>
      </c>
      <c r="AY872">
        <v>76.746319999999997</v>
      </c>
      <c r="AZ872">
        <v>81.488399999999999</v>
      </c>
      <c r="BA872">
        <v>85.676130000000001</v>
      </c>
      <c r="BB872">
        <v>89.01746</v>
      </c>
      <c r="BC872">
        <v>91.42492</v>
      </c>
      <c r="BD872">
        <v>93.297160000000005</v>
      </c>
      <c r="BE872">
        <v>94.409750000000003</v>
      </c>
      <c r="BF872">
        <v>94.646320000000003</v>
      </c>
      <c r="BG872">
        <v>94.147930000000002</v>
      </c>
      <c r="BH872">
        <v>92.616200000000006</v>
      </c>
      <c r="BI872">
        <v>89.590209999999999</v>
      </c>
      <c r="BJ872">
        <v>85.307410000000004</v>
      </c>
      <c r="BK872">
        <v>81.682590000000005</v>
      </c>
      <c r="BL872">
        <v>79.007639999999995</v>
      </c>
      <c r="BM872">
        <v>76.942589999999996</v>
      </c>
      <c r="BN872">
        <v>-6.1945500000000001E-2</v>
      </c>
      <c r="BO872">
        <v>-5.32247E-2</v>
      </c>
      <c r="BP872">
        <v>-5.3715300000000001E-2</v>
      </c>
      <c r="BQ872">
        <v>-4.5005200000000002E-2</v>
      </c>
      <c r="BR872">
        <v>-4.1346899999999999E-2</v>
      </c>
      <c r="BS872">
        <v>-3.3048599999999997E-2</v>
      </c>
      <c r="BT872">
        <v>-2.5931999999999999E-3</v>
      </c>
      <c r="BU872">
        <v>6.8259500000000001E-2</v>
      </c>
      <c r="BV872">
        <v>6.9305500000000006E-2</v>
      </c>
      <c r="BW872">
        <v>3.7968599999999998E-2</v>
      </c>
      <c r="BX872">
        <v>1.7700999999999999E-3</v>
      </c>
      <c r="BY872">
        <v>-1.79087E-2</v>
      </c>
      <c r="BZ872">
        <v>-1.1747199999999999E-2</v>
      </c>
      <c r="CA872">
        <v>-3.4540999999999999E-3</v>
      </c>
      <c r="CB872">
        <v>8.7589100000000003E-2</v>
      </c>
      <c r="CC872">
        <v>8.5837700000000003E-2</v>
      </c>
      <c r="CD872">
        <v>7.9689099999999999E-2</v>
      </c>
      <c r="CE872">
        <v>6.3681699999999994E-2</v>
      </c>
      <c r="CF872">
        <v>-2.2851999999999998E-3</v>
      </c>
      <c r="CG872">
        <v>-4.1862700000000003E-2</v>
      </c>
      <c r="CH872">
        <v>-2.9245699999999999E-2</v>
      </c>
      <c r="CI872">
        <v>-1.6131800000000002E-2</v>
      </c>
      <c r="CJ872">
        <v>-2.15067E-2</v>
      </c>
      <c r="CK872">
        <v>-2.7737499999999998E-2</v>
      </c>
      <c r="CL872">
        <v>4.0549999999999999E-4</v>
      </c>
      <c r="CM872">
        <v>3.0239999999999998E-4</v>
      </c>
      <c r="CN872">
        <v>2.8299999999999999E-4</v>
      </c>
      <c r="CO872">
        <v>2.4389999999999999E-4</v>
      </c>
      <c r="CP872">
        <v>1.2850000000000001E-4</v>
      </c>
      <c r="CQ872">
        <v>7.3300000000000006E-5</v>
      </c>
      <c r="CR872">
        <v>7.3899999999999994E-5</v>
      </c>
      <c r="CS872">
        <v>7.8700000000000002E-5</v>
      </c>
      <c r="CT872">
        <v>6.4300000000000004E-5</v>
      </c>
      <c r="CU872">
        <v>5.8499999999999999E-5</v>
      </c>
      <c r="CV872">
        <v>1.239E-4</v>
      </c>
      <c r="CW872">
        <v>3.8800000000000001E-5</v>
      </c>
      <c r="CX872">
        <v>7.64E-5</v>
      </c>
      <c r="CY872">
        <v>9.6899999999999997E-5</v>
      </c>
      <c r="CZ872">
        <v>1.8679999999999999E-4</v>
      </c>
      <c r="DA872">
        <v>1.994E-4</v>
      </c>
      <c r="DB872">
        <v>2.2469999999999999E-4</v>
      </c>
      <c r="DC872">
        <v>4.64E-4</v>
      </c>
      <c r="DD872">
        <v>1.7683E-3</v>
      </c>
      <c r="DE872">
        <v>1.97E-3</v>
      </c>
      <c r="DF872">
        <v>1.6437999999999999E-3</v>
      </c>
      <c r="DG872">
        <v>3.77E-4</v>
      </c>
      <c r="DH872">
        <v>2.543E-4</v>
      </c>
      <c r="DI872">
        <v>2.354E-4</v>
      </c>
    </row>
    <row r="873" spans="1:113" x14ac:dyDescent="0.25">
      <c r="A873" t="str">
        <f t="shared" si="13"/>
        <v>All_All_All_No_All_All_43627</v>
      </c>
      <c r="B873" t="s">
        <v>177</v>
      </c>
      <c r="C873" t="s">
        <v>294</v>
      </c>
      <c r="D873" t="s">
        <v>19</v>
      </c>
      <c r="E873" t="s">
        <v>19</v>
      </c>
      <c r="F873" t="s">
        <v>19</v>
      </c>
      <c r="G873" t="s">
        <v>308</v>
      </c>
      <c r="H873" t="s">
        <v>19</v>
      </c>
      <c r="I873" t="s">
        <v>19</v>
      </c>
      <c r="J873" s="11">
        <v>43627</v>
      </c>
      <c r="K873">
        <v>15</v>
      </c>
      <c r="L873">
        <v>18</v>
      </c>
      <c r="M873">
        <v>124186</v>
      </c>
      <c r="N873">
        <v>0</v>
      </c>
      <c r="O873">
        <v>0</v>
      </c>
      <c r="P873">
        <v>0</v>
      </c>
      <c r="Q873">
        <v>0</v>
      </c>
      <c r="R873">
        <v>5.8156001000000002</v>
      </c>
      <c r="S873">
        <v>5.6114971000000002</v>
      </c>
      <c r="T873">
        <v>5.5329079999999999</v>
      </c>
      <c r="U873">
        <v>5.5419241000000001</v>
      </c>
      <c r="V873">
        <v>5.8395353999999999</v>
      </c>
      <c r="W873">
        <v>6.3505668000000002</v>
      </c>
      <c r="X873">
        <v>7.0777368000000003</v>
      </c>
      <c r="Y873">
        <v>7.9687007000000003</v>
      </c>
      <c r="Z873">
        <v>8.9476998000000005</v>
      </c>
      <c r="AA873">
        <v>9.6213815</v>
      </c>
      <c r="AB873">
        <v>10.161414000000001</v>
      </c>
      <c r="AC873">
        <v>10.506861000000001</v>
      </c>
      <c r="AD873">
        <v>10.613134000000001</v>
      </c>
      <c r="AE873">
        <v>10.849712</v>
      </c>
      <c r="AF873">
        <v>10.75188</v>
      </c>
      <c r="AG873">
        <v>10.554779999999999</v>
      </c>
      <c r="AH873">
        <v>10.15339</v>
      </c>
      <c r="AI873">
        <v>9.3938299999999995</v>
      </c>
      <c r="AJ873">
        <v>8.5979860000000006</v>
      </c>
      <c r="AK873">
        <v>8.2350139999999996</v>
      </c>
      <c r="AL873">
        <v>7.996645</v>
      </c>
      <c r="AM873">
        <v>7.4509400000000001</v>
      </c>
      <c r="AN873">
        <v>6.7944100000000001</v>
      </c>
      <c r="AO873">
        <v>6.3063580000000004</v>
      </c>
      <c r="AP873">
        <v>78.707279999999997</v>
      </c>
      <c r="AQ873">
        <v>75.868229999999997</v>
      </c>
      <c r="AR873">
        <v>74.068650000000005</v>
      </c>
      <c r="AS873">
        <v>72.99391</v>
      </c>
      <c r="AT873">
        <v>71.379710000000003</v>
      </c>
      <c r="AU873">
        <v>70.779070000000004</v>
      </c>
      <c r="AV873">
        <v>70.39864</v>
      </c>
      <c r="AW873">
        <v>72.873729999999995</v>
      </c>
      <c r="AX873">
        <v>77.488519999999994</v>
      </c>
      <c r="AY873">
        <v>82.154690000000002</v>
      </c>
      <c r="AZ873">
        <v>86.032229999999998</v>
      </c>
      <c r="BA873">
        <v>90.144930000000002</v>
      </c>
      <c r="BB873">
        <v>93.564610000000002</v>
      </c>
      <c r="BC873">
        <v>95.903090000000006</v>
      </c>
      <c r="BD873">
        <v>97.939449999999994</v>
      </c>
      <c r="BE873">
        <v>99.052850000000007</v>
      </c>
      <c r="BF873">
        <v>100.0052</v>
      </c>
      <c r="BG873">
        <v>99.440110000000004</v>
      </c>
      <c r="BH873">
        <v>98.074520000000007</v>
      </c>
      <c r="BI873">
        <v>95.868179999999995</v>
      </c>
      <c r="BJ873">
        <v>92.548220000000001</v>
      </c>
      <c r="BK873">
        <v>87.600449999999995</v>
      </c>
      <c r="BL873">
        <v>84.20496</v>
      </c>
      <c r="BM873">
        <v>81.965549999999993</v>
      </c>
      <c r="BN873">
        <v>-0.1051425</v>
      </c>
      <c r="BO873">
        <v>-0.1036641</v>
      </c>
      <c r="BP873">
        <v>-0.11417919999999999</v>
      </c>
      <c r="BQ873">
        <v>-6.7345600000000005E-2</v>
      </c>
      <c r="BR873">
        <v>-7.41729E-2</v>
      </c>
      <c r="BS873">
        <v>7.9655999999999998E-3</v>
      </c>
      <c r="BT873">
        <v>3.7128700000000001E-2</v>
      </c>
      <c r="BU873">
        <v>0.16708819999999999</v>
      </c>
      <c r="BV873">
        <v>0.1716925</v>
      </c>
      <c r="BW873">
        <v>0.11414920000000001</v>
      </c>
      <c r="BX873">
        <v>5.1182999999999999E-2</v>
      </c>
      <c r="BY873">
        <v>-1.39845E-2</v>
      </c>
      <c r="BZ873">
        <v>-4.0423099999999997E-2</v>
      </c>
      <c r="CA873">
        <v>-5.2075299999999998E-2</v>
      </c>
      <c r="CB873">
        <v>0.1052751</v>
      </c>
      <c r="CC873">
        <v>8.4016199999999999E-2</v>
      </c>
      <c r="CD873">
        <v>5.7059199999999997E-2</v>
      </c>
      <c r="CE873">
        <v>1.50423E-2</v>
      </c>
      <c r="CF873">
        <v>-2.0063999999999999E-2</v>
      </c>
      <c r="CG873">
        <v>-2.86567E-2</v>
      </c>
      <c r="CH873">
        <v>-3.7517300000000003E-2</v>
      </c>
      <c r="CI873">
        <v>-7.8999700000000006E-2</v>
      </c>
      <c r="CJ873">
        <v>-7.21416E-2</v>
      </c>
      <c r="CK873">
        <v>-8.0692799999999995E-2</v>
      </c>
      <c r="CL873">
        <v>4.7739999999999996E-3</v>
      </c>
      <c r="CM873">
        <v>3.1123000000000001E-3</v>
      </c>
      <c r="CN873">
        <v>2.6725E-3</v>
      </c>
      <c r="CO873">
        <v>2.0282E-3</v>
      </c>
      <c r="CP873">
        <v>1.6414999999999999E-3</v>
      </c>
      <c r="CQ873">
        <v>5.4109999999999998E-4</v>
      </c>
      <c r="CR873">
        <v>9.722E-4</v>
      </c>
      <c r="CS873">
        <v>1.1241000000000001E-3</v>
      </c>
      <c r="CT873">
        <v>5.6720000000000002E-4</v>
      </c>
      <c r="CU873">
        <v>3.4509999999999999E-4</v>
      </c>
      <c r="CV873">
        <v>1.707E-4</v>
      </c>
      <c r="CW873">
        <v>8.5500000000000005E-5</v>
      </c>
      <c r="CX873">
        <v>1.2640000000000001E-4</v>
      </c>
      <c r="CY873">
        <v>2.474E-4</v>
      </c>
      <c r="CZ873">
        <v>2.1296000000000002E-3</v>
      </c>
      <c r="DA873">
        <v>2.0200000000000001E-3</v>
      </c>
      <c r="DB873">
        <v>2.0661E-3</v>
      </c>
      <c r="DC873">
        <v>8.2036999999999995E-3</v>
      </c>
      <c r="DD873">
        <v>3.6826600000000001E-2</v>
      </c>
      <c r="DE873">
        <v>4.16792E-2</v>
      </c>
      <c r="DF873">
        <v>3.4243000000000003E-2</v>
      </c>
      <c r="DG873">
        <v>5.9719999999999999E-3</v>
      </c>
      <c r="DH873">
        <v>3.2272999999999998E-3</v>
      </c>
      <c r="DI873">
        <v>2.7820000000000002E-3</v>
      </c>
    </row>
    <row r="874" spans="1:113" x14ac:dyDescent="0.25">
      <c r="A874" t="str">
        <f t="shared" si="13"/>
        <v>All_All_All_No_All_All_43670</v>
      </c>
      <c r="B874" t="s">
        <v>177</v>
      </c>
      <c r="C874" t="s">
        <v>294</v>
      </c>
      <c r="D874" t="s">
        <v>19</v>
      </c>
      <c r="E874" t="s">
        <v>19</v>
      </c>
      <c r="F874" t="s">
        <v>19</v>
      </c>
      <c r="G874" t="s">
        <v>308</v>
      </c>
      <c r="H874" t="s">
        <v>19</v>
      </c>
      <c r="I874" t="s">
        <v>19</v>
      </c>
      <c r="J874" s="11">
        <v>43670</v>
      </c>
      <c r="K874">
        <v>15</v>
      </c>
      <c r="L874">
        <v>18</v>
      </c>
      <c r="M874">
        <v>118164</v>
      </c>
      <c r="N874">
        <v>0</v>
      </c>
      <c r="O874">
        <v>0</v>
      </c>
      <c r="P874">
        <v>0</v>
      </c>
      <c r="Q874">
        <v>0</v>
      </c>
      <c r="R874">
        <v>5.8844539999999999</v>
      </c>
      <c r="S874">
        <v>5.5957191000000002</v>
      </c>
      <c r="T874">
        <v>5.4476392000000002</v>
      </c>
      <c r="U874">
        <v>5.4454906000000003</v>
      </c>
      <c r="V874">
        <v>5.7132797000000002</v>
      </c>
      <c r="W874">
        <v>6.2725930999999999</v>
      </c>
      <c r="X874">
        <v>6.8169450999999999</v>
      </c>
      <c r="Y874">
        <v>7.7117684000000004</v>
      </c>
      <c r="Z874">
        <v>8.5052486999999992</v>
      </c>
      <c r="AA874">
        <v>9.1583322000000003</v>
      </c>
      <c r="AB874">
        <v>9.7968504999999997</v>
      </c>
      <c r="AC874">
        <v>10.181649</v>
      </c>
      <c r="AD874">
        <v>10.343558</v>
      </c>
      <c r="AE874">
        <v>10.592324</v>
      </c>
      <c r="AF874">
        <v>10.547247</v>
      </c>
      <c r="AG874">
        <v>10.376609999999999</v>
      </c>
      <c r="AH874">
        <v>10.00581</v>
      </c>
      <c r="AI874">
        <v>9.317043</v>
      </c>
      <c r="AJ874">
        <v>8.67544</v>
      </c>
      <c r="AK874">
        <v>8.3777640000000009</v>
      </c>
      <c r="AL874">
        <v>8.0404789999999995</v>
      </c>
      <c r="AM874">
        <v>7.3780830000000002</v>
      </c>
      <c r="AN874">
        <v>6.74064</v>
      </c>
      <c r="AO874">
        <v>6.2651919999999999</v>
      </c>
      <c r="AP874">
        <v>76.360669999999999</v>
      </c>
      <c r="AQ874">
        <v>73.552210000000002</v>
      </c>
      <c r="AR874">
        <v>71.653999999999996</v>
      </c>
      <c r="AS874">
        <v>70.452759999999998</v>
      </c>
      <c r="AT874">
        <v>69.731020000000001</v>
      </c>
      <c r="AU874">
        <v>68.898120000000006</v>
      </c>
      <c r="AV874">
        <v>67.92577</v>
      </c>
      <c r="AW874">
        <v>69.258179999999996</v>
      </c>
      <c r="AX874">
        <v>73.009699999999995</v>
      </c>
      <c r="AY874">
        <v>77.633960000000002</v>
      </c>
      <c r="AZ874">
        <v>82.224459999999993</v>
      </c>
      <c r="BA874">
        <v>85.799769999999995</v>
      </c>
      <c r="BB874">
        <v>88.743359999999996</v>
      </c>
      <c r="BC874">
        <v>92.314499999999995</v>
      </c>
      <c r="BD874">
        <v>94.95814</v>
      </c>
      <c r="BE874">
        <v>96.317729999999997</v>
      </c>
      <c r="BF874">
        <v>96.68562</v>
      </c>
      <c r="BG874">
        <v>96.706710000000001</v>
      </c>
      <c r="BH874">
        <v>96.008189999999999</v>
      </c>
      <c r="BI874">
        <v>93.925799999999995</v>
      </c>
      <c r="BJ874">
        <v>89.781319999999994</v>
      </c>
      <c r="BK874">
        <v>85.275459999999995</v>
      </c>
      <c r="BL874">
        <v>82.231120000000004</v>
      </c>
      <c r="BM874">
        <v>79.817970000000003</v>
      </c>
      <c r="BN874">
        <v>-0.19655239999999999</v>
      </c>
      <c r="BO874">
        <v>-0.1191364</v>
      </c>
      <c r="BP874">
        <v>-0.13029019999999999</v>
      </c>
      <c r="BQ874">
        <v>-0.1187976</v>
      </c>
      <c r="BR874">
        <v>-0.1160014</v>
      </c>
      <c r="BS874">
        <v>-0.1415043</v>
      </c>
      <c r="BT874">
        <v>-7.6448000000000002E-2</v>
      </c>
      <c r="BU874">
        <v>3.9138000000000003E-3</v>
      </c>
      <c r="BV874">
        <v>8.4632299999999994E-2</v>
      </c>
      <c r="BW874">
        <v>7.6850699999999994E-2</v>
      </c>
      <c r="BX874">
        <v>-6.0451999999999997E-3</v>
      </c>
      <c r="BY874">
        <v>-1.79671E-2</v>
      </c>
      <c r="BZ874">
        <v>-2.14419E-2</v>
      </c>
      <c r="CA874">
        <v>2.74732E-2</v>
      </c>
      <c r="CB874">
        <v>0.17159430000000001</v>
      </c>
      <c r="CC874">
        <v>0.1654542</v>
      </c>
      <c r="CD874">
        <v>0.1512703</v>
      </c>
      <c r="CE874">
        <v>7.7481300000000003E-2</v>
      </c>
      <c r="CF874">
        <v>-4.78875E-2</v>
      </c>
      <c r="CG874">
        <v>-0.1084817</v>
      </c>
      <c r="CH874">
        <v>-8.8457099999999997E-2</v>
      </c>
      <c r="CI874">
        <v>-4.7197200000000002E-2</v>
      </c>
      <c r="CJ874">
        <v>-6.3960699999999995E-2</v>
      </c>
      <c r="CK874">
        <v>-7.0985800000000002E-2</v>
      </c>
      <c r="CL874">
        <v>4.0103999999999999E-3</v>
      </c>
      <c r="CM874">
        <v>7.4390000000000003E-4</v>
      </c>
      <c r="CN874">
        <v>8.7140000000000004E-4</v>
      </c>
      <c r="CO874">
        <v>1.0826E-3</v>
      </c>
      <c r="CP874">
        <v>1.5847000000000001E-3</v>
      </c>
      <c r="CQ874">
        <v>2.6605999999999999E-3</v>
      </c>
      <c r="CR874">
        <v>2.1971E-3</v>
      </c>
      <c r="CS874">
        <v>1.8429E-3</v>
      </c>
      <c r="CT874">
        <v>2.7323999999999998E-3</v>
      </c>
      <c r="CU874">
        <v>1.5869E-3</v>
      </c>
      <c r="CV874">
        <v>4.038E-4</v>
      </c>
      <c r="CW874">
        <v>8.5199999999999997E-5</v>
      </c>
      <c r="CX874">
        <v>4.0030000000000003E-4</v>
      </c>
      <c r="CY874">
        <v>4.4719999999999997E-4</v>
      </c>
      <c r="CZ874">
        <v>1.3825E-3</v>
      </c>
      <c r="DA874">
        <v>1.2451999999999999E-3</v>
      </c>
      <c r="DB874">
        <v>1.2787E-3</v>
      </c>
      <c r="DC874">
        <v>5.5225999999999999E-3</v>
      </c>
      <c r="DD874">
        <v>3.24377E-2</v>
      </c>
      <c r="DE874">
        <v>3.7178599999999999E-2</v>
      </c>
      <c r="DF874">
        <v>2.9536099999999999E-2</v>
      </c>
      <c r="DG874">
        <v>2.7899000000000001E-3</v>
      </c>
      <c r="DH874">
        <v>1.2068999999999999E-3</v>
      </c>
      <c r="DI874">
        <v>1.1383000000000001E-3</v>
      </c>
    </row>
    <row r="875" spans="1:113" x14ac:dyDescent="0.25">
      <c r="A875" t="str">
        <f t="shared" si="13"/>
        <v>All_All_All_No_All_All_43672</v>
      </c>
      <c r="B875" t="s">
        <v>177</v>
      </c>
      <c r="C875" t="s">
        <v>294</v>
      </c>
      <c r="D875" t="s">
        <v>19</v>
      </c>
      <c r="E875" t="s">
        <v>19</v>
      </c>
      <c r="F875" t="s">
        <v>19</v>
      </c>
      <c r="G875" t="s">
        <v>308</v>
      </c>
      <c r="H875" t="s">
        <v>19</v>
      </c>
      <c r="I875" t="s">
        <v>19</v>
      </c>
      <c r="J875" s="11">
        <v>43672</v>
      </c>
      <c r="K875">
        <v>15</v>
      </c>
      <c r="L875">
        <v>18</v>
      </c>
      <c r="M875">
        <v>118123</v>
      </c>
      <c r="N875">
        <v>0</v>
      </c>
      <c r="O875">
        <v>0</v>
      </c>
      <c r="P875">
        <v>0</v>
      </c>
      <c r="Q875">
        <v>0</v>
      </c>
      <c r="R875">
        <v>5.9702076999999996</v>
      </c>
      <c r="S875">
        <v>5.6759944999999998</v>
      </c>
      <c r="T875">
        <v>5.5496819000000004</v>
      </c>
      <c r="U875">
        <v>5.5369429999999999</v>
      </c>
      <c r="V875">
        <v>5.8050690999999999</v>
      </c>
      <c r="W875">
        <v>6.3250590999999998</v>
      </c>
      <c r="X875">
        <v>6.8704384000000003</v>
      </c>
      <c r="Y875">
        <v>7.5911612000000002</v>
      </c>
      <c r="Z875">
        <v>8.3206965000000004</v>
      </c>
      <c r="AA875">
        <v>8.8876761000000002</v>
      </c>
      <c r="AB875">
        <v>9.3930837999999994</v>
      </c>
      <c r="AC875">
        <v>9.6801089999999999</v>
      </c>
      <c r="AD875">
        <v>9.7643459999999997</v>
      </c>
      <c r="AE875">
        <v>9.9422191000000009</v>
      </c>
      <c r="AF875">
        <v>9.8894053999999993</v>
      </c>
      <c r="AG875">
        <v>9.7253539999999994</v>
      </c>
      <c r="AH875">
        <v>9.3718179999999993</v>
      </c>
      <c r="AI875">
        <v>8.7458310000000008</v>
      </c>
      <c r="AJ875">
        <v>8.1526650000000007</v>
      </c>
      <c r="AK875">
        <v>7.8520190000000003</v>
      </c>
      <c r="AL875">
        <v>7.651484</v>
      </c>
      <c r="AM875">
        <v>7.1650340000000003</v>
      </c>
      <c r="AN875">
        <v>6.5644450000000001</v>
      </c>
      <c r="AO875">
        <v>6.0733779999999999</v>
      </c>
      <c r="AP875">
        <v>75.069239999999994</v>
      </c>
      <c r="AQ875">
        <v>75.087649999999996</v>
      </c>
      <c r="AR875">
        <v>73.752170000000007</v>
      </c>
      <c r="AS875">
        <v>71.997780000000006</v>
      </c>
      <c r="AT875">
        <v>70.373679999999993</v>
      </c>
      <c r="AU875">
        <v>69.103269999999995</v>
      </c>
      <c r="AV875">
        <v>68.135689999999997</v>
      </c>
      <c r="AW875">
        <v>69.318089999999998</v>
      </c>
      <c r="AX875">
        <v>71.996889999999993</v>
      </c>
      <c r="AY875">
        <v>75.756429999999995</v>
      </c>
      <c r="AZ875">
        <v>80.190160000000006</v>
      </c>
      <c r="BA875">
        <v>84.002489999999995</v>
      </c>
      <c r="BB875">
        <v>87.273939999999996</v>
      </c>
      <c r="BC875">
        <v>89.712069999999997</v>
      </c>
      <c r="BD875">
        <v>91.906000000000006</v>
      </c>
      <c r="BE875">
        <v>93.363169999999997</v>
      </c>
      <c r="BF875">
        <v>93.868870000000001</v>
      </c>
      <c r="BG875">
        <v>93.415719999999993</v>
      </c>
      <c r="BH875">
        <v>91.982669999999999</v>
      </c>
      <c r="BI875">
        <v>89.329729999999998</v>
      </c>
      <c r="BJ875">
        <v>85.236609999999999</v>
      </c>
      <c r="BK875">
        <v>80.971760000000003</v>
      </c>
      <c r="BL875">
        <v>78.098129999999998</v>
      </c>
      <c r="BM875">
        <v>75.77861</v>
      </c>
      <c r="BN875">
        <v>-0.19596669999999999</v>
      </c>
      <c r="BO875">
        <v>-0.1218161</v>
      </c>
      <c r="BP875">
        <v>-0.13567570000000001</v>
      </c>
      <c r="BQ875">
        <v>-0.12131550000000001</v>
      </c>
      <c r="BR875">
        <v>-0.1186934</v>
      </c>
      <c r="BS875">
        <v>-0.1437428</v>
      </c>
      <c r="BT875">
        <v>-7.9450300000000001E-2</v>
      </c>
      <c r="BU875">
        <v>1.3100000000000001E-4</v>
      </c>
      <c r="BV875">
        <v>8.2858100000000004E-2</v>
      </c>
      <c r="BW875">
        <v>7.7342499999999995E-2</v>
      </c>
      <c r="BX875">
        <v>-4.9699999999999996E-3</v>
      </c>
      <c r="BY875">
        <v>-1.8720400000000002E-2</v>
      </c>
      <c r="BZ875">
        <v>-2.00492E-2</v>
      </c>
      <c r="CA875">
        <v>3.2654500000000003E-2</v>
      </c>
      <c r="CB875">
        <v>0.17316619999999999</v>
      </c>
      <c r="CC875">
        <v>0.1690198</v>
      </c>
      <c r="CD875">
        <v>0.15713240000000001</v>
      </c>
      <c r="CE875">
        <v>8.43912E-2</v>
      </c>
      <c r="CF875">
        <v>-3.5703499999999999E-2</v>
      </c>
      <c r="CG875">
        <v>-9.5037999999999997E-2</v>
      </c>
      <c r="CH875">
        <v>-8.3790600000000007E-2</v>
      </c>
      <c r="CI875">
        <v>-4.7858900000000003E-2</v>
      </c>
      <c r="CJ875">
        <v>-6.9717299999999996E-2</v>
      </c>
      <c r="CK875">
        <v>-5.7450000000000001E-2</v>
      </c>
      <c r="CL875">
        <v>3.6838999999999999E-3</v>
      </c>
      <c r="CM875">
        <v>8.6720000000000005E-4</v>
      </c>
      <c r="CN875">
        <v>8.9369999999999998E-4</v>
      </c>
      <c r="CO875">
        <v>9.2670000000000003E-4</v>
      </c>
      <c r="CP875">
        <v>7.827E-4</v>
      </c>
      <c r="CQ875">
        <v>5.6340000000000003E-4</v>
      </c>
      <c r="CR875">
        <v>8.8469999999999998E-4</v>
      </c>
      <c r="CS875">
        <v>7.4890000000000004E-4</v>
      </c>
      <c r="CT875">
        <v>6.3759999999999999E-4</v>
      </c>
      <c r="CU875">
        <v>4.0089999999999999E-4</v>
      </c>
      <c r="CV875">
        <v>1.6789999999999999E-4</v>
      </c>
      <c r="CW875">
        <v>8.3100000000000001E-5</v>
      </c>
      <c r="CX875">
        <v>1.25E-4</v>
      </c>
      <c r="CY875">
        <v>1.8220000000000001E-4</v>
      </c>
      <c r="CZ875">
        <v>1.0215999999999999E-3</v>
      </c>
      <c r="DA875">
        <v>9.9869999999999994E-4</v>
      </c>
      <c r="DB875">
        <v>1.0666E-3</v>
      </c>
      <c r="DC875">
        <v>3.6505000000000001E-3</v>
      </c>
      <c r="DD875">
        <v>1.8570900000000001E-2</v>
      </c>
      <c r="DE875">
        <v>2.1800400000000001E-2</v>
      </c>
      <c r="DF875">
        <v>1.70546E-2</v>
      </c>
      <c r="DG875">
        <v>1.8569000000000001E-3</v>
      </c>
      <c r="DH875">
        <v>1.013E-3</v>
      </c>
      <c r="DI875">
        <v>9.0620000000000002E-4</v>
      </c>
    </row>
    <row r="876" spans="1:113" x14ac:dyDescent="0.25">
      <c r="A876" t="str">
        <f t="shared" si="13"/>
        <v>All_All_All_No_All_All_43690</v>
      </c>
      <c r="B876" t="s">
        <v>177</v>
      </c>
      <c r="C876" t="s">
        <v>294</v>
      </c>
      <c r="D876" t="s">
        <v>19</v>
      </c>
      <c r="E876" t="s">
        <v>19</v>
      </c>
      <c r="F876" t="s">
        <v>19</v>
      </c>
      <c r="G876" t="s">
        <v>308</v>
      </c>
      <c r="H876" t="s">
        <v>19</v>
      </c>
      <c r="I876" t="s">
        <v>19</v>
      </c>
      <c r="J876" s="11">
        <v>43690</v>
      </c>
      <c r="K876">
        <v>15</v>
      </c>
      <c r="L876">
        <v>18</v>
      </c>
      <c r="M876">
        <v>116884</v>
      </c>
      <c r="N876">
        <v>0</v>
      </c>
      <c r="O876">
        <v>0</v>
      </c>
      <c r="P876">
        <v>0</v>
      </c>
      <c r="Q876">
        <v>0</v>
      </c>
      <c r="R876">
        <v>5.6101298000000002</v>
      </c>
      <c r="S876">
        <v>5.4351094</v>
      </c>
      <c r="T876">
        <v>5.2979257000000004</v>
      </c>
      <c r="U876">
        <v>5.3250833999999996</v>
      </c>
      <c r="V876">
        <v>5.6112479000000004</v>
      </c>
      <c r="W876">
        <v>6.1480613999999996</v>
      </c>
      <c r="X876">
        <v>6.8107842999999999</v>
      </c>
      <c r="Y876">
        <v>7.6350644000000001</v>
      </c>
      <c r="Z876">
        <v>8.5903972</v>
      </c>
      <c r="AA876">
        <v>9.2175115000000005</v>
      </c>
      <c r="AB876">
        <v>9.7766058999999998</v>
      </c>
      <c r="AC876">
        <v>10.181570000000001</v>
      </c>
      <c r="AD876">
        <v>10.338673</v>
      </c>
      <c r="AE876">
        <v>10.626488999999999</v>
      </c>
      <c r="AF876">
        <v>10.640463</v>
      </c>
      <c r="AG876">
        <v>10.44605</v>
      </c>
      <c r="AH876">
        <v>10.004799999999999</v>
      </c>
      <c r="AI876">
        <v>9.2349700000000006</v>
      </c>
      <c r="AJ876">
        <v>8.4909020000000002</v>
      </c>
      <c r="AK876">
        <v>8.1541180000000004</v>
      </c>
      <c r="AL876">
        <v>7.8804930000000004</v>
      </c>
      <c r="AM876">
        <v>7.1665200000000002</v>
      </c>
      <c r="AN876">
        <v>6.5346529999999996</v>
      </c>
      <c r="AO876">
        <v>6.0544739999999999</v>
      </c>
      <c r="AP876">
        <v>74.073089999999993</v>
      </c>
      <c r="AQ876">
        <v>71.741439999999997</v>
      </c>
      <c r="AR876">
        <v>70.321889999999996</v>
      </c>
      <c r="AS876">
        <v>69.020679999999999</v>
      </c>
      <c r="AT876">
        <v>68.121769999999998</v>
      </c>
      <c r="AU876">
        <v>66.864419999999996</v>
      </c>
      <c r="AV876">
        <v>65.998699999999999</v>
      </c>
      <c r="AW876">
        <v>66.630870000000002</v>
      </c>
      <c r="AX876">
        <v>70.733019999999996</v>
      </c>
      <c r="AY876">
        <v>75.616230000000002</v>
      </c>
      <c r="AZ876">
        <v>80.05547</v>
      </c>
      <c r="BA876">
        <v>84.383200000000002</v>
      </c>
      <c r="BB876">
        <v>88.094920000000002</v>
      </c>
      <c r="BC876">
        <v>90.964119999999994</v>
      </c>
      <c r="BD876">
        <v>92.808269999999993</v>
      </c>
      <c r="BE876">
        <v>94.224220000000003</v>
      </c>
      <c r="BF876">
        <v>94.96078</v>
      </c>
      <c r="BG876">
        <v>94.812060000000002</v>
      </c>
      <c r="BH876">
        <v>93.91104</v>
      </c>
      <c r="BI876">
        <v>91.321150000000003</v>
      </c>
      <c r="BJ876">
        <v>87.325900000000004</v>
      </c>
      <c r="BK876">
        <v>83.582980000000006</v>
      </c>
      <c r="BL876">
        <v>80.08296</v>
      </c>
      <c r="BM876">
        <v>77.357209999999995</v>
      </c>
      <c r="BN876">
        <v>-3.7905500000000002E-2</v>
      </c>
      <c r="BO876">
        <v>-4.81549E-2</v>
      </c>
      <c r="BP876">
        <v>-3.82054E-2</v>
      </c>
      <c r="BQ876">
        <v>-3.9036500000000002E-2</v>
      </c>
      <c r="BR876">
        <v>-2.90955E-2</v>
      </c>
      <c r="BS876">
        <v>-2.66927E-2</v>
      </c>
      <c r="BT876">
        <v>1.66759E-2</v>
      </c>
      <c r="BU876">
        <v>9.3486100000000003E-2</v>
      </c>
      <c r="BV876">
        <v>4.64819E-2</v>
      </c>
      <c r="BW876">
        <v>6.7428000000000002E-3</v>
      </c>
      <c r="BX876">
        <v>-1.3278E-2</v>
      </c>
      <c r="BY876">
        <v>-2.55973E-2</v>
      </c>
      <c r="BZ876">
        <v>3.9557000000000004E-3</v>
      </c>
      <c r="CA876">
        <v>1.6615700000000001E-2</v>
      </c>
      <c r="CB876">
        <v>0.11898980000000001</v>
      </c>
      <c r="CC876">
        <v>0.1141173</v>
      </c>
      <c r="CD876">
        <v>0.11104700000000001</v>
      </c>
      <c r="CE876">
        <v>0.11552469999999999</v>
      </c>
      <c r="CF876">
        <v>1.9564700000000001E-2</v>
      </c>
      <c r="CG876">
        <v>-4.7631600000000003E-2</v>
      </c>
      <c r="CH876">
        <v>-1.90595E-2</v>
      </c>
      <c r="CI876">
        <v>8.5070000000000007E-3</v>
      </c>
      <c r="CJ876">
        <v>5.2151999999999997E-3</v>
      </c>
      <c r="CK876">
        <v>-2.7393999999999999E-3</v>
      </c>
      <c r="CL876">
        <v>1.5203E-3</v>
      </c>
      <c r="CM876">
        <v>6.8760000000000002E-4</v>
      </c>
      <c r="CN876">
        <v>7.2959999999999995E-4</v>
      </c>
      <c r="CO876">
        <v>1.01E-3</v>
      </c>
      <c r="CP876">
        <v>1.2377E-3</v>
      </c>
      <c r="CQ876">
        <v>1.9242E-3</v>
      </c>
      <c r="CR876">
        <v>1.5342999999999999E-3</v>
      </c>
      <c r="CS876">
        <v>1.7202000000000001E-3</v>
      </c>
      <c r="CT876">
        <v>1.9157E-3</v>
      </c>
      <c r="CU876">
        <v>8.9650000000000005E-4</v>
      </c>
      <c r="CV876">
        <v>2.6929999999999999E-4</v>
      </c>
      <c r="CW876">
        <v>5.5600000000000003E-5</v>
      </c>
      <c r="CX876">
        <v>1.8780000000000001E-4</v>
      </c>
      <c r="CY876">
        <v>2.174E-4</v>
      </c>
      <c r="CZ876">
        <v>1.0887E-3</v>
      </c>
      <c r="DA876">
        <v>1.0788E-3</v>
      </c>
      <c r="DB876">
        <v>1.1446E-3</v>
      </c>
      <c r="DC876">
        <v>4.3591999999999997E-3</v>
      </c>
      <c r="DD876">
        <v>2.73236E-2</v>
      </c>
      <c r="DE876">
        <v>3.2683400000000001E-2</v>
      </c>
      <c r="DF876">
        <v>2.47227E-2</v>
      </c>
      <c r="DG876">
        <v>2.5014E-3</v>
      </c>
      <c r="DH876">
        <v>1.1329000000000001E-3</v>
      </c>
      <c r="DI876">
        <v>9.9310000000000002E-4</v>
      </c>
    </row>
    <row r="877" spans="1:113" x14ac:dyDescent="0.25">
      <c r="A877" t="str">
        <f t="shared" si="13"/>
        <v>All_All_All_No_All_All_43691</v>
      </c>
      <c r="B877" t="s">
        <v>177</v>
      </c>
      <c r="C877" t="s">
        <v>294</v>
      </c>
      <c r="D877" t="s">
        <v>19</v>
      </c>
      <c r="E877" t="s">
        <v>19</v>
      </c>
      <c r="F877" t="s">
        <v>19</v>
      </c>
      <c r="G877" t="s">
        <v>308</v>
      </c>
      <c r="H877" t="s">
        <v>19</v>
      </c>
      <c r="I877" t="s">
        <v>19</v>
      </c>
      <c r="J877" s="11">
        <v>43691</v>
      </c>
      <c r="K877">
        <v>15</v>
      </c>
      <c r="L877">
        <v>18</v>
      </c>
      <c r="M877">
        <v>116761</v>
      </c>
      <c r="N877">
        <v>0</v>
      </c>
      <c r="O877">
        <v>0</v>
      </c>
      <c r="P877">
        <v>0</v>
      </c>
      <c r="Q877">
        <v>0</v>
      </c>
      <c r="R877">
        <v>5.7648655</v>
      </c>
      <c r="S877">
        <v>5.5744379000000004</v>
      </c>
      <c r="T877">
        <v>5.3865221999999999</v>
      </c>
      <c r="U877">
        <v>5.3968726</v>
      </c>
      <c r="V877">
        <v>5.6890198999999999</v>
      </c>
      <c r="W877">
        <v>6.2721026000000002</v>
      </c>
      <c r="X877">
        <v>7.0001566999999998</v>
      </c>
      <c r="Y877">
        <v>7.8486414</v>
      </c>
      <c r="Z877">
        <v>9.0006144999999993</v>
      </c>
      <c r="AA877">
        <v>9.6615458000000007</v>
      </c>
      <c r="AB877">
        <v>10.246347</v>
      </c>
      <c r="AC877">
        <v>10.650226999999999</v>
      </c>
      <c r="AD877">
        <v>10.854660000000001</v>
      </c>
      <c r="AE877">
        <v>11.173171</v>
      </c>
      <c r="AF877">
        <v>11.161526</v>
      </c>
      <c r="AG877">
        <v>10.942729999999999</v>
      </c>
      <c r="AH877">
        <v>10.47207</v>
      </c>
      <c r="AI877">
        <v>9.5740689999999997</v>
      </c>
      <c r="AJ877">
        <v>8.9204559999999997</v>
      </c>
      <c r="AK877">
        <v>8.6496580000000005</v>
      </c>
      <c r="AL877">
        <v>8.2861790000000006</v>
      </c>
      <c r="AM877">
        <v>7.4458859999999998</v>
      </c>
      <c r="AN877">
        <v>6.7734769999999997</v>
      </c>
      <c r="AO877">
        <v>6.3079039999999997</v>
      </c>
      <c r="AP877">
        <v>76.910700000000006</v>
      </c>
      <c r="AQ877">
        <v>73.746250000000003</v>
      </c>
      <c r="AR877">
        <v>72.579610000000002</v>
      </c>
      <c r="AS877">
        <v>70.633179999999996</v>
      </c>
      <c r="AT877">
        <v>69.373540000000006</v>
      </c>
      <c r="AU877">
        <v>68.603890000000007</v>
      </c>
      <c r="AV877">
        <v>67.699240000000003</v>
      </c>
      <c r="AW877">
        <v>68.198819999999998</v>
      </c>
      <c r="AX877">
        <v>72.559370000000001</v>
      </c>
      <c r="AY877">
        <v>77.537229999999994</v>
      </c>
      <c r="AZ877">
        <v>82.621660000000006</v>
      </c>
      <c r="BA877">
        <v>87.260660000000001</v>
      </c>
      <c r="BB877">
        <v>91.112470000000002</v>
      </c>
      <c r="BC877">
        <v>94.440119999999993</v>
      </c>
      <c r="BD877">
        <v>96.652600000000007</v>
      </c>
      <c r="BE877">
        <v>98.028019999999998</v>
      </c>
      <c r="BF877">
        <v>98.578220000000002</v>
      </c>
      <c r="BG877">
        <v>98.586330000000004</v>
      </c>
      <c r="BH877">
        <v>97.617800000000003</v>
      </c>
      <c r="BI877">
        <v>95.203800000000001</v>
      </c>
      <c r="BJ877">
        <v>90.432060000000007</v>
      </c>
      <c r="BK877">
        <v>86.147589999999994</v>
      </c>
      <c r="BL877">
        <v>82.808589999999995</v>
      </c>
      <c r="BM877">
        <v>80.169370000000001</v>
      </c>
      <c r="BN877">
        <v>-4.2067899999999998E-2</v>
      </c>
      <c r="BO877">
        <v>-5.0954399999999997E-2</v>
      </c>
      <c r="BP877">
        <v>-4.3263299999999998E-2</v>
      </c>
      <c r="BQ877">
        <v>-4.1307099999999999E-2</v>
      </c>
      <c r="BR877">
        <v>-3.04339E-2</v>
      </c>
      <c r="BS877">
        <v>-3.04579E-2</v>
      </c>
      <c r="BT877">
        <v>1.18137E-2</v>
      </c>
      <c r="BU877">
        <v>8.9630799999999997E-2</v>
      </c>
      <c r="BV877">
        <v>4.1209799999999998E-2</v>
      </c>
      <c r="BW877">
        <v>3.4867000000000001E-3</v>
      </c>
      <c r="BX877">
        <v>-1.54676E-2</v>
      </c>
      <c r="BY877">
        <v>-2.5449699999999999E-2</v>
      </c>
      <c r="BZ877">
        <v>3.4106000000000002E-3</v>
      </c>
      <c r="CA877">
        <v>2.8583500000000001E-2</v>
      </c>
      <c r="CB877">
        <v>0.14000779999999999</v>
      </c>
      <c r="CC877">
        <v>0.1218897</v>
      </c>
      <c r="CD877">
        <v>0.1117219</v>
      </c>
      <c r="CE877">
        <v>0.10490049999999999</v>
      </c>
      <c r="CF877">
        <v>-1.6592E-3</v>
      </c>
      <c r="CG877">
        <v>-6.63469E-2</v>
      </c>
      <c r="CH877">
        <v>-2.4918300000000001E-2</v>
      </c>
      <c r="CI877">
        <v>7.6727999999999996E-3</v>
      </c>
      <c r="CJ877">
        <v>1.2264000000000001E-3</v>
      </c>
      <c r="CK877">
        <v>-5.4707999999999996E-3</v>
      </c>
      <c r="CL877">
        <v>1.6041E-3</v>
      </c>
      <c r="CM877">
        <v>7.1790000000000005E-4</v>
      </c>
      <c r="CN877">
        <v>7.8680000000000004E-4</v>
      </c>
      <c r="CO877">
        <v>1.1122E-3</v>
      </c>
      <c r="CP877">
        <v>1.3347000000000001E-3</v>
      </c>
      <c r="CQ877">
        <v>1.7520000000000001E-3</v>
      </c>
      <c r="CR877">
        <v>1.4524E-3</v>
      </c>
      <c r="CS877">
        <v>1.8125999999999999E-3</v>
      </c>
      <c r="CT877">
        <v>1.7258E-3</v>
      </c>
      <c r="CU877">
        <v>7.3990000000000004E-4</v>
      </c>
      <c r="CV877">
        <v>2.362E-4</v>
      </c>
      <c r="CW877">
        <v>5.1799999999999999E-5</v>
      </c>
      <c r="CX877">
        <v>1.7340000000000001E-4</v>
      </c>
      <c r="CY877">
        <v>2.085E-4</v>
      </c>
      <c r="CZ877">
        <v>1.4304999999999999E-3</v>
      </c>
      <c r="DA877">
        <v>1.3087999999999999E-3</v>
      </c>
      <c r="DB877">
        <v>1.41E-3</v>
      </c>
      <c r="DC877">
        <v>5.0153999999999997E-3</v>
      </c>
      <c r="DD877">
        <v>2.9742899999999999E-2</v>
      </c>
      <c r="DE877">
        <v>3.58027E-2</v>
      </c>
      <c r="DF877">
        <v>2.7438199999999999E-2</v>
      </c>
      <c r="DG877">
        <v>2.8432000000000002E-3</v>
      </c>
      <c r="DH877">
        <v>1.1875E-3</v>
      </c>
      <c r="DI877">
        <v>9.9010000000000005E-4</v>
      </c>
    </row>
    <row r="878" spans="1:113" x14ac:dyDescent="0.25">
      <c r="A878" t="str">
        <f t="shared" si="13"/>
        <v>All_All_All_No_All_All_43693</v>
      </c>
      <c r="B878" t="s">
        <v>177</v>
      </c>
      <c r="C878" t="s">
        <v>294</v>
      </c>
      <c r="D878" t="s">
        <v>19</v>
      </c>
      <c r="E878" t="s">
        <v>19</v>
      </c>
      <c r="F878" t="s">
        <v>19</v>
      </c>
      <c r="G878" t="s">
        <v>308</v>
      </c>
      <c r="H878" t="s">
        <v>19</v>
      </c>
      <c r="I878" t="s">
        <v>19</v>
      </c>
      <c r="J878" s="11">
        <v>43693</v>
      </c>
      <c r="K878">
        <v>15</v>
      </c>
      <c r="L878">
        <v>18</v>
      </c>
      <c r="M878">
        <v>116455</v>
      </c>
      <c r="N878">
        <v>0</v>
      </c>
      <c r="O878">
        <v>0</v>
      </c>
      <c r="P878">
        <v>0</v>
      </c>
      <c r="Q878">
        <v>0</v>
      </c>
      <c r="R878">
        <v>6.0820723000000001</v>
      </c>
      <c r="S878">
        <v>5.8726729000000004</v>
      </c>
      <c r="T878">
        <v>5.7335989999999999</v>
      </c>
      <c r="U878">
        <v>5.7336337999999998</v>
      </c>
      <c r="V878">
        <v>6.0000660000000003</v>
      </c>
      <c r="W878">
        <v>6.5909320999999998</v>
      </c>
      <c r="X878">
        <v>7.2986091999999996</v>
      </c>
      <c r="Y878">
        <v>8.2192807999999999</v>
      </c>
      <c r="Z878">
        <v>9.2687047000000007</v>
      </c>
      <c r="AA878">
        <v>10.054296000000001</v>
      </c>
      <c r="AB878">
        <v>10.610583</v>
      </c>
      <c r="AC878">
        <v>10.917208</v>
      </c>
      <c r="AD878">
        <v>10.990392</v>
      </c>
      <c r="AE878">
        <v>11.244182</v>
      </c>
      <c r="AF878">
        <v>11.156613</v>
      </c>
      <c r="AG878">
        <v>10.810169999999999</v>
      </c>
      <c r="AH878">
        <v>10.257070000000001</v>
      </c>
      <c r="AI878">
        <v>9.4424659999999996</v>
      </c>
      <c r="AJ878">
        <v>8.7022220000000008</v>
      </c>
      <c r="AK878">
        <v>8.2883449999999996</v>
      </c>
      <c r="AL878">
        <v>7.9608280000000002</v>
      </c>
      <c r="AM878">
        <v>7.3259059999999998</v>
      </c>
      <c r="AN878">
        <v>6.6838309999999996</v>
      </c>
      <c r="AO878">
        <v>6.1697829999999998</v>
      </c>
      <c r="AP878">
        <v>77.570049999999995</v>
      </c>
      <c r="AQ878">
        <v>77.596220000000002</v>
      </c>
      <c r="AR878">
        <v>75.679310000000001</v>
      </c>
      <c r="AS878">
        <v>74.021209999999996</v>
      </c>
      <c r="AT878">
        <v>72.840159999999997</v>
      </c>
      <c r="AU878">
        <v>71.616410000000002</v>
      </c>
      <c r="AV878">
        <v>70.46302</v>
      </c>
      <c r="AW878">
        <v>70.749499999999998</v>
      </c>
      <c r="AX878">
        <v>74.560890000000001</v>
      </c>
      <c r="AY878">
        <v>80.059839999999994</v>
      </c>
      <c r="AZ878">
        <v>85.04768</v>
      </c>
      <c r="BA878">
        <v>89.248149999999995</v>
      </c>
      <c r="BB878">
        <v>92.083690000000004</v>
      </c>
      <c r="BC878">
        <v>94.273529999999994</v>
      </c>
      <c r="BD878">
        <v>96.723129999999998</v>
      </c>
      <c r="BE878">
        <v>97.668210000000002</v>
      </c>
      <c r="BF878">
        <v>98.044579999999996</v>
      </c>
      <c r="BG878">
        <v>97.293670000000006</v>
      </c>
      <c r="BH878">
        <v>95.564019999999999</v>
      </c>
      <c r="BI878">
        <v>92.077029999999993</v>
      </c>
      <c r="BJ878">
        <v>86.860939999999999</v>
      </c>
      <c r="BK878">
        <v>82.966740000000001</v>
      </c>
      <c r="BL878">
        <v>80.011279999999999</v>
      </c>
      <c r="BM878">
        <v>77.775130000000004</v>
      </c>
      <c r="BN878">
        <v>-4.23218E-2</v>
      </c>
      <c r="BO878">
        <v>-5.4229899999999998E-2</v>
      </c>
      <c r="BP878">
        <v>-4.7054199999999997E-2</v>
      </c>
      <c r="BQ878">
        <v>-4.4134E-2</v>
      </c>
      <c r="BR878">
        <v>-3.6021699999999997E-2</v>
      </c>
      <c r="BS878">
        <v>-3.7657499999999997E-2</v>
      </c>
      <c r="BT878">
        <v>7.9904999999999993E-3</v>
      </c>
      <c r="BU878">
        <v>8.58352E-2</v>
      </c>
      <c r="BV878">
        <v>3.36225E-2</v>
      </c>
      <c r="BW878">
        <v>-2.9585000000000002E-3</v>
      </c>
      <c r="BX878">
        <v>-1.9958400000000001E-2</v>
      </c>
      <c r="BY878">
        <v>-2.7175399999999999E-2</v>
      </c>
      <c r="BZ878">
        <v>3.7006000000000001E-3</v>
      </c>
      <c r="CA878">
        <v>3.3162400000000002E-2</v>
      </c>
      <c r="CB878">
        <v>0.1498418</v>
      </c>
      <c r="CC878">
        <v>0.13025100000000001</v>
      </c>
      <c r="CD878">
        <v>0.1180727</v>
      </c>
      <c r="CE878">
        <v>0.1097504</v>
      </c>
      <c r="CF878">
        <v>3.4129999999999998E-3</v>
      </c>
      <c r="CG878">
        <v>-5.6171499999999999E-2</v>
      </c>
      <c r="CH878">
        <v>-2.08699E-2</v>
      </c>
      <c r="CI878">
        <v>7.7384999999999997E-3</v>
      </c>
      <c r="CJ878">
        <v>-2.1185000000000002E-3</v>
      </c>
      <c r="CK878">
        <v>-3.5848999999999998E-3</v>
      </c>
      <c r="CL878">
        <v>1.8016E-3</v>
      </c>
      <c r="CM878">
        <v>8.5749999999999997E-4</v>
      </c>
      <c r="CN878">
        <v>8.4650000000000003E-4</v>
      </c>
      <c r="CO878">
        <v>1.0836000000000001E-3</v>
      </c>
      <c r="CP878">
        <v>1.1504E-3</v>
      </c>
      <c r="CQ878">
        <v>1.2982E-3</v>
      </c>
      <c r="CR878">
        <v>1.2916E-3</v>
      </c>
      <c r="CS878">
        <v>1.5804E-3</v>
      </c>
      <c r="CT878">
        <v>1.2939E-3</v>
      </c>
      <c r="CU878">
        <v>4.9930000000000005E-4</v>
      </c>
      <c r="CV878">
        <v>2.0350000000000001E-4</v>
      </c>
      <c r="CW878">
        <v>6.9400000000000006E-5</v>
      </c>
      <c r="CX878">
        <v>1.4999999999999999E-4</v>
      </c>
      <c r="CY878">
        <v>2.6439999999999998E-4</v>
      </c>
      <c r="CZ878">
        <v>1.1983E-3</v>
      </c>
      <c r="DA878">
        <v>1.2482000000000001E-3</v>
      </c>
      <c r="DB878">
        <v>1.2214999999999999E-3</v>
      </c>
      <c r="DC878">
        <v>4.8533999999999999E-3</v>
      </c>
      <c r="DD878">
        <v>2.9768200000000002E-2</v>
      </c>
      <c r="DE878">
        <v>3.5687999999999998E-2</v>
      </c>
      <c r="DF878">
        <v>2.6598199999999999E-2</v>
      </c>
      <c r="DG878">
        <v>2.6686000000000001E-3</v>
      </c>
      <c r="DH878">
        <v>1.2084000000000001E-3</v>
      </c>
      <c r="DI878">
        <v>9.5450000000000005E-4</v>
      </c>
    </row>
    <row r="879" spans="1:113" x14ac:dyDescent="0.25">
      <c r="A879" t="str">
        <f t="shared" si="13"/>
        <v>All_All_All_No_All_All_43703</v>
      </c>
      <c r="B879" t="s">
        <v>177</v>
      </c>
      <c r="C879" t="s">
        <v>294</v>
      </c>
      <c r="D879" t="s">
        <v>19</v>
      </c>
      <c r="E879" t="s">
        <v>19</v>
      </c>
      <c r="F879" t="s">
        <v>19</v>
      </c>
      <c r="G879" t="s">
        <v>308</v>
      </c>
      <c r="H879" t="s">
        <v>19</v>
      </c>
      <c r="I879" t="s">
        <v>19</v>
      </c>
      <c r="J879" s="11">
        <v>43703</v>
      </c>
      <c r="K879">
        <v>15</v>
      </c>
      <c r="L879">
        <v>18</v>
      </c>
      <c r="M879">
        <v>115521</v>
      </c>
      <c r="N879">
        <v>0</v>
      </c>
      <c r="O879">
        <v>0</v>
      </c>
      <c r="P879">
        <v>0</v>
      </c>
      <c r="Q879">
        <v>0</v>
      </c>
      <c r="R879">
        <v>5.4919058999999999</v>
      </c>
      <c r="S879">
        <v>5.3255211999999998</v>
      </c>
      <c r="T879">
        <v>5.2684664000000003</v>
      </c>
      <c r="U879">
        <v>5.3498828999999999</v>
      </c>
      <c r="V879">
        <v>5.6915158000000003</v>
      </c>
      <c r="W879">
        <v>6.3526569999999998</v>
      </c>
      <c r="X879">
        <v>7.1487930999999998</v>
      </c>
      <c r="Y879">
        <v>8.0714257000000007</v>
      </c>
      <c r="Z879">
        <v>9.1012400000000007</v>
      </c>
      <c r="AA879">
        <v>9.7770977000000006</v>
      </c>
      <c r="AB879">
        <v>10.326345999999999</v>
      </c>
      <c r="AC879">
        <v>10.730781</v>
      </c>
      <c r="AD879">
        <v>10.862157</v>
      </c>
      <c r="AE879">
        <v>11.160327000000001</v>
      </c>
      <c r="AF879">
        <v>11.131874</v>
      </c>
      <c r="AG879">
        <v>10.858180000000001</v>
      </c>
      <c r="AH879">
        <v>10.30903</v>
      </c>
      <c r="AI879">
        <v>9.4370709999999995</v>
      </c>
      <c r="AJ879">
        <v>8.6380700000000008</v>
      </c>
      <c r="AK879">
        <v>8.2567190000000004</v>
      </c>
      <c r="AL879">
        <v>7.9397209999999996</v>
      </c>
      <c r="AM879">
        <v>7.2532389999999998</v>
      </c>
      <c r="AN879">
        <v>6.6553570000000004</v>
      </c>
      <c r="AO879">
        <v>6.2042859999999997</v>
      </c>
      <c r="AP879">
        <v>75.695959999999999</v>
      </c>
      <c r="AQ879">
        <v>74.217320000000001</v>
      </c>
      <c r="AR879">
        <v>72.976600000000005</v>
      </c>
      <c r="AS879">
        <v>71.581149999999994</v>
      </c>
      <c r="AT879">
        <v>70.353589999999997</v>
      </c>
      <c r="AU879">
        <v>69.258669999999995</v>
      </c>
      <c r="AV879">
        <v>68.509280000000004</v>
      </c>
      <c r="AW879">
        <v>68.810050000000004</v>
      </c>
      <c r="AX879">
        <v>72.783730000000006</v>
      </c>
      <c r="AY879">
        <v>76.915499999999994</v>
      </c>
      <c r="AZ879">
        <v>81.380390000000006</v>
      </c>
      <c r="BA879">
        <v>85.205579999999998</v>
      </c>
      <c r="BB879">
        <v>89.02243</v>
      </c>
      <c r="BC879">
        <v>92.306079999999994</v>
      </c>
      <c r="BD879">
        <v>94.590680000000006</v>
      </c>
      <c r="BE879">
        <v>96.038650000000004</v>
      </c>
      <c r="BF879">
        <v>96.325199999999995</v>
      </c>
      <c r="BG879">
        <v>96.262810000000002</v>
      </c>
      <c r="BH879">
        <v>94.595770000000002</v>
      </c>
      <c r="BI879">
        <v>91.095249999999993</v>
      </c>
      <c r="BJ879">
        <v>86.550160000000005</v>
      </c>
      <c r="BK879">
        <v>83.049000000000007</v>
      </c>
      <c r="BL879">
        <v>80.369290000000007</v>
      </c>
      <c r="BM879">
        <v>77.960819999999998</v>
      </c>
      <c r="BN879">
        <v>-3.8710000000000001E-2</v>
      </c>
      <c r="BO879">
        <v>-4.9443399999999998E-2</v>
      </c>
      <c r="BP879">
        <v>-4.1464599999999997E-2</v>
      </c>
      <c r="BQ879">
        <v>-4.0438799999999997E-2</v>
      </c>
      <c r="BR879">
        <v>-3.2130800000000001E-2</v>
      </c>
      <c r="BS879">
        <v>-3.3361099999999998E-2</v>
      </c>
      <c r="BT879">
        <v>8.1262000000000001E-3</v>
      </c>
      <c r="BU879">
        <v>8.7451200000000007E-2</v>
      </c>
      <c r="BV879">
        <v>3.60848E-2</v>
      </c>
      <c r="BW879">
        <v>1.2603E-3</v>
      </c>
      <c r="BX879">
        <v>-1.7046100000000002E-2</v>
      </c>
      <c r="BY879">
        <v>-2.7438299999999999E-2</v>
      </c>
      <c r="BZ879">
        <v>3.8744999999999999E-3</v>
      </c>
      <c r="CA879">
        <v>2.5384E-2</v>
      </c>
      <c r="CB879">
        <v>0.1355499</v>
      </c>
      <c r="CC879">
        <v>0.123349</v>
      </c>
      <c r="CD879">
        <v>0.1150264</v>
      </c>
      <c r="CE879">
        <v>0.11489190000000001</v>
      </c>
      <c r="CF879">
        <v>1.6041E-2</v>
      </c>
      <c r="CG879">
        <v>-4.6269699999999997E-2</v>
      </c>
      <c r="CH879">
        <v>-1.7257600000000001E-2</v>
      </c>
      <c r="CI879">
        <v>9.1751000000000003E-3</v>
      </c>
      <c r="CJ879">
        <v>-7.5489999999999997E-4</v>
      </c>
      <c r="CK879">
        <v>-5.4299999999999999E-3</v>
      </c>
      <c r="CL879">
        <v>1.8311E-3</v>
      </c>
      <c r="CM879">
        <v>9.2170000000000001E-4</v>
      </c>
      <c r="CN879">
        <v>8.6209999999999998E-4</v>
      </c>
      <c r="CO879">
        <v>1.1766000000000001E-3</v>
      </c>
      <c r="CP879">
        <v>1.4115E-3</v>
      </c>
      <c r="CQ879">
        <v>1.3152999999999999E-3</v>
      </c>
      <c r="CR879">
        <v>1.1191E-3</v>
      </c>
      <c r="CS879">
        <v>1.5510000000000001E-3</v>
      </c>
      <c r="CT879">
        <v>1.3052999999999999E-3</v>
      </c>
      <c r="CU879">
        <v>6.1839999999999996E-4</v>
      </c>
      <c r="CV879">
        <v>2.0909999999999999E-4</v>
      </c>
      <c r="CW879">
        <v>5.2800000000000003E-5</v>
      </c>
      <c r="CX879">
        <v>1.5760000000000001E-4</v>
      </c>
      <c r="CY879">
        <v>2.0570000000000001E-4</v>
      </c>
      <c r="CZ879">
        <v>1.2243E-3</v>
      </c>
      <c r="DA879">
        <v>1.1964E-3</v>
      </c>
      <c r="DB879">
        <v>1.1784E-3</v>
      </c>
      <c r="DC879">
        <v>4.5519999999999996E-3</v>
      </c>
      <c r="DD879">
        <v>2.7369500000000001E-2</v>
      </c>
      <c r="DE879">
        <v>3.2220600000000002E-2</v>
      </c>
      <c r="DF879">
        <v>2.4350500000000001E-2</v>
      </c>
      <c r="DG879">
        <v>2.4175999999999998E-3</v>
      </c>
      <c r="DH879">
        <v>1.0571000000000001E-3</v>
      </c>
      <c r="DI879">
        <v>8.4170000000000002E-4</v>
      </c>
    </row>
    <row r="880" spans="1:113" x14ac:dyDescent="0.25">
      <c r="A880" t="str">
        <f t="shared" si="13"/>
        <v>All_All_All_No_All_All_43704</v>
      </c>
      <c r="B880" t="s">
        <v>177</v>
      </c>
      <c r="C880" t="s">
        <v>294</v>
      </c>
      <c r="D880" t="s">
        <v>19</v>
      </c>
      <c r="E880" t="s">
        <v>19</v>
      </c>
      <c r="F880" t="s">
        <v>19</v>
      </c>
      <c r="G880" t="s">
        <v>308</v>
      </c>
      <c r="H880" t="s">
        <v>19</v>
      </c>
      <c r="I880" t="s">
        <v>19</v>
      </c>
      <c r="J880" s="11">
        <v>43704</v>
      </c>
      <c r="K880">
        <v>15</v>
      </c>
      <c r="L880">
        <v>18</v>
      </c>
      <c r="M880">
        <v>115369</v>
      </c>
      <c r="N880">
        <v>0</v>
      </c>
      <c r="O880">
        <v>0</v>
      </c>
      <c r="P880">
        <v>0</v>
      </c>
      <c r="Q880">
        <v>0</v>
      </c>
      <c r="R880">
        <v>5.9075018999999998</v>
      </c>
      <c r="S880">
        <v>5.7144282999999998</v>
      </c>
      <c r="T880">
        <v>5.5878538000000004</v>
      </c>
      <c r="U880">
        <v>5.6078906999999996</v>
      </c>
      <c r="V880">
        <v>5.9078290000000004</v>
      </c>
      <c r="W880">
        <v>6.4948677999999997</v>
      </c>
      <c r="X880">
        <v>7.2711747999999998</v>
      </c>
      <c r="Y880">
        <v>8.1017490999999993</v>
      </c>
      <c r="Z880">
        <v>9.1246241000000001</v>
      </c>
      <c r="AA880">
        <v>9.8225092000000007</v>
      </c>
      <c r="AB880">
        <v>10.352639999999999</v>
      </c>
      <c r="AC880">
        <v>10.752933000000001</v>
      </c>
      <c r="AD880">
        <v>10.850441</v>
      </c>
      <c r="AE880">
        <v>11.135337</v>
      </c>
      <c r="AF880">
        <v>11.142981000000001</v>
      </c>
      <c r="AG880">
        <v>10.863049999999999</v>
      </c>
      <c r="AH880">
        <v>10.34746</v>
      </c>
      <c r="AI880">
        <v>9.4755420000000008</v>
      </c>
      <c r="AJ880">
        <v>8.7052569999999996</v>
      </c>
      <c r="AK880">
        <v>8.4050750000000001</v>
      </c>
      <c r="AL880">
        <v>8.0376469999999998</v>
      </c>
      <c r="AM880">
        <v>7.320722</v>
      </c>
      <c r="AN880">
        <v>6.7020090000000003</v>
      </c>
      <c r="AO880">
        <v>6.2314040000000004</v>
      </c>
      <c r="AP880">
        <v>76.201179999999994</v>
      </c>
      <c r="AQ880">
        <v>74.856200000000001</v>
      </c>
      <c r="AR880">
        <v>73.932379999999995</v>
      </c>
      <c r="AS880">
        <v>72.628990000000002</v>
      </c>
      <c r="AT880">
        <v>71.27055</v>
      </c>
      <c r="AU880">
        <v>70.519589999999994</v>
      </c>
      <c r="AV880">
        <v>69.205780000000004</v>
      </c>
      <c r="AW880">
        <v>69.666690000000003</v>
      </c>
      <c r="AX880">
        <v>72.960430000000002</v>
      </c>
      <c r="AY880">
        <v>76.978890000000007</v>
      </c>
      <c r="AZ880">
        <v>81.718190000000007</v>
      </c>
      <c r="BA880">
        <v>85.684070000000006</v>
      </c>
      <c r="BB880">
        <v>89.350359999999995</v>
      </c>
      <c r="BC880">
        <v>92.075609999999998</v>
      </c>
      <c r="BD880">
        <v>94.097560000000001</v>
      </c>
      <c r="BE880">
        <v>95.445509999999999</v>
      </c>
      <c r="BF880">
        <v>95.672939999999997</v>
      </c>
      <c r="BG880">
        <v>95.078010000000006</v>
      </c>
      <c r="BH880">
        <v>93.111069999999998</v>
      </c>
      <c r="BI880">
        <v>89.849530000000001</v>
      </c>
      <c r="BJ880">
        <v>85.586699999999993</v>
      </c>
      <c r="BK880">
        <v>82.445189999999997</v>
      </c>
      <c r="BL880">
        <v>80.014949999999999</v>
      </c>
      <c r="BM880">
        <v>78.02234</v>
      </c>
      <c r="BN880">
        <v>-3.22092E-2</v>
      </c>
      <c r="BO880">
        <v>-3.9458399999999998E-2</v>
      </c>
      <c r="BP880">
        <v>-3.9700100000000002E-2</v>
      </c>
      <c r="BQ880">
        <v>-5.2886900000000001E-2</v>
      </c>
      <c r="BR880">
        <v>-5.1999299999999998E-2</v>
      </c>
      <c r="BS880">
        <v>-4.0170299999999999E-2</v>
      </c>
      <c r="BT880">
        <v>1.65883E-2</v>
      </c>
      <c r="BU880">
        <v>9.05918E-2</v>
      </c>
      <c r="BV880">
        <v>4.54788E-2</v>
      </c>
      <c r="BW880">
        <v>-3.2520000000000001E-3</v>
      </c>
      <c r="BX880">
        <v>-2.4673899999999999E-2</v>
      </c>
      <c r="BY880">
        <v>-1.7507399999999999E-2</v>
      </c>
      <c r="BZ880">
        <v>4.0211900000000002E-2</v>
      </c>
      <c r="CA880">
        <v>3.9260499999999997E-2</v>
      </c>
      <c r="CB880">
        <v>0.1223355</v>
      </c>
      <c r="CC880">
        <v>0.121272</v>
      </c>
      <c r="CD880">
        <v>0.1230672</v>
      </c>
      <c r="CE880">
        <v>0.18726209999999999</v>
      </c>
      <c r="CF880">
        <v>8.4331900000000001E-2</v>
      </c>
      <c r="CG880">
        <v>-2.0735699999999999E-2</v>
      </c>
      <c r="CH880">
        <v>3.6144299999999997E-2</v>
      </c>
      <c r="CI880">
        <v>3.94925E-2</v>
      </c>
      <c r="CJ880">
        <v>2.7057999999999999E-2</v>
      </c>
      <c r="CK880">
        <v>3.40938E-2</v>
      </c>
      <c r="CL880">
        <v>1.7186E-3</v>
      </c>
      <c r="CM880">
        <v>9.3530000000000002E-4</v>
      </c>
      <c r="CN880">
        <v>8.5209999999999995E-4</v>
      </c>
      <c r="CO880">
        <v>9.9649999999999999E-4</v>
      </c>
      <c r="CP880">
        <v>8.8279999999999999E-4</v>
      </c>
      <c r="CQ880">
        <v>9.5239999999999995E-4</v>
      </c>
      <c r="CR880">
        <v>9.8729999999999998E-4</v>
      </c>
      <c r="CS880">
        <v>1.2523E-3</v>
      </c>
      <c r="CT880">
        <v>9.1299999999999997E-4</v>
      </c>
      <c r="CU880">
        <v>4.952E-4</v>
      </c>
      <c r="CV880">
        <v>3.5399999999999999E-4</v>
      </c>
      <c r="CW880">
        <v>6.2100000000000005E-5</v>
      </c>
      <c r="CX880">
        <v>3.5419999999999999E-4</v>
      </c>
      <c r="CY880">
        <v>6.2270000000000001E-4</v>
      </c>
      <c r="CZ880">
        <v>1.1264000000000001E-3</v>
      </c>
      <c r="DA880">
        <v>1.1682000000000001E-3</v>
      </c>
      <c r="DB880">
        <v>1.3178E-3</v>
      </c>
      <c r="DC880">
        <v>4.7058999999999998E-3</v>
      </c>
      <c r="DD880">
        <v>2.2281100000000002E-2</v>
      </c>
      <c r="DE880">
        <v>2.7046600000000001E-2</v>
      </c>
      <c r="DF880">
        <v>2.0154200000000001E-2</v>
      </c>
      <c r="DG880">
        <v>2.1952999999999999E-3</v>
      </c>
      <c r="DH880">
        <v>1.1865999999999999E-3</v>
      </c>
      <c r="DI880">
        <v>1.1341999999999999E-3</v>
      </c>
    </row>
    <row r="881" spans="1:113" x14ac:dyDescent="0.25">
      <c r="A881" t="str">
        <f t="shared" si="13"/>
        <v>All_All_All_No_All_All_43721</v>
      </c>
      <c r="B881" t="s">
        <v>177</v>
      </c>
      <c r="C881" t="s">
        <v>294</v>
      </c>
      <c r="D881" t="s">
        <v>19</v>
      </c>
      <c r="E881" t="s">
        <v>19</v>
      </c>
      <c r="F881" t="s">
        <v>19</v>
      </c>
      <c r="G881" t="s">
        <v>308</v>
      </c>
      <c r="H881" t="s">
        <v>19</v>
      </c>
      <c r="I881" t="s">
        <v>19</v>
      </c>
      <c r="J881" s="11">
        <v>43721</v>
      </c>
      <c r="K881">
        <v>15</v>
      </c>
      <c r="L881">
        <v>18</v>
      </c>
      <c r="M881">
        <v>114260</v>
      </c>
      <c r="N881">
        <v>0</v>
      </c>
      <c r="O881">
        <v>0</v>
      </c>
      <c r="P881">
        <v>0</v>
      </c>
      <c r="Q881">
        <v>0</v>
      </c>
      <c r="R881">
        <v>5.5816635000000003</v>
      </c>
      <c r="S881">
        <v>5.3926242999999996</v>
      </c>
      <c r="T881">
        <v>5.2598820000000002</v>
      </c>
      <c r="U881">
        <v>5.2680961000000002</v>
      </c>
      <c r="V881">
        <v>5.6845081999999998</v>
      </c>
      <c r="W881">
        <v>6.2108322999999999</v>
      </c>
      <c r="X881">
        <v>7.0050736000000002</v>
      </c>
      <c r="Y881">
        <v>7.6320433999999997</v>
      </c>
      <c r="Z881">
        <v>8.4605671999999998</v>
      </c>
      <c r="AA881">
        <v>9.1529364999999991</v>
      </c>
      <c r="AB881">
        <v>9.7723420999999995</v>
      </c>
      <c r="AC881">
        <v>10.219590999999999</v>
      </c>
      <c r="AD881">
        <v>10.436426000000001</v>
      </c>
      <c r="AE881">
        <v>10.779685000000001</v>
      </c>
      <c r="AF881">
        <v>10.829791999999999</v>
      </c>
      <c r="AG881">
        <v>10.568440000000001</v>
      </c>
      <c r="AH881">
        <v>10.09238</v>
      </c>
      <c r="AI881">
        <v>9.3321179999999995</v>
      </c>
      <c r="AJ881">
        <v>8.4761570000000006</v>
      </c>
      <c r="AK881">
        <v>8.1944020000000002</v>
      </c>
      <c r="AL881">
        <v>7.7305890000000002</v>
      </c>
      <c r="AM881">
        <v>7.0611980000000001</v>
      </c>
      <c r="AN881">
        <v>6.4335170000000002</v>
      </c>
      <c r="AO881">
        <v>5.9684010000000001</v>
      </c>
      <c r="AP881">
        <v>72.146839999999997</v>
      </c>
      <c r="AQ881">
        <v>69.85848</v>
      </c>
      <c r="AR881">
        <v>68.309709999999995</v>
      </c>
      <c r="AS881">
        <v>66.508709999999994</v>
      </c>
      <c r="AT881">
        <v>65.558449999999993</v>
      </c>
      <c r="AU881">
        <v>64.458550000000002</v>
      </c>
      <c r="AV881">
        <v>63.771279999999997</v>
      </c>
      <c r="AW881">
        <v>63.713450000000002</v>
      </c>
      <c r="AX881">
        <v>67.460040000000006</v>
      </c>
      <c r="AY881">
        <v>73.431839999999994</v>
      </c>
      <c r="AZ881">
        <v>78.820049999999995</v>
      </c>
      <c r="BA881">
        <v>84.016030000000001</v>
      </c>
      <c r="BB881">
        <v>88.074550000000002</v>
      </c>
      <c r="BC881">
        <v>91.015010000000004</v>
      </c>
      <c r="BD881">
        <v>93.228359999999995</v>
      </c>
      <c r="BE881">
        <v>95.009469999999993</v>
      </c>
      <c r="BF881">
        <v>95.62921</v>
      </c>
      <c r="BG881">
        <v>95.057590000000005</v>
      </c>
      <c r="BH881">
        <v>93.242580000000004</v>
      </c>
      <c r="BI881">
        <v>89.456339999999997</v>
      </c>
      <c r="BJ881">
        <v>84.717349999999996</v>
      </c>
      <c r="BK881">
        <v>80.860190000000003</v>
      </c>
      <c r="BL881">
        <v>77.918750000000003</v>
      </c>
      <c r="BM881">
        <v>75.429460000000006</v>
      </c>
      <c r="BN881">
        <v>-9.8227700000000001E-2</v>
      </c>
      <c r="BO881">
        <v>-9.4509599999999999E-2</v>
      </c>
      <c r="BP881">
        <v>-0.100984</v>
      </c>
      <c r="BQ881">
        <v>-5.8068700000000001E-2</v>
      </c>
      <c r="BR881">
        <v>-7.0648699999999995E-2</v>
      </c>
      <c r="BS881">
        <v>1.7324800000000001E-2</v>
      </c>
      <c r="BT881">
        <v>4.9660500000000003E-2</v>
      </c>
      <c r="BU881">
        <v>0.18597060000000001</v>
      </c>
      <c r="BV881">
        <v>0.20074339999999999</v>
      </c>
      <c r="BW881">
        <v>0.12608469999999999</v>
      </c>
      <c r="BX881">
        <v>5.1934599999999997E-2</v>
      </c>
      <c r="BY881">
        <v>-1.6568599999999999E-2</v>
      </c>
      <c r="BZ881">
        <v>-3.2446900000000001E-2</v>
      </c>
      <c r="CA881">
        <v>-6.5076599999999998E-2</v>
      </c>
      <c r="CB881">
        <v>9.0150999999999995E-2</v>
      </c>
      <c r="CC881">
        <v>8.5252300000000003E-2</v>
      </c>
      <c r="CD881">
        <v>6.5397399999999994E-2</v>
      </c>
      <c r="CE881">
        <v>5.3832699999999997E-2</v>
      </c>
      <c r="CF881">
        <v>3.0117000000000001E-2</v>
      </c>
      <c r="CG881">
        <v>1.0844899999999999E-2</v>
      </c>
      <c r="CH881">
        <v>-6.6205999999999999E-3</v>
      </c>
      <c r="CI881">
        <v>-7.0617299999999994E-2</v>
      </c>
      <c r="CJ881">
        <v>-6.6276299999999996E-2</v>
      </c>
      <c r="CK881">
        <v>-7.5980599999999995E-2</v>
      </c>
      <c r="CL881" s="76">
        <v>3.9246000000000003E-3</v>
      </c>
      <c r="CM881" s="76">
        <v>2.2924E-3</v>
      </c>
      <c r="CN881" s="76">
        <v>2.0726999999999998E-3</v>
      </c>
      <c r="CO881" s="76">
        <v>1.8476E-3</v>
      </c>
      <c r="CP881" s="76">
        <v>1.7048E-3</v>
      </c>
      <c r="CQ881" s="76">
        <v>8.7790000000000003E-4</v>
      </c>
      <c r="CR881" s="76">
        <v>1.1278E-3</v>
      </c>
      <c r="CS881" s="76">
        <v>1.4086000000000001E-3</v>
      </c>
      <c r="CT881" s="76">
        <v>8.9300000000000002E-4</v>
      </c>
      <c r="CU881" s="76">
        <v>3.4739999999999999E-4</v>
      </c>
      <c r="CV881" s="76">
        <v>2.1000000000000001E-4</v>
      </c>
      <c r="CW881" s="76">
        <v>8.5099999999999995E-5</v>
      </c>
      <c r="CX881" s="76">
        <v>1.3219999999999999E-4</v>
      </c>
      <c r="CY881" s="76">
        <v>2.5849999999999999E-4</v>
      </c>
      <c r="CZ881" s="76">
        <v>1.6877000000000001E-3</v>
      </c>
      <c r="DA881" s="76">
        <v>1.7074E-3</v>
      </c>
      <c r="DB881" s="76">
        <v>1.8465000000000001E-3</v>
      </c>
      <c r="DC881" s="76">
        <v>6.0445000000000004E-3</v>
      </c>
      <c r="DD881" s="76">
        <v>3.3864400000000003E-2</v>
      </c>
      <c r="DE881" s="76">
        <v>3.9843200000000002E-2</v>
      </c>
      <c r="DF881" s="76">
        <v>3.07651E-2</v>
      </c>
      <c r="DG881" s="76">
        <v>4.6131999999999996E-3</v>
      </c>
      <c r="DH881" s="76">
        <v>2.0679000000000001E-3</v>
      </c>
      <c r="DI881" s="76">
        <v>1.4847E-3</v>
      </c>
    </row>
    <row r="882" spans="1:113" x14ac:dyDescent="0.25">
      <c r="A882" t="str">
        <f t="shared" si="13"/>
        <v>All_All_All_No_All_All_2958465</v>
      </c>
      <c r="B882" t="s">
        <v>204</v>
      </c>
      <c r="C882" t="s">
        <v>294</v>
      </c>
      <c r="D882" t="s">
        <v>19</v>
      </c>
      <c r="E882" t="s">
        <v>19</v>
      </c>
      <c r="F882" t="s">
        <v>19</v>
      </c>
      <c r="G882" t="s">
        <v>308</v>
      </c>
      <c r="H882" t="s">
        <v>19</v>
      </c>
      <c r="I882" t="s">
        <v>19</v>
      </c>
      <c r="J882" s="11">
        <v>2958465</v>
      </c>
      <c r="K882">
        <v>15</v>
      </c>
      <c r="L882">
        <v>18</v>
      </c>
      <c r="M882">
        <v>117302.6</v>
      </c>
      <c r="N882">
        <v>0</v>
      </c>
      <c r="O882">
        <v>0</v>
      </c>
      <c r="P882">
        <v>0</v>
      </c>
      <c r="Q882">
        <v>0</v>
      </c>
      <c r="R882">
        <v>5.7909442999999996</v>
      </c>
      <c r="S882">
        <v>5.5783974000000001</v>
      </c>
      <c r="T882">
        <v>5.4526918000000002</v>
      </c>
      <c r="U882">
        <v>5.4682294000000002</v>
      </c>
      <c r="V882">
        <v>5.7718217000000003</v>
      </c>
      <c r="W882">
        <v>6.3352759000000001</v>
      </c>
      <c r="X882">
        <v>7.0326310000000003</v>
      </c>
      <c r="Y882">
        <v>7.8644689999999997</v>
      </c>
      <c r="Z882">
        <v>8.8131395999999995</v>
      </c>
      <c r="AA882">
        <v>9.4832614</v>
      </c>
      <c r="AB882">
        <v>10.047815</v>
      </c>
      <c r="AC882">
        <v>10.423365</v>
      </c>
      <c r="AD882">
        <v>10.559989</v>
      </c>
      <c r="AE882">
        <v>10.831561000000001</v>
      </c>
      <c r="AF882">
        <v>10.802842999999999</v>
      </c>
      <c r="AG882">
        <v>10.56944</v>
      </c>
      <c r="AH882">
        <v>10.11129</v>
      </c>
      <c r="AI882">
        <v>9.3274249999999999</v>
      </c>
      <c r="AJ882">
        <v>8.5950589999999991</v>
      </c>
      <c r="AK882">
        <v>8.2674880000000002</v>
      </c>
      <c r="AL882">
        <v>7.9476000000000004</v>
      </c>
      <c r="AM882">
        <v>7.2869099999999998</v>
      </c>
      <c r="AN882">
        <v>6.655017</v>
      </c>
      <c r="AO882">
        <v>6.1769639999999999</v>
      </c>
      <c r="AP882">
        <v>75.859440000000006</v>
      </c>
      <c r="AQ882">
        <v>74.058220000000006</v>
      </c>
      <c r="AR882">
        <v>72.586039999999997</v>
      </c>
      <c r="AS882">
        <v>71.093149999999994</v>
      </c>
      <c r="AT882">
        <v>69.889160000000004</v>
      </c>
      <c r="AU882">
        <v>68.900220000000004</v>
      </c>
      <c r="AV882">
        <v>68.011930000000007</v>
      </c>
      <c r="AW882">
        <v>68.802149999999997</v>
      </c>
      <c r="AX882">
        <v>72.616950000000003</v>
      </c>
      <c r="AY882">
        <v>77.342740000000006</v>
      </c>
      <c r="AZ882">
        <v>82.01003</v>
      </c>
      <c r="BA882">
        <v>86.193879999999993</v>
      </c>
      <c r="BB882">
        <v>89.702259999999995</v>
      </c>
      <c r="BC882">
        <v>92.556020000000004</v>
      </c>
      <c r="BD882">
        <v>94.767139999999998</v>
      </c>
      <c r="BE882">
        <v>96.127529999999993</v>
      </c>
      <c r="BF882">
        <v>96.641180000000006</v>
      </c>
      <c r="BG882">
        <v>96.294780000000003</v>
      </c>
      <c r="BH882">
        <v>94.900850000000005</v>
      </c>
      <c r="BI882">
        <v>92.014089999999996</v>
      </c>
      <c r="BJ882">
        <v>87.671030000000002</v>
      </c>
      <c r="BK882">
        <v>83.65549</v>
      </c>
      <c r="BL882">
        <v>80.637780000000006</v>
      </c>
      <c r="BM882">
        <v>78.252939999999995</v>
      </c>
      <c r="BN882">
        <v>-8.8198399999999996E-2</v>
      </c>
      <c r="BO882">
        <v>-7.6058399999999998E-2</v>
      </c>
      <c r="BP882">
        <v>-7.7204800000000004E-2</v>
      </c>
      <c r="BQ882">
        <v>-6.5040299999999995E-2</v>
      </c>
      <c r="BR882">
        <v>-6.2394400000000003E-2</v>
      </c>
      <c r="BS882">
        <v>-4.7627299999999997E-2</v>
      </c>
      <c r="BT882">
        <v>-9.6770000000000005E-4</v>
      </c>
      <c r="BU882">
        <v>8.9435600000000004E-2</v>
      </c>
      <c r="BV882">
        <v>8.2997399999999999E-2</v>
      </c>
      <c r="BW882">
        <v>4.49173E-2</v>
      </c>
      <c r="BX882">
        <v>4.6490000000000002E-4</v>
      </c>
      <c r="BY882">
        <v>-2.1105800000000001E-2</v>
      </c>
      <c r="BZ882">
        <v>-6.8682999999999999E-3</v>
      </c>
      <c r="CA882">
        <v>9.2867000000000002E-3</v>
      </c>
      <c r="CB882">
        <v>0.13411039999999999</v>
      </c>
      <c r="CC882">
        <v>0.1237727</v>
      </c>
      <c r="CD882">
        <v>0.1120129</v>
      </c>
      <c r="CE882">
        <v>9.5244599999999999E-2</v>
      </c>
      <c r="CF882">
        <v>4.8748000000000003E-3</v>
      </c>
      <c r="CG882">
        <v>-5.1109399999999999E-2</v>
      </c>
      <c r="CH882">
        <v>-2.9512400000000001E-2</v>
      </c>
      <c r="CI882">
        <v>-1.9609399999999999E-2</v>
      </c>
      <c r="CJ882">
        <v>-2.7265000000000001E-2</v>
      </c>
      <c r="CK882">
        <v>-3.0260700000000001E-2</v>
      </c>
      <c r="CL882" s="76">
        <v>3.1100000000000002E-4</v>
      </c>
      <c r="CM882" s="76">
        <v>1.3990000000000001E-4</v>
      </c>
      <c r="CN882" s="76">
        <v>1.327E-4</v>
      </c>
      <c r="CO882" s="76">
        <v>1.3999999999999999E-4</v>
      </c>
      <c r="CP882" s="76">
        <v>1.4530000000000001E-4</v>
      </c>
      <c r="CQ882" s="76">
        <v>1.461E-4</v>
      </c>
      <c r="CR882" s="76">
        <v>1.427E-4</v>
      </c>
      <c r="CS882" s="76">
        <v>1.605E-4</v>
      </c>
      <c r="CT882" s="76">
        <v>1.474E-4</v>
      </c>
      <c r="CU882" s="76">
        <v>7.3200000000000004E-5</v>
      </c>
      <c r="CV882" s="76">
        <v>2.7399999999999999E-5</v>
      </c>
      <c r="CW882" s="76">
        <v>7.8199999999999997E-6</v>
      </c>
      <c r="CX882" s="76">
        <v>2.2200000000000001E-5</v>
      </c>
      <c r="CY882" s="76">
        <v>3.2700000000000002E-5</v>
      </c>
      <c r="CZ882" s="76">
        <v>1.529E-4</v>
      </c>
      <c r="DA882" s="76">
        <v>1.4870000000000001E-4</v>
      </c>
      <c r="DB882" s="76">
        <v>1.5559999999999999E-4</v>
      </c>
      <c r="DC882" s="76">
        <v>5.8370000000000004E-4</v>
      </c>
      <c r="DD882" s="76">
        <v>3.1998E-3</v>
      </c>
      <c r="DE882" s="76">
        <v>3.7637E-3</v>
      </c>
      <c r="DF882" s="76">
        <v>2.9123E-3</v>
      </c>
      <c r="DG882" s="76">
        <v>3.479E-4</v>
      </c>
      <c r="DH882" s="76">
        <v>1.6660000000000001E-4</v>
      </c>
      <c r="DI882" s="76">
        <v>1.4100000000000001E-4</v>
      </c>
    </row>
    <row r="883" spans="1:113" x14ac:dyDescent="0.25">
      <c r="A883" t="str">
        <f t="shared" si="13"/>
        <v>All_All_All_Yes_All_All_43627</v>
      </c>
      <c r="B883" t="s">
        <v>177</v>
      </c>
      <c r="C883" t="s">
        <v>295</v>
      </c>
      <c r="D883" t="s">
        <v>19</v>
      </c>
      <c r="E883" t="s">
        <v>19</v>
      </c>
      <c r="F883" t="s">
        <v>19</v>
      </c>
      <c r="G883" t="s">
        <v>309</v>
      </c>
      <c r="H883" t="s">
        <v>19</v>
      </c>
      <c r="I883" t="s">
        <v>19</v>
      </c>
      <c r="J883" s="11">
        <v>43627</v>
      </c>
      <c r="K883">
        <v>15</v>
      </c>
      <c r="L883">
        <v>18</v>
      </c>
      <c r="M883">
        <v>94</v>
      </c>
      <c r="N883">
        <v>0</v>
      </c>
      <c r="O883">
        <v>0</v>
      </c>
      <c r="P883">
        <v>0</v>
      </c>
      <c r="Q883">
        <v>0</v>
      </c>
      <c r="R883">
        <v>277.72573999999997</v>
      </c>
      <c r="S883">
        <v>277.28311000000002</v>
      </c>
      <c r="T883">
        <v>276.09570000000002</v>
      </c>
      <c r="U883">
        <v>272.72888</v>
      </c>
      <c r="V883">
        <v>278.65312999999998</v>
      </c>
      <c r="W883">
        <v>302.15973000000002</v>
      </c>
      <c r="X883">
        <v>318.34660000000002</v>
      </c>
      <c r="Y883">
        <v>326.70415000000003</v>
      </c>
      <c r="Z883">
        <v>324.78429</v>
      </c>
      <c r="AA883">
        <v>331.61075</v>
      </c>
      <c r="AB883">
        <v>336.30016999999998</v>
      </c>
      <c r="AC883">
        <v>303.69740999999999</v>
      </c>
      <c r="AD883">
        <v>255.46167</v>
      </c>
      <c r="AE883">
        <v>231.42747</v>
      </c>
      <c r="AF883">
        <v>162.24248</v>
      </c>
      <c r="AG883">
        <v>160.8116</v>
      </c>
      <c r="AH883">
        <v>160.71860000000001</v>
      </c>
      <c r="AI883">
        <v>156.84559999999999</v>
      </c>
      <c r="AJ883">
        <v>199.072</v>
      </c>
      <c r="AK883">
        <v>237.0692</v>
      </c>
      <c r="AL883">
        <v>257.76029999999997</v>
      </c>
      <c r="AM883">
        <v>271.03719999999998</v>
      </c>
      <c r="AN883">
        <v>261.27210000000002</v>
      </c>
      <c r="AO883">
        <v>251.33949999999999</v>
      </c>
      <c r="AP883">
        <v>82.976920000000007</v>
      </c>
      <c r="AQ883">
        <v>80.167299999999997</v>
      </c>
      <c r="AR883">
        <v>78.31026</v>
      </c>
      <c r="AS883">
        <v>77.110259999999997</v>
      </c>
      <c r="AT883">
        <v>75.096149999999994</v>
      </c>
      <c r="AU883">
        <v>74.366029999999995</v>
      </c>
      <c r="AV883">
        <v>74.003200000000007</v>
      </c>
      <c r="AW883">
        <v>75.885249999999999</v>
      </c>
      <c r="AX883">
        <v>80.157049999999998</v>
      </c>
      <c r="AY883">
        <v>84.100639999999999</v>
      </c>
      <c r="AZ883">
        <v>87.176929999999999</v>
      </c>
      <c r="BA883">
        <v>91.141030000000001</v>
      </c>
      <c r="BB883">
        <v>94.691670000000002</v>
      </c>
      <c r="BC883">
        <v>97.284610000000001</v>
      </c>
      <c r="BD883">
        <v>99.641019999999997</v>
      </c>
      <c r="BE883">
        <v>100.7212</v>
      </c>
      <c r="BF883">
        <v>101.7936</v>
      </c>
      <c r="BG883">
        <v>101.7385</v>
      </c>
      <c r="BH883">
        <v>100.53400000000001</v>
      </c>
      <c r="BI883">
        <v>99.126919999999998</v>
      </c>
      <c r="BJ883">
        <v>96.649360000000001</v>
      </c>
      <c r="BK883">
        <v>91.920509999999993</v>
      </c>
      <c r="BL883">
        <v>88.801280000000006</v>
      </c>
      <c r="BM883">
        <v>86.827560000000005</v>
      </c>
      <c r="BN883">
        <v>-4.1534040000000001</v>
      </c>
      <c r="BO883">
        <v>-4.513458</v>
      </c>
      <c r="BP883">
        <v>-4.4553409999999998</v>
      </c>
      <c r="BQ883">
        <v>-1.8090679999999999</v>
      </c>
      <c r="BR883">
        <v>-1.650563</v>
      </c>
      <c r="BS883">
        <v>-2.2604419999999998</v>
      </c>
      <c r="BT883">
        <v>-1.9237169999999999</v>
      </c>
      <c r="BU883">
        <v>1.950607</v>
      </c>
      <c r="BV883">
        <v>1.2751669999999999</v>
      </c>
      <c r="BW883">
        <v>2.157527</v>
      </c>
      <c r="BX883">
        <v>0.94810649999999996</v>
      </c>
      <c r="BY883">
        <v>-0.65263090000000001</v>
      </c>
      <c r="BZ883">
        <v>-0.27748469999999997</v>
      </c>
      <c r="CA883">
        <v>2.0576469999999998</v>
      </c>
      <c r="CB883">
        <v>7.7691569999999999</v>
      </c>
      <c r="CC883">
        <v>6.7872339999999998</v>
      </c>
      <c r="CD883">
        <v>5.7553080000000003</v>
      </c>
      <c r="CE883">
        <v>3.939235</v>
      </c>
      <c r="CF883">
        <v>2.3363130000000001</v>
      </c>
      <c r="CG883">
        <v>0.93122660000000002</v>
      </c>
      <c r="CH883">
        <v>9.75824E-2</v>
      </c>
      <c r="CI883">
        <v>-0.4576751</v>
      </c>
      <c r="CJ883">
        <v>-0.67837289999999995</v>
      </c>
      <c r="CK883">
        <v>-0.36630239999999997</v>
      </c>
      <c r="CL883" s="76">
        <v>61.1813</v>
      </c>
      <c r="CM883" s="76">
        <v>52.696339999999999</v>
      </c>
      <c r="CN883" s="76">
        <v>41.887860000000003</v>
      </c>
      <c r="CO883" s="76">
        <v>30.161840000000002</v>
      </c>
      <c r="CP883" s="76">
        <v>14.717180000000001</v>
      </c>
      <c r="CQ883" s="76">
        <v>7.1034639999999998</v>
      </c>
      <c r="CR883" s="76">
        <v>1.774257</v>
      </c>
      <c r="CS883" s="76">
        <v>3.8740269999999999</v>
      </c>
      <c r="CT883" s="76">
        <v>6.6706979999999998</v>
      </c>
      <c r="CU883" s="76">
        <v>9.1973889999999994</v>
      </c>
      <c r="CV883" s="76">
        <v>13.1533</v>
      </c>
      <c r="CW883" s="76">
        <v>4.1317570000000003</v>
      </c>
      <c r="CX883" s="76">
        <v>13.71705</v>
      </c>
      <c r="CY883" s="76">
        <v>21.90936</v>
      </c>
      <c r="CZ883" s="76">
        <v>32.158670000000001</v>
      </c>
      <c r="DA883" s="76">
        <v>40.194510000000001</v>
      </c>
      <c r="DB883" s="76">
        <v>48.631140000000002</v>
      </c>
      <c r="DC883" s="76">
        <v>50.418089999999999</v>
      </c>
      <c r="DD883" s="76">
        <v>53.116590000000002</v>
      </c>
      <c r="DE883" s="76">
        <v>69.388890000000004</v>
      </c>
      <c r="DF883" s="76">
        <v>72.316490000000002</v>
      </c>
      <c r="DG883" s="76">
        <v>67.606679999999997</v>
      </c>
      <c r="DH883" s="76">
        <v>64.319739999999996</v>
      </c>
      <c r="DI883" s="76">
        <v>66.734710000000007</v>
      </c>
    </row>
    <row r="884" spans="1:113" x14ac:dyDescent="0.25">
      <c r="A884" t="str">
        <f t="shared" si="13"/>
        <v>All_All_All_Yes_All_All_43670</v>
      </c>
      <c r="B884" t="s">
        <v>177</v>
      </c>
      <c r="C884" t="s">
        <v>295</v>
      </c>
      <c r="D884" t="s">
        <v>19</v>
      </c>
      <c r="E884" t="s">
        <v>19</v>
      </c>
      <c r="F884" t="s">
        <v>19</v>
      </c>
      <c r="G884" t="s">
        <v>309</v>
      </c>
      <c r="H884" t="s">
        <v>19</v>
      </c>
      <c r="I884" t="s">
        <v>19</v>
      </c>
      <c r="J884" s="11">
        <v>43670</v>
      </c>
      <c r="K884">
        <v>15</v>
      </c>
      <c r="L884">
        <v>18</v>
      </c>
      <c r="M884">
        <v>94</v>
      </c>
      <c r="N884">
        <v>0</v>
      </c>
      <c r="O884">
        <v>0</v>
      </c>
      <c r="P884">
        <v>0</v>
      </c>
      <c r="Q884">
        <v>0</v>
      </c>
      <c r="R884">
        <v>308.58884999999998</v>
      </c>
      <c r="S884">
        <v>335.0299</v>
      </c>
      <c r="T884">
        <v>349.02143999999998</v>
      </c>
      <c r="U884">
        <v>350.99707000000001</v>
      </c>
      <c r="V884">
        <v>350.46614</v>
      </c>
      <c r="W884">
        <v>353.86840999999998</v>
      </c>
      <c r="X884">
        <v>353.47070000000002</v>
      </c>
      <c r="Y884">
        <v>343.21829000000002</v>
      </c>
      <c r="Z884">
        <v>336.82749999999999</v>
      </c>
      <c r="AA884">
        <v>327.44292000000002</v>
      </c>
      <c r="AB884">
        <v>318.62382000000002</v>
      </c>
      <c r="AC884">
        <v>286.80842000000001</v>
      </c>
      <c r="AD884">
        <v>243.42457999999999</v>
      </c>
      <c r="AE884">
        <v>213.86967000000001</v>
      </c>
      <c r="AF884">
        <v>161.99836999999999</v>
      </c>
      <c r="AG884">
        <v>157.07169999999999</v>
      </c>
      <c r="AH884">
        <v>150.1283</v>
      </c>
      <c r="AI884">
        <v>148.5214</v>
      </c>
      <c r="AJ884">
        <v>211.3768</v>
      </c>
      <c r="AK884">
        <v>278.5489</v>
      </c>
      <c r="AL884">
        <v>284.00909999999999</v>
      </c>
      <c r="AM884">
        <v>283.2004</v>
      </c>
      <c r="AN884">
        <v>284.14859999999999</v>
      </c>
      <c r="AO884">
        <v>288.79079999999999</v>
      </c>
      <c r="AP884">
        <v>82.591669999999993</v>
      </c>
      <c r="AQ884">
        <v>79.298720000000003</v>
      </c>
      <c r="AR884">
        <v>77.117949999999993</v>
      </c>
      <c r="AS884">
        <v>76.051280000000006</v>
      </c>
      <c r="AT884">
        <v>75.212180000000004</v>
      </c>
      <c r="AU884">
        <v>74.422439999999995</v>
      </c>
      <c r="AV884">
        <v>73.105770000000007</v>
      </c>
      <c r="AW884">
        <v>73.784610000000001</v>
      </c>
      <c r="AX884">
        <v>76.750640000000004</v>
      </c>
      <c r="AY884">
        <v>80.962819999999994</v>
      </c>
      <c r="AZ884">
        <v>85.21987</v>
      </c>
      <c r="BA884">
        <v>88.53013</v>
      </c>
      <c r="BB884">
        <v>91.049359999999993</v>
      </c>
      <c r="BC884">
        <v>94.488460000000003</v>
      </c>
      <c r="BD884">
        <v>97.380129999999994</v>
      </c>
      <c r="BE884">
        <v>99.394869999999997</v>
      </c>
      <c r="BF884">
        <v>100.5737</v>
      </c>
      <c r="BG884">
        <v>101.15130000000001</v>
      </c>
      <c r="BH884">
        <v>100.83969999999999</v>
      </c>
      <c r="BI884">
        <v>99.146799999999999</v>
      </c>
      <c r="BJ884">
        <v>95.741029999999995</v>
      </c>
      <c r="BK884">
        <v>91.578209999999999</v>
      </c>
      <c r="BL884">
        <v>88.648719999999997</v>
      </c>
      <c r="BM884">
        <v>86.671790000000001</v>
      </c>
      <c r="BN884">
        <v>-1.9434910000000001</v>
      </c>
      <c r="BO884">
        <v>-2.825612</v>
      </c>
      <c r="BP884">
        <v>-4.4287729999999996</v>
      </c>
      <c r="BQ884">
        <v>-2.8514460000000001</v>
      </c>
      <c r="BR884">
        <v>-2.2177549999999999</v>
      </c>
      <c r="BS884">
        <v>-1.6842569999999999</v>
      </c>
      <c r="BT884">
        <v>-0.1486056</v>
      </c>
      <c r="BU884">
        <v>1.3003370000000001</v>
      </c>
      <c r="BV884">
        <v>2.20425</v>
      </c>
      <c r="BW884">
        <v>0.69282169999999998</v>
      </c>
      <c r="BX884">
        <v>0.54115650000000004</v>
      </c>
      <c r="BY884">
        <v>-0.74480749999999996</v>
      </c>
      <c r="BZ884">
        <v>0.18723020000000001</v>
      </c>
      <c r="CA884">
        <v>3.480756</v>
      </c>
      <c r="CB884">
        <v>8.3142530000000008</v>
      </c>
      <c r="CC884">
        <v>7.5591439999999999</v>
      </c>
      <c r="CD884">
        <v>7.3528729999999998</v>
      </c>
      <c r="CE884">
        <v>6.0295420000000002</v>
      </c>
      <c r="CF884">
        <v>1.514896</v>
      </c>
      <c r="CG884">
        <v>-0.69183850000000002</v>
      </c>
      <c r="CH884">
        <v>-0.84941860000000002</v>
      </c>
      <c r="CI884">
        <v>-0.88357169999999996</v>
      </c>
      <c r="CJ884">
        <v>-1.412568</v>
      </c>
      <c r="CK884">
        <v>-1.517299</v>
      </c>
      <c r="CL884" s="76">
        <v>71.491200000000006</v>
      </c>
      <c r="CM884" s="76">
        <v>53.45787</v>
      </c>
      <c r="CN884" s="76">
        <v>45.893729999999998</v>
      </c>
      <c r="CO884" s="76">
        <v>31.571940000000001</v>
      </c>
      <c r="CP884" s="76">
        <v>11.1538</v>
      </c>
      <c r="CQ884" s="76">
        <v>6.4714070000000001</v>
      </c>
      <c r="CR884" s="76">
        <v>2.820764</v>
      </c>
      <c r="CS884" s="76">
        <v>2.969617</v>
      </c>
      <c r="CT884" s="76">
        <v>7.107119</v>
      </c>
      <c r="CU884" s="76">
        <v>11.078430000000001</v>
      </c>
      <c r="CV884" s="76">
        <v>22.310179999999999</v>
      </c>
      <c r="CW884" s="76">
        <v>8.5891570000000002</v>
      </c>
      <c r="CX884" s="76">
        <v>20.981300000000001</v>
      </c>
      <c r="CY884" s="76">
        <v>25.306750000000001</v>
      </c>
      <c r="CZ884" s="76">
        <v>32.205649999999999</v>
      </c>
      <c r="DA884" s="76">
        <v>40.223550000000003</v>
      </c>
      <c r="DB884" s="76">
        <v>47.694420000000001</v>
      </c>
      <c r="DC884" s="76">
        <v>52.42062</v>
      </c>
      <c r="DD884" s="76">
        <v>54.795059999999999</v>
      </c>
      <c r="DE884" s="76">
        <v>79.665689999999998</v>
      </c>
      <c r="DF884" s="76">
        <v>88.908749999999998</v>
      </c>
      <c r="DG884" s="76">
        <v>90.766859999999994</v>
      </c>
      <c r="DH884" s="76">
        <v>90.131879999999995</v>
      </c>
      <c r="DI884" s="76">
        <v>91.761949999999999</v>
      </c>
    </row>
    <row r="885" spans="1:113" x14ac:dyDescent="0.25">
      <c r="A885" t="str">
        <f t="shared" si="13"/>
        <v>All_All_All_Yes_All_All_43672</v>
      </c>
      <c r="B885" t="s">
        <v>177</v>
      </c>
      <c r="C885" t="s">
        <v>295</v>
      </c>
      <c r="D885" t="s">
        <v>19</v>
      </c>
      <c r="E885" t="s">
        <v>19</v>
      </c>
      <c r="F885" t="s">
        <v>19</v>
      </c>
      <c r="G885" t="s">
        <v>309</v>
      </c>
      <c r="H885" t="s">
        <v>19</v>
      </c>
      <c r="I885" t="s">
        <v>19</v>
      </c>
      <c r="J885" s="11">
        <v>43672</v>
      </c>
      <c r="K885">
        <v>15</v>
      </c>
      <c r="L885">
        <v>18</v>
      </c>
      <c r="M885">
        <v>94</v>
      </c>
      <c r="N885">
        <v>0</v>
      </c>
      <c r="O885">
        <v>0</v>
      </c>
      <c r="P885">
        <v>0</v>
      </c>
      <c r="Q885">
        <v>0</v>
      </c>
      <c r="R885">
        <v>281.26835999999997</v>
      </c>
      <c r="S885">
        <v>305.61277000000001</v>
      </c>
      <c r="T885">
        <v>320.00024000000002</v>
      </c>
      <c r="U885">
        <v>339.29804999999999</v>
      </c>
      <c r="V885">
        <v>348.49238000000003</v>
      </c>
      <c r="W885">
        <v>344.88171</v>
      </c>
      <c r="X885">
        <v>341.17084</v>
      </c>
      <c r="Y885">
        <v>338.85874000000001</v>
      </c>
      <c r="Z885">
        <v>330.86588999999998</v>
      </c>
      <c r="AA885">
        <v>342.52650999999997</v>
      </c>
      <c r="AB885">
        <v>328.98970000000003</v>
      </c>
      <c r="AC885">
        <v>297.85739000000001</v>
      </c>
      <c r="AD885">
        <v>244.75756000000001</v>
      </c>
      <c r="AE885">
        <v>210.79772</v>
      </c>
      <c r="AF885">
        <v>153.31313</v>
      </c>
      <c r="AG885">
        <v>152.2998</v>
      </c>
      <c r="AH885">
        <v>150.62469999999999</v>
      </c>
      <c r="AI885">
        <v>153.35599999999999</v>
      </c>
      <c r="AJ885">
        <v>205.51220000000001</v>
      </c>
      <c r="AK885">
        <v>228.66980000000001</v>
      </c>
      <c r="AL885">
        <v>239.9692</v>
      </c>
      <c r="AM885">
        <v>248.46039999999999</v>
      </c>
      <c r="AN885">
        <v>247.47970000000001</v>
      </c>
      <c r="AO885">
        <v>247.3064</v>
      </c>
      <c r="AP885">
        <v>81.474360000000004</v>
      </c>
      <c r="AQ885">
        <v>81.569230000000005</v>
      </c>
      <c r="AR885">
        <v>80.490390000000005</v>
      </c>
      <c r="AS885">
        <v>78.498720000000006</v>
      </c>
      <c r="AT885">
        <v>76.811539999999994</v>
      </c>
      <c r="AU885">
        <v>74.951279999999997</v>
      </c>
      <c r="AV885">
        <v>73.5</v>
      </c>
      <c r="AW885">
        <v>74.662819999999996</v>
      </c>
      <c r="AX885">
        <v>77.403210000000001</v>
      </c>
      <c r="AY885">
        <v>81.317949999999996</v>
      </c>
      <c r="AZ885">
        <v>85.973079999999996</v>
      </c>
      <c r="BA885">
        <v>89.49615</v>
      </c>
      <c r="BB885">
        <v>92.369230000000002</v>
      </c>
      <c r="BC885">
        <v>95.048079999999999</v>
      </c>
      <c r="BD885">
        <v>97.349360000000004</v>
      </c>
      <c r="BE885">
        <v>99.123720000000006</v>
      </c>
      <c r="BF885">
        <v>100.3686</v>
      </c>
      <c r="BG885">
        <v>100.2654</v>
      </c>
      <c r="BH885">
        <v>98.922439999999995</v>
      </c>
      <c r="BI885">
        <v>96.266019999999997</v>
      </c>
      <c r="BJ885">
        <v>92.575640000000007</v>
      </c>
      <c r="BK885">
        <v>88.424999999999997</v>
      </c>
      <c r="BL885">
        <v>85.364109999999997</v>
      </c>
      <c r="BM885">
        <v>82.793589999999995</v>
      </c>
      <c r="BN885">
        <v>-1.9354960000000001</v>
      </c>
      <c r="BO885">
        <v>-2.8238690000000002</v>
      </c>
      <c r="BP885">
        <v>-4.4388750000000003</v>
      </c>
      <c r="BQ885">
        <v>-2.8788559999999999</v>
      </c>
      <c r="BR885">
        <v>-2.2938149999999999</v>
      </c>
      <c r="BS885">
        <v>-1.731428</v>
      </c>
      <c r="BT885">
        <v>-0.1964815</v>
      </c>
      <c r="BU885">
        <v>1.2705299999999999</v>
      </c>
      <c r="BV885">
        <v>2.1792850000000001</v>
      </c>
      <c r="BW885">
        <v>0.68682710000000002</v>
      </c>
      <c r="BX885">
        <v>0.52442429999999995</v>
      </c>
      <c r="BY885">
        <v>-0.71714270000000002</v>
      </c>
      <c r="BZ885">
        <v>0.22942290000000001</v>
      </c>
      <c r="CA885">
        <v>3.692142</v>
      </c>
      <c r="CB885">
        <v>8.3756360000000001</v>
      </c>
      <c r="CC885">
        <v>7.4783419999999996</v>
      </c>
      <c r="CD885">
        <v>7.208501</v>
      </c>
      <c r="CE885">
        <v>5.9463179999999998</v>
      </c>
      <c r="CF885">
        <v>1.519401</v>
      </c>
      <c r="CG885">
        <v>-0.65508310000000003</v>
      </c>
      <c r="CH885">
        <v>-0.87955729999999999</v>
      </c>
      <c r="CI885">
        <v>-0.87252379999999996</v>
      </c>
      <c r="CJ885">
        <v>-1.396328</v>
      </c>
      <c r="CK885">
        <v>-1.5012859999999999</v>
      </c>
      <c r="CL885" s="76">
        <v>54.101120000000002</v>
      </c>
      <c r="CM885" s="76">
        <v>46.37238</v>
      </c>
      <c r="CN885" s="76">
        <v>41.886510000000001</v>
      </c>
      <c r="CO885" s="76">
        <v>31.64723</v>
      </c>
      <c r="CP885" s="76">
        <v>10.38382</v>
      </c>
      <c r="CQ885" s="76">
        <v>5.2159950000000004</v>
      </c>
      <c r="CR885" s="76">
        <v>2.0593840000000001</v>
      </c>
      <c r="CS885" s="76">
        <v>2.833561</v>
      </c>
      <c r="CT885" s="76">
        <v>5.3770680000000004</v>
      </c>
      <c r="CU885" s="76">
        <v>7.8598189999999999</v>
      </c>
      <c r="CV885" s="76">
        <v>21.60342</v>
      </c>
      <c r="CW885" s="76">
        <v>7.0856060000000003</v>
      </c>
      <c r="CX885" s="76">
        <v>16.44903</v>
      </c>
      <c r="CY885" s="76">
        <v>18.729430000000001</v>
      </c>
      <c r="CZ885" s="76">
        <v>25.623570000000001</v>
      </c>
      <c r="DA885" s="76">
        <v>32.780090000000001</v>
      </c>
      <c r="DB885" s="76">
        <v>38.261249999999997</v>
      </c>
      <c r="DC885" s="76">
        <v>42.026519999999998</v>
      </c>
      <c r="DD885" s="76">
        <v>42.671439999999997</v>
      </c>
      <c r="DE885" s="76">
        <v>57.83361</v>
      </c>
      <c r="DF885" s="76">
        <v>63.969149999999999</v>
      </c>
      <c r="DG885" s="76">
        <v>65.538650000000004</v>
      </c>
      <c r="DH885" s="76">
        <v>63.290579999999999</v>
      </c>
      <c r="DI885" s="76">
        <v>66.397840000000002</v>
      </c>
    </row>
    <row r="886" spans="1:113" x14ac:dyDescent="0.25">
      <c r="A886" t="str">
        <f t="shared" si="13"/>
        <v>All_All_All_Yes_All_All_43690</v>
      </c>
      <c r="B886" t="s">
        <v>177</v>
      </c>
      <c r="C886" t="s">
        <v>295</v>
      </c>
      <c r="D886" t="s">
        <v>19</v>
      </c>
      <c r="E886" t="s">
        <v>19</v>
      </c>
      <c r="F886" t="s">
        <v>19</v>
      </c>
      <c r="G886" t="s">
        <v>309</v>
      </c>
      <c r="H886" t="s">
        <v>19</v>
      </c>
      <c r="I886" t="s">
        <v>19</v>
      </c>
      <c r="J886" s="11">
        <v>43690</v>
      </c>
      <c r="K886">
        <v>15</v>
      </c>
      <c r="L886">
        <v>18</v>
      </c>
      <c r="M886">
        <v>94</v>
      </c>
      <c r="N886">
        <v>0</v>
      </c>
      <c r="O886">
        <v>0</v>
      </c>
      <c r="P886">
        <v>0</v>
      </c>
      <c r="Q886">
        <v>0</v>
      </c>
      <c r="R886">
        <v>303.45483000000002</v>
      </c>
      <c r="S886">
        <v>310.2824</v>
      </c>
      <c r="T886">
        <v>306.20503000000002</v>
      </c>
      <c r="U886">
        <v>312.03413</v>
      </c>
      <c r="V886">
        <v>331.07587999999998</v>
      </c>
      <c r="W886">
        <v>338.59123</v>
      </c>
      <c r="X886">
        <v>362.09544</v>
      </c>
      <c r="Y886">
        <v>373.18131</v>
      </c>
      <c r="Z886">
        <v>371.28035</v>
      </c>
      <c r="AA886">
        <v>368.94301000000002</v>
      </c>
      <c r="AB886">
        <v>365.06482</v>
      </c>
      <c r="AC886">
        <v>308.08575000000002</v>
      </c>
      <c r="AD886">
        <v>242.54946000000001</v>
      </c>
      <c r="AE886">
        <v>206.2937</v>
      </c>
      <c r="AF886">
        <v>155.17614</v>
      </c>
      <c r="AG886">
        <v>152.26349999999999</v>
      </c>
      <c r="AH886">
        <v>151.16560000000001</v>
      </c>
      <c r="AI886">
        <v>151.68190000000001</v>
      </c>
      <c r="AJ886">
        <v>210.59620000000001</v>
      </c>
      <c r="AK886">
        <v>248.8047</v>
      </c>
      <c r="AL886">
        <v>264.19600000000003</v>
      </c>
      <c r="AM886">
        <v>282.03739999999999</v>
      </c>
      <c r="AN886">
        <v>277.60410000000002</v>
      </c>
      <c r="AO886">
        <v>262.59859999999998</v>
      </c>
      <c r="AP886">
        <v>79.211539999999999</v>
      </c>
      <c r="AQ886">
        <v>76.521799999999999</v>
      </c>
      <c r="AR886">
        <v>74.904489999999996</v>
      </c>
      <c r="AS886">
        <v>73.310900000000004</v>
      </c>
      <c r="AT886">
        <v>72.398719999999997</v>
      </c>
      <c r="AU886">
        <v>70.971149999999994</v>
      </c>
      <c r="AV886">
        <v>69.571789999999993</v>
      </c>
      <c r="AW886">
        <v>69.941019999999995</v>
      </c>
      <c r="AX886">
        <v>73.851280000000003</v>
      </c>
      <c r="AY886">
        <v>78.308329999999998</v>
      </c>
      <c r="AZ886">
        <v>82.282690000000002</v>
      </c>
      <c r="BA886">
        <v>86.287819999999996</v>
      </c>
      <c r="BB886">
        <v>89.864109999999997</v>
      </c>
      <c r="BC886">
        <v>93.014740000000003</v>
      </c>
      <c r="BD886">
        <v>95.214100000000002</v>
      </c>
      <c r="BE886">
        <v>97.144229999999993</v>
      </c>
      <c r="BF886">
        <v>98.315380000000005</v>
      </c>
      <c r="BG886">
        <v>98.501279999999994</v>
      </c>
      <c r="BH886">
        <v>98.130769999999998</v>
      </c>
      <c r="BI886">
        <v>96.228200000000001</v>
      </c>
      <c r="BJ886">
        <v>92.960899999999995</v>
      </c>
      <c r="BK886">
        <v>89.326279999999997</v>
      </c>
      <c r="BL886">
        <v>85.692310000000006</v>
      </c>
      <c r="BM886">
        <v>82.825640000000007</v>
      </c>
      <c r="BN886">
        <v>-2.1231650000000002</v>
      </c>
      <c r="BO886">
        <v>-1.915756</v>
      </c>
      <c r="BP886">
        <v>-0.89045560000000001</v>
      </c>
      <c r="BQ886">
        <v>0.59276770000000001</v>
      </c>
      <c r="BR886">
        <v>0.4224889</v>
      </c>
      <c r="BS886">
        <v>0.19278970000000001</v>
      </c>
      <c r="BT886">
        <v>-0.52739959999999997</v>
      </c>
      <c r="BU886">
        <v>0.71828210000000003</v>
      </c>
      <c r="BV886">
        <v>8.4953399999999998E-2</v>
      </c>
      <c r="BW886">
        <v>-0.36187839999999999</v>
      </c>
      <c r="BX886">
        <v>0.49883309999999997</v>
      </c>
      <c r="BY886">
        <v>-0.75962160000000001</v>
      </c>
      <c r="BZ886">
        <v>0.28798770000000001</v>
      </c>
      <c r="CA886">
        <v>3.3078660000000002</v>
      </c>
      <c r="CB886">
        <v>8.1308989999999994</v>
      </c>
      <c r="CC886">
        <v>7.5488289999999996</v>
      </c>
      <c r="CD886">
        <v>6.5464390000000003</v>
      </c>
      <c r="CE886">
        <v>5.1841039999999996</v>
      </c>
      <c r="CF886">
        <v>1.413913</v>
      </c>
      <c r="CG886">
        <v>-1.6679040000000001</v>
      </c>
      <c r="CH886">
        <v>-1.5299020000000001</v>
      </c>
      <c r="CI886">
        <v>-0.88715390000000005</v>
      </c>
      <c r="CJ886">
        <v>-0.90643589999999996</v>
      </c>
      <c r="CK886">
        <v>-0.84809009999999996</v>
      </c>
      <c r="CL886" s="76">
        <v>59.312809999999999</v>
      </c>
      <c r="CM886" s="76">
        <v>52.96875</v>
      </c>
      <c r="CN886" s="76">
        <v>46.085459999999998</v>
      </c>
      <c r="CO886" s="76">
        <v>34.564219999999999</v>
      </c>
      <c r="CP886" s="76">
        <v>11.451079999999999</v>
      </c>
      <c r="CQ886" s="76">
        <v>6.5439109999999996</v>
      </c>
      <c r="CR886" s="76">
        <v>2.0667840000000002</v>
      </c>
      <c r="CS886" s="76">
        <v>3.0844450000000001</v>
      </c>
      <c r="CT886" s="76">
        <v>5.7469200000000003</v>
      </c>
      <c r="CU886" s="76">
        <v>8.6872790000000002</v>
      </c>
      <c r="CV886" s="76">
        <v>23.891850000000002</v>
      </c>
      <c r="CW886" s="76">
        <v>7.6779109999999999</v>
      </c>
      <c r="CX886" s="76">
        <v>18.278980000000001</v>
      </c>
      <c r="CY886" s="76">
        <v>21.722429999999999</v>
      </c>
      <c r="CZ886" s="76">
        <v>28.640989999999999</v>
      </c>
      <c r="DA886" s="76">
        <v>34.912419999999997</v>
      </c>
      <c r="DB886" s="76">
        <v>41.339300000000001</v>
      </c>
      <c r="DC886" s="76">
        <v>44.382269999999998</v>
      </c>
      <c r="DD886" s="76">
        <v>45.817010000000003</v>
      </c>
      <c r="DE886" s="76">
        <v>63.032359999999997</v>
      </c>
      <c r="DF886" s="76">
        <v>68.549409999999995</v>
      </c>
      <c r="DG886" s="76">
        <v>69.363410000000002</v>
      </c>
      <c r="DH886" s="76">
        <v>66.062790000000007</v>
      </c>
      <c r="DI886" s="76">
        <v>63.296550000000003</v>
      </c>
    </row>
    <row r="887" spans="1:113" x14ac:dyDescent="0.25">
      <c r="A887" t="str">
        <f t="shared" si="13"/>
        <v>All_All_All_Yes_All_All_43691</v>
      </c>
      <c r="B887" t="s">
        <v>177</v>
      </c>
      <c r="C887" t="s">
        <v>295</v>
      </c>
      <c r="D887" t="s">
        <v>19</v>
      </c>
      <c r="E887" t="s">
        <v>19</v>
      </c>
      <c r="F887" t="s">
        <v>19</v>
      </c>
      <c r="G887" t="s">
        <v>309</v>
      </c>
      <c r="H887" t="s">
        <v>19</v>
      </c>
      <c r="I887" t="s">
        <v>19</v>
      </c>
      <c r="J887" s="11">
        <v>43691</v>
      </c>
      <c r="K887">
        <v>15</v>
      </c>
      <c r="L887">
        <v>18</v>
      </c>
      <c r="M887">
        <v>94</v>
      </c>
      <c r="N887">
        <v>0</v>
      </c>
      <c r="O887">
        <v>0</v>
      </c>
      <c r="P887">
        <v>0</v>
      </c>
      <c r="Q887">
        <v>0</v>
      </c>
      <c r="R887">
        <v>263.85631000000001</v>
      </c>
      <c r="S887">
        <v>281.67313000000001</v>
      </c>
      <c r="T887">
        <v>288.50038999999998</v>
      </c>
      <c r="U887">
        <v>289.69803000000002</v>
      </c>
      <c r="V887">
        <v>295.27584000000002</v>
      </c>
      <c r="W887">
        <v>320.36547000000002</v>
      </c>
      <c r="X887">
        <v>343.66536000000002</v>
      </c>
      <c r="Y887">
        <v>347.51292999999998</v>
      </c>
      <c r="Z887">
        <v>348.96041000000002</v>
      </c>
      <c r="AA887">
        <v>359.39866000000001</v>
      </c>
      <c r="AB887">
        <v>357.19193000000001</v>
      </c>
      <c r="AC887">
        <v>299.42617999999999</v>
      </c>
      <c r="AD887">
        <v>252.43522999999999</v>
      </c>
      <c r="AE887">
        <v>221.21773999999999</v>
      </c>
      <c r="AF887">
        <v>180.68446</v>
      </c>
      <c r="AG887">
        <v>166.4623</v>
      </c>
      <c r="AH887">
        <v>164.06489999999999</v>
      </c>
      <c r="AI887">
        <v>162.45580000000001</v>
      </c>
      <c r="AJ887">
        <v>218.0471</v>
      </c>
      <c r="AK887">
        <v>252.2225</v>
      </c>
      <c r="AL887">
        <v>254.124</v>
      </c>
      <c r="AM887">
        <v>245.38740000000001</v>
      </c>
      <c r="AN887">
        <v>247.52770000000001</v>
      </c>
      <c r="AO887">
        <v>241.47800000000001</v>
      </c>
      <c r="AP887">
        <v>82.445509999999999</v>
      </c>
      <c r="AQ887">
        <v>78.887180000000001</v>
      </c>
      <c r="AR887">
        <v>77.824359999999999</v>
      </c>
      <c r="AS887">
        <v>75.419229999999999</v>
      </c>
      <c r="AT887">
        <v>73.742949999999993</v>
      </c>
      <c r="AU887">
        <v>72.8</v>
      </c>
      <c r="AV887">
        <v>72.014099999999999</v>
      </c>
      <c r="AW887">
        <v>72.075640000000007</v>
      </c>
      <c r="AX887">
        <v>75.883970000000005</v>
      </c>
      <c r="AY887">
        <v>80.212180000000004</v>
      </c>
      <c r="AZ887">
        <v>84.773079999999993</v>
      </c>
      <c r="BA887">
        <v>89.316670000000002</v>
      </c>
      <c r="BB887">
        <v>93.360259999999997</v>
      </c>
      <c r="BC887">
        <v>96.762820000000005</v>
      </c>
      <c r="BD887">
        <v>99.208340000000007</v>
      </c>
      <c r="BE887">
        <v>100.6551</v>
      </c>
      <c r="BF887">
        <v>101.5955</v>
      </c>
      <c r="BG887">
        <v>102.24420000000001</v>
      </c>
      <c r="BH887">
        <v>101.87439999999999</v>
      </c>
      <c r="BI887">
        <v>100.0474</v>
      </c>
      <c r="BJ887">
        <v>95.997439999999997</v>
      </c>
      <c r="BK887">
        <v>91.855130000000003</v>
      </c>
      <c r="BL887">
        <v>88.498720000000006</v>
      </c>
      <c r="BM887">
        <v>85.774360000000001</v>
      </c>
      <c r="BN887">
        <v>-2.1741950000000001</v>
      </c>
      <c r="BO887">
        <v>-1.915011</v>
      </c>
      <c r="BP887">
        <v>-0.89466769999999995</v>
      </c>
      <c r="BQ887">
        <v>0.58280529999999997</v>
      </c>
      <c r="BR887">
        <v>0.40866350000000001</v>
      </c>
      <c r="BS887">
        <v>0.16583319999999999</v>
      </c>
      <c r="BT887">
        <v>-0.5752834</v>
      </c>
      <c r="BU887">
        <v>0.70172869999999998</v>
      </c>
      <c r="BV887">
        <v>6.7121799999999995E-2</v>
      </c>
      <c r="BW887">
        <v>-0.36668269999999997</v>
      </c>
      <c r="BX887">
        <v>0.49213000000000001</v>
      </c>
      <c r="BY887">
        <v>-0.76249029999999995</v>
      </c>
      <c r="BZ887">
        <v>0.28426489999999999</v>
      </c>
      <c r="CA887">
        <v>3.2912789999999998</v>
      </c>
      <c r="CB887">
        <v>8.1449789999999993</v>
      </c>
      <c r="CC887">
        <v>7.6296759999999999</v>
      </c>
      <c r="CD887">
        <v>6.597467</v>
      </c>
      <c r="CE887">
        <v>5.3129350000000004</v>
      </c>
      <c r="CF887">
        <v>1.500543</v>
      </c>
      <c r="CG887">
        <v>-1.6556090000000001</v>
      </c>
      <c r="CH887">
        <v>-1.508443</v>
      </c>
      <c r="CI887">
        <v>-0.90423379999999998</v>
      </c>
      <c r="CJ887">
        <v>-0.94373229999999997</v>
      </c>
      <c r="CK887">
        <v>-0.87567360000000005</v>
      </c>
      <c r="CL887" s="76">
        <v>57.065510000000003</v>
      </c>
      <c r="CM887" s="76">
        <v>55.127209999999998</v>
      </c>
      <c r="CN887" s="76">
        <v>47.290140000000001</v>
      </c>
      <c r="CO887" s="76">
        <v>36.274279999999997</v>
      </c>
      <c r="CP887" s="76">
        <v>13.250069999999999</v>
      </c>
      <c r="CQ887" s="76">
        <v>7.2297450000000003</v>
      </c>
      <c r="CR887" s="76">
        <v>1.7388710000000001</v>
      </c>
      <c r="CS887" s="76">
        <v>3.5772620000000002</v>
      </c>
      <c r="CT887" s="76">
        <v>6.0227019999999998</v>
      </c>
      <c r="CU887" s="76">
        <v>8.7479980000000008</v>
      </c>
      <c r="CV887" s="76">
        <v>23.366720000000001</v>
      </c>
      <c r="CW887" s="76">
        <v>6.6029450000000001</v>
      </c>
      <c r="CX887" s="76">
        <v>16.056629999999998</v>
      </c>
      <c r="CY887" s="76">
        <v>20.57808</v>
      </c>
      <c r="CZ887" s="76">
        <v>28.45318</v>
      </c>
      <c r="DA887" s="76">
        <v>34.245269999999998</v>
      </c>
      <c r="DB887" s="76">
        <v>40.721110000000003</v>
      </c>
      <c r="DC887" s="76">
        <v>43.033050000000003</v>
      </c>
      <c r="DD887" s="76">
        <v>46.076300000000003</v>
      </c>
      <c r="DE887" s="76">
        <v>59.182009999999998</v>
      </c>
      <c r="DF887" s="76">
        <v>63.424129999999998</v>
      </c>
      <c r="DG887" s="76">
        <v>62.590119999999999</v>
      </c>
      <c r="DH887" s="76">
        <v>57.169119999999999</v>
      </c>
      <c r="DI887" s="76">
        <v>54.596600000000002</v>
      </c>
    </row>
    <row r="888" spans="1:113" x14ac:dyDescent="0.25">
      <c r="A888" t="str">
        <f t="shared" si="13"/>
        <v>All_All_All_Yes_All_All_43693</v>
      </c>
      <c r="B888" t="s">
        <v>177</v>
      </c>
      <c r="C888" t="s">
        <v>295</v>
      </c>
      <c r="D888" t="s">
        <v>19</v>
      </c>
      <c r="E888" t="s">
        <v>19</v>
      </c>
      <c r="F888" t="s">
        <v>19</v>
      </c>
      <c r="G888" t="s">
        <v>309</v>
      </c>
      <c r="H888" t="s">
        <v>19</v>
      </c>
      <c r="I888" t="s">
        <v>19</v>
      </c>
      <c r="J888" s="11">
        <v>43693</v>
      </c>
      <c r="K888">
        <v>15</v>
      </c>
      <c r="L888">
        <v>18</v>
      </c>
      <c r="M888">
        <v>94</v>
      </c>
      <c r="N888">
        <v>0</v>
      </c>
      <c r="O888">
        <v>0</v>
      </c>
      <c r="P888">
        <v>0</v>
      </c>
      <c r="Q888">
        <v>0</v>
      </c>
      <c r="R888">
        <v>254.62629999999999</v>
      </c>
      <c r="S888">
        <v>248.82920999999999</v>
      </c>
      <c r="T888">
        <v>232.51642000000001</v>
      </c>
      <c r="U888">
        <v>233.55692999999999</v>
      </c>
      <c r="V888">
        <v>244.74157</v>
      </c>
      <c r="W888">
        <v>268.94335000000001</v>
      </c>
      <c r="X888">
        <v>298.46161000000001</v>
      </c>
      <c r="Y888">
        <v>307.06376999999998</v>
      </c>
      <c r="Z888">
        <v>315.77478000000002</v>
      </c>
      <c r="AA888">
        <v>317.64695</v>
      </c>
      <c r="AB888">
        <v>303.44143000000003</v>
      </c>
      <c r="AC888">
        <v>272.14609999999999</v>
      </c>
      <c r="AD888">
        <v>219.61621</v>
      </c>
      <c r="AE888">
        <v>204.35177999999999</v>
      </c>
      <c r="AF888">
        <v>155.71795</v>
      </c>
      <c r="AG888">
        <v>148.69210000000001</v>
      </c>
      <c r="AH888">
        <v>144.61089999999999</v>
      </c>
      <c r="AI888">
        <v>145.95320000000001</v>
      </c>
      <c r="AJ888">
        <v>194.4984</v>
      </c>
      <c r="AK888">
        <v>236.15940000000001</v>
      </c>
      <c r="AL888">
        <v>245.31450000000001</v>
      </c>
      <c r="AM888">
        <v>239.4375</v>
      </c>
      <c r="AN888">
        <v>238.91390000000001</v>
      </c>
      <c r="AO888">
        <v>247.5035</v>
      </c>
      <c r="AP888">
        <v>83.326920000000001</v>
      </c>
      <c r="AQ888">
        <v>82.837819999999994</v>
      </c>
      <c r="AR888">
        <v>80.540379999999999</v>
      </c>
      <c r="AS888">
        <v>79.175640000000001</v>
      </c>
      <c r="AT888">
        <v>77.866029999999995</v>
      </c>
      <c r="AU888">
        <v>76.454490000000007</v>
      </c>
      <c r="AV888">
        <v>74.789739999999995</v>
      </c>
      <c r="AW888">
        <v>74.373720000000006</v>
      </c>
      <c r="AX888">
        <v>77.947429999999997</v>
      </c>
      <c r="AY888">
        <v>83.578209999999999</v>
      </c>
      <c r="AZ888">
        <v>87.989750000000001</v>
      </c>
      <c r="BA888">
        <v>92.099360000000004</v>
      </c>
      <c r="BB888">
        <v>95.555769999999995</v>
      </c>
      <c r="BC888">
        <v>98.520520000000005</v>
      </c>
      <c r="BD888">
        <v>101.3827</v>
      </c>
      <c r="BE888">
        <v>102.8032</v>
      </c>
      <c r="BF888">
        <v>103.8321</v>
      </c>
      <c r="BG888">
        <v>103.6827</v>
      </c>
      <c r="BH888">
        <v>102.51990000000001</v>
      </c>
      <c r="BI888">
        <v>99.27628</v>
      </c>
      <c r="BJ888">
        <v>94.464100000000002</v>
      </c>
      <c r="BK888">
        <v>90.427570000000003</v>
      </c>
      <c r="BL888">
        <v>86.619230000000002</v>
      </c>
      <c r="BM888">
        <v>83.812820000000002</v>
      </c>
      <c r="BN888">
        <v>-2.130773</v>
      </c>
      <c r="BO888">
        <v>-1.9768829999999999</v>
      </c>
      <c r="BP888">
        <v>-0.89962330000000001</v>
      </c>
      <c r="BQ888">
        <v>0.64341999999999999</v>
      </c>
      <c r="BR888">
        <v>0.39808100000000002</v>
      </c>
      <c r="BS888">
        <v>0.1542355</v>
      </c>
      <c r="BT888">
        <v>-0.55987500000000001</v>
      </c>
      <c r="BU888">
        <v>0.71059629999999996</v>
      </c>
      <c r="BV888">
        <v>1.24758E-2</v>
      </c>
      <c r="BW888">
        <v>-0.45245570000000002</v>
      </c>
      <c r="BX888">
        <v>0.43889529999999999</v>
      </c>
      <c r="BY888">
        <v>-0.75847410000000004</v>
      </c>
      <c r="BZ888">
        <v>0.31253959999999997</v>
      </c>
      <c r="CA888">
        <v>3.410377</v>
      </c>
      <c r="CB888">
        <v>8.4057220000000008</v>
      </c>
      <c r="CC888">
        <v>7.743938</v>
      </c>
      <c r="CD888">
        <v>6.7362419999999998</v>
      </c>
      <c r="CE888">
        <v>5.3195759999999996</v>
      </c>
      <c r="CF888">
        <v>1.4668639999999999</v>
      </c>
      <c r="CG888">
        <v>-1.6220509999999999</v>
      </c>
      <c r="CH888">
        <v>-1.5566580000000001</v>
      </c>
      <c r="CI888">
        <v>-0.86718269999999997</v>
      </c>
      <c r="CJ888">
        <v>-0.86555260000000001</v>
      </c>
      <c r="CK888">
        <v>-0.79636079999999998</v>
      </c>
      <c r="CL888" s="76">
        <v>43.129159999999999</v>
      </c>
      <c r="CM888" s="76">
        <v>33.592489999999998</v>
      </c>
      <c r="CN888" s="76">
        <v>29.506519999999998</v>
      </c>
      <c r="CO888" s="76">
        <v>20.867249999999999</v>
      </c>
      <c r="CP888" s="76">
        <v>9.2644739999999999</v>
      </c>
      <c r="CQ888" s="76">
        <v>4.858333</v>
      </c>
      <c r="CR888" s="76">
        <v>1.833083</v>
      </c>
      <c r="CS888" s="76">
        <v>2.6037840000000001</v>
      </c>
      <c r="CT888" s="76">
        <v>4.9810949999999998</v>
      </c>
      <c r="CU888" s="76">
        <v>6.6179930000000002</v>
      </c>
      <c r="CV888" s="76">
        <v>12.09104</v>
      </c>
      <c r="CW888" s="76">
        <v>4.248488</v>
      </c>
      <c r="CX888" s="76">
        <v>12.579409999999999</v>
      </c>
      <c r="CY888" s="76">
        <v>15.1083</v>
      </c>
      <c r="CZ888" s="76">
        <v>21.208269999999999</v>
      </c>
      <c r="DA888" s="76">
        <v>26.829820000000002</v>
      </c>
      <c r="DB888" s="76">
        <v>32.032919999999997</v>
      </c>
      <c r="DC888" s="76">
        <v>34.25067</v>
      </c>
      <c r="DD888" s="76">
        <v>32.388080000000002</v>
      </c>
      <c r="DE888" s="76">
        <v>47.02816</v>
      </c>
      <c r="DF888" s="76">
        <v>51.86983</v>
      </c>
      <c r="DG888" s="76">
        <v>52.877420000000001</v>
      </c>
      <c r="DH888" s="76">
        <v>53.5762</v>
      </c>
      <c r="DI888" s="76">
        <v>53.999040000000001</v>
      </c>
    </row>
    <row r="889" spans="1:113" x14ac:dyDescent="0.25">
      <c r="A889" t="str">
        <f t="shared" si="13"/>
        <v>All_All_All_Yes_All_All_43703</v>
      </c>
      <c r="B889" t="s">
        <v>177</v>
      </c>
      <c r="C889" t="s">
        <v>295</v>
      </c>
      <c r="D889" t="s">
        <v>19</v>
      </c>
      <c r="E889" t="s">
        <v>19</v>
      </c>
      <c r="F889" t="s">
        <v>19</v>
      </c>
      <c r="G889" t="s">
        <v>309</v>
      </c>
      <c r="H889" t="s">
        <v>19</v>
      </c>
      <c r="I889" t="s">
        <v>19</v>
      </c>
      <c r="J889" s="11">
        <v>43703</v>
      </c>
      <c r="K889">
        <v>15</v>
      </c>
      <c r="L889">
        <v>18</v>
      </c>
      <c r="M889">
        <v>94</v>
      </c>
      <c r="N889">
        <v>1</v>
      </c>
      <c r="O889">
        <v>0</v>
      </c>
      <c r="P889">
        <v>1</v>
      </c>
      <c r="Q889">
        <v>0</v>
      </c>
      <c r="AP889">
        <v>81.491029999999995</v>
      </c>
      <c r="AQ889">
        <v>79.413460000000001</v>
      </c>
      <c r="AR889">
        <v>78.65128</v>
      </c>
      <c r="AS889">
        <v>77.21987</v>
      </c>
      <c r="AT889">
        <v>75.716030000000003</v>
      </c>
      <c r="AU889">
        <v>74.526920000000004</v>
      </c>
      <c r="AV889">
        <v>73.808980000000005</v>
      </c>
      <c r="AW889">
        <v>73.80641</v>
      </c>
      <c r="AX889">
        <v>77.366669999999999</v>
      </c>
      <c r="AY889">
        <v>80.998720000000006</v>
      </c>
      <c r="AZ889">
        <v>84.801280000000006</v>
      </c>
      <c r="BA889">
        <v>88.240390000000005</v>
      </c>
      <c r="BB889">
        <v>91.673079999999999</v>
      </c>
      <c r="BC889">
        <v>94.797439999999995</v>
      </c>
      <c r="BD889">
        <v>97.24615</v>
      </c>
      <c r="BE889">
        <v>98.989750000000001</v>
      </c>
      <c r="BF889">
        <v>100.01090000000001</v>
      </c>
      <c r="BG889">
        <v>100.37560000000001</v>
      </c>
      <c r="BH889">
        <v>99.515379999999993</v>
      </c>
      <c r="BI889">
        <v>96.846149999999994</v>
      </c>
      <c r="BJ889">
        <v>92.924359999999993</v>
      </c>
      <c r="BK889">
        <v>89.663460000000001</v>
      </c>
      <c r="BL889">
        <v>86.940380000000005</v>
      </c>
      <c r="BM889">
        <v>84.291659999999993</v>
      </c>
      <c r="BQ889" s="76"/>
      <c r="CL889" s="76"/>
      <c r="CM889" s="76"/>
      <c r="CN889" s="76"/>
      <c r="CO889" s="76"/>
      <c r="CP889" s="76"/>
      <c r="CQ889" s="76"/>
      <c r="CR889" s="76"/>
      <c r="CS889" s="76"/>
      <c r="CT889" s="76"/>
      <c r="CU889" s="76"/>
      <c r="CV889" s="76"/>
      <c r="CW889" s="76"/>
      <c r="CX889" s="76"/>
      <c r="CY889" s="76"/>
      <c r="CZ889" s="76"/>
      <c r="DA889" s="76"/>
      <c r="DB889" s="76"/>
      <c r="DC889" s="76"/>
      <c r="DD889" s="76"/>
      <c r="DE889" s="76"/>
      <c r="DF889" s="76"/>
      <c r="DG889" s="76"/>
      <c r="DH889" s="76"/>
      <c r="DI889" s="76"/>
    </row>
    <row r="890" spans="1:113" x14ac:dyDescent="0.25">
      <c r="A890" t="str">
        <f t="shared" si="13"/>
        <v>All_All_All_Yes_All_All_43704</v>
      </c>
      <c r="B890" t="s">
        <v>177</v>
      </c>
      <c r="C890" t="s">
        <v>295</v>
      </c>
      <c r="D890" t="s">
        <v>19</v>
      </c>
      <c r="E890" t="s">
        <v>19</v>
      </c>
      <c r="F890" t="s">
        <v>19</v>
      </c>
      <c r="G890" t="s">
        <v>309</v>
      </c>
      <c r="H890" t="s">
        <v>19</v>
      </c>
      <c r="I890" t="s">
        <v>19</v>
      </c>
      <c r="J890" s="11">
        <v>43704</v>
      </c>
      <c r="K890">
        <v>15</v>
      </c>
      <c r="L890">
        <v>18</v>
      </c>
      <c r="M890">
        <v>94</v>
      </c>
      <c r="N890">
        <v>1</v>
      </c>
      <c r="O890">
        <v>0</v>
      </c>
      <c r="P890">
        <v>1</v>
      </c>
      <c r="Q890">
        <v>0</v>
      </c>
      <c r="AP890">
        <v>82.332049999999995</v>
      </c>
      <c r="AQ890">
        <v>80.661540000000002</v>
      </c>
      <c r="AR890">
        <v>79.578850000000003</v>
      </c>
      <c r="AS890">
        <v>78.272440000000003</v>
      </c>
      <c r="AT890">
        <v>76.570509999999999</v>
      </c>
      <c r="AU890">
        <v>75.502560000000003</v>
      </c>
      <c r="AV890">
        <v>73.953199999999995</v>
      </c>
      <c r="AW890">
        <v>74.2</v>
      </c>
      <c r="AX890">
        <v>77.445509999999999</v>
      </c>
      <c r="AY890">
        <v>81.278850000000006</v>
      </c>
      <c r="AZ890">
        <v>85.861540000000005</v>
      </c>
      <c r="BA890">
        <v>89.425640000000001</v>
      </c>
      <c r="BB890">
        <v>92.873080000000002</v>
      </c>
      <c r="BC890">
        <v>95.710260000000005</v>
      </c>
      <c r="BD890">
        <v>98.128200000000007</v>
      </c>
      <c r="BE890">
        <v>100.1923</v>
      </c>
      <c r="BF890">
        <v>100.98909999999999</v>
      </c>
      <c r="BG890">
        <v>100.575</v>
      </c>
      <c r="BH890">
        <v>99.154489999999996</v>
      </c>
      <c r="BI890">
        <v>96.553210000000007</v>
      </c>
      <c r="BJ890">
        <v>92.671800000000005</v>
      </c>
      <c r="BK890">
        <v>89.239750000000001</v>
      </c>
      <c r="BL890">
        <v>86.882689999999997</v>
      </c>
      <c r="BM890">
        <v>84.623080000000002</v>
      </c>
      <c r="BQ890" s="76"/>
      <c r="CL890" s="76"/>
      <c r="CM890" s="76"/>
      <c r="CN890" s="76"/>
      <c r="CO890" s="76"/>
      <c r="CP890" s="76"/>
      <c r="CQ890" s="76"/>
      <c r="CR890" s="76"/>
      <c r="CS890" s="76"/>
      <c r="CT890" s="76"/>
      <c r="CU890" s="76"/>
      <c r="CV890" s="76"/>
      <c r="CW890" s="76"/>
      <c r="CX890" s="76"/>
      <c r="CY890" s="76"/>
      <c r="CZ890" s="76"/>
      <c r="DA890" s="76"/>
      <c r="DB890" s="76"/>
      <c r="DC890" s="76"/>
      <c r="DD890" s="76"/>
      <c r="DE890" s="76"/>
      <c r="DF890" s="76"/>
      <c r="DG890" s="76"/>
      <c r="DH890" s="76"/>
      <c r="DI890" s="76"/>
    </row>
    <row r="891" spans="1:113" x14ac:dyDescent="0.25">
      <c r="A891" t="str">
        <f t="shared" si="13"/>
        <v>All_All_All_Yes_All_All_43721</v>
      </c>
      <c r="B891" t="s">
        <v>177</v>
      </c>
      <c r="C891" t="s">
        <v>295</v>
      </c>
      <c r="D891" t="s">
        <v>19</v>
      </c>
      <c r="E891" t="s">
        <v>19</v>
      </c>
      <c r="F891" t="s">
        <v>19</v>
      </c>
      <c r="G891" t="s">
        <v>309</v>
      </c>
      <c r="H891" t="s">
        <v>19</v>
      </c>
      <c r="I891" t="s">
        <v>19</v>
      </c>
      <c r="J891" s="11">
        <v>43721</v>
      </c>
      <c r="K891">
        <v>15</v>
      </c>
      <c r="L891">
        <v>18</v>
      </c>
      <c r="M891">
        <v>94</v>
      </c>
      <c r="N891">
        <v>0</v>
      </c>
      <c r="O891">
        <v>0</v>
      </c>
      <c r="P891">
        <v>0</v>
      </c>
      <c r="Q891">
        <v>0</v>
      </c>
      <c r="R891">
        <v>326.41649000000001</v>
      </c>
      <c r="S891">
        <v>334.57159999999999</v>
      </c>
      <c r="T891">
        <v>329.20425999999998</v>
      </c>
      <c r="U891">
        <v>319.99234000000001</v>
      </c>
      <c r="V891">
        <v>325.79768999999999</v>
      </c>
      <c r="W891">
        <v>338.27649000000002</v>
      </c>
      <c r="X891">
        <v>364.99993999999998</v>
      </c>
      <c r="Y891">
        <v>353.84050999999999</v>
      </c>
      <c r="Z891">
        <v>355.15458999999998</v>
      </c>
      <c r="AA891">
        <v>338.0718</v>
      </c>
      <c r="AB891">
        <v>330.57157000000001</v>
      </c>
      <c r="AC891">
        <v>304.21107999999998</v>
      </c>
      <c r="AD891">
        <v>272.26413000000002</v>
      </c>
      <c r="AE891">
        <v>251.50109</v>
      </c>
      <c r="AF891">
        <v>184.59995000000001</v>
      </c>
      <c r="AG891">
        <v>178.4427</v>
      </c>
      <c r="AH891">
        <v>173.6788</v>
      </c>
      <c r="AI891">
        <v>171.75129999999999</v>
      </c>
      <c r="AJ891">
        <v>210.87860000000001</v>
      </c>
      <c r="AK891">
        <v>244.64009999999999</v>
      </c>
      <c r="AL891">
        <v>248.9804</v>
      </c>
      <c r="AM891">
        <v>244.43780000000001</v>
      </c>
      <c r="AN891">
        <v>241.77199999999999</v>
      </c>
      <c r="AO891">
        <v>242.0822</v>
      </c>
      <c r="AP891">
        <v>76.188460000000006</v>
      </c>
      <c r="AQ891">
        <v>73.832049999999995</v>
      </c>
      <c r="AR891">
        <v>71.837180000000004</v>
      </c>
      <c r="AS891">
        <v>69.842309999999998</v>
      </c>
      <c r="AT891">
        <v>68.600639999999999</v>
      </c>
      <c r="AU891">
        <v>67.055130000000005</v>
      </c>
      <c r="AV891">
        <v>66.535899999999998</v>
      </c>
      <c r="AW891">
        <v>66.548079999999999</v>
      </c>
      <c r="AX891">
        <v>68.825000000000003</v>
      </c>
      <c r="AY891">
        <v>73.780770000000004</v>
      </c>
      <c r="AZ891">
        <v>79.029489999999996</v>
      </c>
      <c r="BA891">
        <v>83.876919999999998</v>
      </c>
      <c r="BB891">
        <v>87.955770000000001</v>
      </c>
      <c r="BC891">
        <v>91.632689999999997</v>
      </c>
      <c r="BD891">
        <v>94.357690000000005</v>
      </c>
      <c r="BE891">
        <v>96.356409999999997</v>
      </c>
      <c r="BF891">
        <v>97.268590000000003</v>
      </c>
      <c r="BG891">
        <v>97.325000000000003</v>
      </c>
      <c r="BH891">
        <v>95.923720000000003</v>
      </c>
      <c r="BI891">
        <v>93.066670000000002</v>
      </c>
      <c r="BJ891">
        <v>88.433329999999998</v>
      </c>
      <c r="BK891">
        <v>85.165379999999999</v>
      </c>
      <c r="BL891">
        <v>82.465389999999999</v>
      </c>
      <c r="BM891">
        <v>79.95</v>
      </c>
      <c r="BN891">
        <v>-3.7673480000000001</v>
      </c>
      <c r="BO891">
        <v>-4.3461670000000003</v>
      </c>
      <c r="BP891">
        <v>-4.2705149999999996</v>
      </c>
      <c r="BQ891">
        <v>-1.4874339999999999</v>
      </c>
      <c r="BR891">
        <v>-1.3845909999999999</v>
      </c>
      <c r="BS891">
        <v>-1.831742</v>
      </c>
      <c r="BT891">
        <v>-1.6624099999999999</v>
      </c>
      <c r="BU891">
        <v>2.0356480000000001</v>
      </c>
      <c r="BV891">
        <v>1.4658059999999999</v>
      </c>
      <c r="BW891">
        <v>2.24424</v>
      </c>
      <c r="BX891">
        <v>0.98778540000000004</v>
      </c>
      <c r="BY891">
        <v>-0.61769240000000003</v>
      </c>
      <c r="BZ891">
        <v>-0.3627358</v>
      </c>
      <c r="CA891">
        <v>2.3699859999999999</v>
      </c>
      <c r="CB891">
        <v>7.848757</v>
      </c>
      <c r="CC891">
        <v>6.8434369999999998</v>
      </c>
      <c r="CD891">
        <v>5.9578720000000001</v>
      </c>
      <c r="CE891">
        <v>3.9713620000000001</v>
      </c>
      <c r="CF891">
        <v>2.4982989999999998</v>
      </c>
      <c r="CG891">
        <v>0.91369149999999999</v>
      </c>
      <c r="CH891">
        <v>9.1353599999999993E-2</v>
      </c>
      <c r="CI891">
        <v>-0.44106040000000002</v>
      </c>
      <c r="CJ891">
        <v>-0.52624190000000004</v>
      </c>
      <c r="CK891">
        <v>-9.9740499999999996E-2</v>
      </c>
      <c r="CL891" s="76">
        <v>67.78537</v>
      </c>
      <c r="CM891" s="76">
        <v>55.874389999999998</v>
      </c>
      <c r="CN891" s="76">
        <v>49.897170000000003</v>
      </c>
      <c r="CO891" s="76">
        <v>35.115229999999997</v>
      </c>
      <c r="CP891" s="76">
        <v>12.503450000000001</v>
      </c>
      <c r="CQ891" s="76">
        <v>6.5314620000000003</v>
      </c>
      <c r="CR891" s="76">
        <v>2.9004789999999998</v>
      </c>
      <c r="CS891" s="76">
        <v>3.3916240000000002</v>
      </c>
      <c r="CT891" s="76">
        <v>6.6953760000000004</v>
      </c>
      <c r="CU891" s="76">
        <v>11.0556</v>
      </c>
      <c r="CV891" s="76">
        <v>23.674610000000001</v>
      </c>
      <c r="CW891" s="76">
        <v>7.9497840000000002</v>
      </c>
      <c r="CX891" s="76">
        <v>19.455400000000001</v>
      </c>
      <c r="CY891" s="76">
        <v>23.559329999999999</v>
      </c>
      <c r="CZ891" s="76">
        <v>31.7057</v>
      </c>
      <c r="DA891" s="76">
        <v>41.128900000000002</v>
      </c>
      <c r="DB891" s="76">
        <v>49.255270000000003</v>
      </c>
      <c r="DC891" s="76">
        <v>53.925089999999997</v>
      </c>
      <c r="DD891" s="76">
        <v>56.67024</v>
      </c>
      <c r="DE891" s="76">
        <v>75.781700000000001</v>
      </c>
      <c r="DF891" s="76">
        <v>82.763959999999997</v>
      </c>
      <c r="DG891" s="76">
        <v>84.832380000000001</v>
      </c>
      <c r="DH891" s="76">
        <v>83.500519999999995</v>
      </c>
      <c r="DI891" s="76">
        <v>83.37433</v>
      </c>
    </row>
    <row r="892" spans="1:113" x14ac:dyDescent="0.25">
      <c r="A892" t="str">
        <f t="shared" si="13"/>
        <v>All_All_All_Yes_All_All_2958465</v>
      </c>
      <c r="B892" t="s">
        <v>204</v>
      </c>
      <c r="C892" t="s">
        <v>295</v>
      </c>
      <c r="D892" t="s">
        <v>19</v>
      </c>
      <c r="E892" t="s">
        <v>19</v>
      </c>
      <c r="F892" t="s">
        <v>19</v>
      </c>
      <c r="G892" t="s">
        <v>309</v>
      </c>
      <c r="H892" t="s">
        <v>19</v>
      </c>
      <c r="I892" t="s">
        <v>19</v>
      </c>
      <c r="J892" s="11">
        <v>2958465</v>
      </c>
      <c r="K892">
        <v>15</v>
      </c>
      <c r="L892">
        <v>18</v>
      </c>
      <c r="M892">
        <v>94</v>
      </c>
      <c r="N892">
        <v>0</v>
      </c>
      <c r="O892">
        <v>0</v>
      </c>
      <c r="P892">
        <v>0</v>
      </c>
      <c r="Q892">
        <v>0</v>
      </c>
      <c r="R892">
        <v>281.18099999999998</v>
      </c>
      <c r="S892">
        <v>289.50148999999999</v>
      </c>
      <c r="T892">
        <v>290.63769000000002</v>
      </c>
      <c r="U892">
        <v>294.46221000000003</v>
      </c>
      <c r="V892">
        <v>304.89992000000001</v>
      </c>
      <c r="W892">
        <v>319.82360999999997</v>
      </c>
      <c r="X892">
        <v>338.40980000000002</v>
      </c>
      <c r="Y892">
        <v>340.42727000000002</v>
      </c>
      <c r="Z892">
        <v>339.69522999999998</v>
      </c>
      <c r="AA892">
        <v>338.69369999999998</v>
      </c>
      <c r="AB892">
        <v>330.67642000000001</v>
      </c>
      <c r="AC892">
        <v>290.36106999999998</v>
      </c>
      <c r="AD892">
        <v>239.83327</v>
      </c>
      <c r="AE892">
        <v>217.78528</v>
      </c>
      <c r="AF892">
        <v>165.27049</v>
      </c>
      <c r="AG892">
        <v>158.80709999999999</v>
      </c>
      <c r="AH892">
        <v>155.85910000000001</v>
      </c>
      <c r="AI892">
        <v>155.41560000000001</v>
      </c>
      <c r="AJ892">
        <v>206.75919999999999</v>
      </c>
      <c r="AK892">
        <v>246.21940000000001</v>
      </c>
      <c r="AL892">
        <v>253.93639999999999</v>
      </c>
      <c r="AM892">
        <v>255.4958</v>
      </c>
      <c r="AN892">
        <v>253.6936</v>
      </c>
      <c r="AO892">
        <v>256.49529999999999</v>
      </c>
      <c r="AP892">
        <v>81.337609999999998</v>
      </c>
      <c r="AQ892">
        <v>79.243229999999997</v>
      </c>
      <c r="AR892">
        <v>77.695009999999996</v>
      </c>
      <c r="AS892">
        <v>76.100070000000002</v>
      </c>
      <c r="AT892">
        <v>74.668300000000002</v>
      </c>
      <c r="AU892">
        <v>73.45</v>
      </c>
      <c r="AV892">
        <v>72.364739999999998</v>
      </c>
      <c r="AW892">
        <v>72.808620000000005</v>
      </c>
      <c r="AX892">
        <v>76.181200000000004</v>
      </c>
      <c r="AY892">
        <v>80.504270000000005</v>
      </c>
      <c r="AZ892">
        <v>84.789739999999995</v>
      </c>
      <c r="BA892">
        <v>88.712680000000006</v>
      </c>
      <c r="BB892">
        <v>92.154700000000005</v>
      </c>
      <c r="BC892">
        <v>95.251069999999999</v>
      </c>
      <c r="BD892">
        <v>97.767520000000005</v>
      </c>
      <c r="BE892">
        <v>99.486760000000004</v>
      </c>
      <c r="BF892">
        <v>100.5275</v>
      </c>
      <c r="BG892">
        <v>100.651</v>
      </c>
      <c r="BH892">
        <v>99.71275</v>
      </c>
      <c r="BI892">
        <v>97.395300000000006</v>
      </c>
      <c r="BJ892">
        <v>93.602000000000004</v>
      </c>
      <c r="BK892">
        <v>89.733469999999997</v>
      </c>
      <c r="BL892">
        <v>86.656980000000004</v>
      </c>
      <c r="BM892">
        <v>84.174499999999995</v>
      </c>
      <c r="BN892">
        <v>-2.5004170000000001</v>
      </c>
      <c r="BO892">
        <v>-2.6846299999999998</v>
      </c>
      <c r="BP892">
        <v>-2.456528</v>
      </c>
      <c r="BQ892">
        <v>-0.67579500000000003</v>
      </c>
      <c r="BR892">
        <v>-0.62035039999999997</v>
      </c>
      <c r="BS892">
        <v>-0.74859989999999998</v>
      </c>
      <c r="BT892">
        <v>-0.75476379999999998</v>
      </c>
      <c r="BU892">
        <v>1.124347</v>
      </c>
      <c r="BV892">
        <v>0.82892880000000002</v>
      </c>
      <c r="BW892">
        <v>0.43423</v>
      </c>
      <c r="BX892">
        <v>0.60133429999999999</v>
      </c>
      <c r="BY892">
        <v>-0.7254391</v>
      </c>
      <c r="BZ892">
        <v>0.14036090000000001</v>
      </c>
      <c r="CA892">
        <v>3.149222</v>
      </c>
      <c r="CB892">
        <v>8.1447079999999996</v>
      </c>
      <c r="CC892">
        <v>7.4171930000000001</v>
      </c>
      <c r="CD892">
        <v>6.5926749999999998</v>
      </c>
      <c r="CE892">
        <v>5.1284369999999999</v>
      </c>
      <c r="CF892">
        <v>1.6809670000000001</v>
      </c>
      <c r="CG892">
        <v>-0.85768409999999995</v>
      </c>
      <c r="CH892">
        <v>-1.0242640000000001</v>
      </c>
      <c r="CI892">
        <v>-0.78570340000000005</v>
      </c>
      <c r="CJ892">
        <v>-0.94687049999999995</v>
      </c>
      <c r="CK892">
        <v>-0.85776750000000002</v>
      </c>
      <c r="CL892" s="76">
        <v>7.2194089999999997</v>
      </c>
      <c r="CM892" s="76">
        <v>6.0665310000000003</v>
      </c>
      <c r="CN892" s="76">
        <v>5.2152399999999997</v>
      </c>
      <c r="CO892" s="76">
        <v>3.7881089999999999</v>
      </c>
      <c r="CP892" s="76">
        <v>1.3782669999999999</v>
      </c>
      <c r="CQ892" s="76">
        <v>0.74921859999999996</v>
      </c>
      <c r="CR892" s="76">
        <v>0.25385619999999998</v>
      </c>
      <c r="CS892" s="76">
        <v>0.36429689999999998</v>
      </c>
      <c r="CT892" s="76">
        <v>0.71860820000000003</v>
      </c>
      <c r="CU892" s="76">
        <v>1.071569</v>
      </c>
      <c r="CV892" s="76">
        <v>2.466961</v>
      </c>
      <c r="CW892" s="76">
        <v>0.82147360000000003</v>
      </c>
      <c r="CX892" s="76">
        <v>2.0762559999999999</v>
      </c>
      <c r="CY892" s="76">
        <v>2.5590619999999999</v>
      </c>
      <c r="CZ892" s="76">
        <v>3.4209909999999999</v>
      </c>
      <c r="DA892" s="76">
        <v>4.2291819999999998</v>
      </c>
      <c r="DB892" s="76">
        <v>5.035685</v>
      </c>
      <c r="DC892" s="76">
        <v>5.4162049999999997</v>
      </c>
      <c r="DD892" s="76">
        <v>5.5868989999999998</v>
      </c>
      <c r="DE892" s="76">
        <v>7.7636060000000002</v>
      </c>
      <c r="DF892" s="76">
        <v>8.4678880000000003</v>
      </c>
      <c r="DG892" s="76">
        <v>8.5073930000000004</v>
      </c>
      <c r="DH892" s="76">
        <v>8.2418130000000005</v>
      </c>
      <c r="DI892" s="76">
        <v>8.1663169999999994</v>
      </c>
    </row>
    <row r="893" spans="1:113" x14ac:dyDescent="0.25">
      <c r="A893" t="str">
        <f t="shared" ref="A893:A946" si="14">D893&amp;"_"&amp;E893&amp;"_"&amp;F893&amp;"_"&amp;G893&amp;"_"&amp;H893&amp;"_"&amp;I893&amp;"_"&amp;J893</f>
        <v>Sierra_All_All_All_All_All_43627</v>
      </c>
      <c r="B893" t="s">
        <v>177</v>
      </c>
      <c r="C893" t="s">
        <v>296</v>
      </c>
      <c r="D893" t="s">
        <v>194</v>
      </c>
      <c r="E893" t="s">
        <v>19</v>
      </c>
      <c r="F893" t="s">
        <v>19</v>
      </c>
      <c r="G893" t="s">
        <v>19</v>
      </c>
      <c r="H893" t="s">
        <v>19</v>
      </c>
      <c r="I893" t="s">
        <v>19</v>
      </c>
      <c r="J893" s="11">
        <v>43627</v>
      </c>
      <c r="K893">
        <v>15</v>
      </c>
      <c r="L893">
        <v>18</v>
      </c>
      <c r="M893">
        <v>19147</v>
      </c>
      <c r="N893">
        <v>0</v>
      </c>
      <c r="O893">
        <v>0</v>
      </c>
      <c r="P893">
        <v>0</v>
      </c>
      <c r="Q893">
        <v>0</v>
      </c>
      <c r="R893">
        <v>4.9395699999999998</v>
      </c>
      <c r="S893">
        <v>4.7698482000000002</v>
      </c>
      <c r="T893">
        <v>4.6765930000000004</v>
      </c>
      <c r="U893">
        <v>4.6079224999999999</v>
      </c>
      <c r="V893">
        <v>4.7989205000000004</v>
      </c>
      <c r="W893">
        <v>5.2115891999999997</v>
      </c>
      <c r="X893">
        <v>5.6688029000000002</v>
      </c>
      <c r="Y893">
        <v>6.3303941999999997</v>
      </c>
      <c r="Z893">
        <v>7.0466932</v>
      </c>
      <c r="AA893">
        <v>7.5655517000000003</v>
      </c>
      <c r="AB893">
        <v>7.9891367000000004</v>
      </c>
      <c r="AC893">
        <v>8.2057715000000009</v>
      </c>
      <c r="AD893">
        <v>8.2323173000000001</v>
      </c>
      <c r="AE893">
        <v>8.3522684999999992</v>
      </c>
      <c r="AF893">
        <v>8.1369687000000006</v>
      </c>
      <c r="AG893">
        <v>8.0254879999999993</v>
      </c>
      <c r="AH893">
        <v>7.7448689999999996</v>
      </c>
      <c r="AI893">
        <v>7.1873800000000001</v>
      </c>
      <c r="AJ893">
        <v>6.8715869999999999</v>
      </c>
      <c r="AK893">
        <v>6.7539480000000003</v>
      </c>
      <c r="AL893">
        <v>6.6006520000000002</v>
      </c>
      <c r="AM893">
        <v>6.2635040000000002</v>
      </c>
      <c r="AN893">
        <v>5.6610139999999998</v>
      </c>
      <c r="AO893">
        <v>5.190728</v>
      </c>
      <c r="AP893">
        <v>76.67492</v>
      </c>
      <c r="AQ893">
        <v>73.702420000000004</v>
      </c>
      <c r="AR893">
        <v>71.552819999999997</v>
      </c>
      <c r="AS893">
        <v>71.111609999999999</v>
      </c>
      <c r="AT893">
        <v>69.674279999999996</v>
      </c>
      <c r="AU893">
        <v>69.659729999999996</v>
      </c>
      <c r="AV893">
        <v>68.96799</v>
      </c>
      <c r="AW893">
        <v>72.411479999999997</v>
      </c>
      <c r="AX893">
        <v>76.78537</v>
      </c>
      <c r="AY893">
        <v>82.019499999999994</v>
      </c>
      <c r="AZ893">
        <v>86.098110000000005</v>
      </c>
      <c r="BA893">
        <v>89.442700000000002</v>
      </c>
      <c r="BB893">
        <v>92.3078</v>
      </c>
      <c r="BC893">
        <v>94.585369999999998</v>
      </c>
      <c r="BD893">
        <v>97.085120000000003</v>
      </c>
      <c r="BE893">
        <v>98.342690000000005</v>
      </c>
      <c r="BF893">
        <v>99.436869999999999</v>
      </c>
      <c r="BG893">
        <v>99.709440000000001</v>
      </c>
      <c r="BH893">
        <v>98.832099999999997</v>
      </c>
      <c r="BI893">
        <v>95.382040000000003</v>
      </c>
      <c r="BJ893">
        <v>90.70532</v>
      </c>
      <c r="BK893">
        <v>84.930080000000004</v>
      </c>
      <c r="BL893">
        <v>82.152000000000001</v>
      </c>
      <c r="BM893">
        <v>80.018590000000003</v>
      </c>
      <c r="BN893">
        <v>-7.1197200000000002E-2</v>
      </c>
      <c r="BO893">
        <v>-7.5244599999999995E-2</v>
      </c>
      <c r="BP893">
        <v>-7.4819999999999998E-2</v>
      </c>
      <c r="BQ893">
        <v>-3.7309099999999998E-2</v>
      </c>
      <c r="BR893">
        <v>-3.5644599999999999E-2</v>
      </c>
      <c r="BS893">
        <v>2.4759000000000001E-3</v>
      </c>
      <c r="BT893">
        <v>4.1104799999999997E-2</v>
      </c>
      <c r="BU893">
        <v>0.14700569999999999</v>
      </c>
      <c r="BV893">
        <v>0.147064</v>
      </c>
      <c r="BW893">
        <v>9.8386899999999999E-2</v>
      </c>
      <c r="BX893">
        <v>4.5130000000000003E-2</v>
      </c>
      <c r="BY893">
        <v>-1.4821300000000001E-2</v>
      </c>
      <c r="BZ893">
        <v>-3.4326700000000002E-2</v>
      </c>
      <c r="CA893">
        <v>-3.7434799999999997E-2</v>
      </c>
      <c r="CB893">
        <v>8.9379100000000003E-2</v>
      </c>
      <c r="CC893">
        <v>7.4706300000000003E-2</v>
      </c>
      <c r="CD893">
        <v>5.5080700000000003E-2</v>
      </c>
      <c r="CE893">
        <v>2.7540200000000001E-2</v>
      </c>
      <c r="CF893">
        <v>-7.9901999999999994E-3</v>
      </c>
      <c r="CG893">
        <v>-1.4330900000000001E-2</v>
      </c>
      <c r="CH893">
        <v>-2.9663800000000001E-2</v>
      </c>
      <c r="CI893">
        <v>-5.0010800000000001E-2</v>
      </c>
      <c r="CJ893">
        <v>-5.5793200000000001E-2</v>
      </c>
      <c r="CK893">
        <v>-6.4297199999999999E-2</v>
      </c>
      <c r="CL893" s="76">
        <v>2.3606999999999999E-3</v>
      </c>
      <c r="CM893" s="76">
        <v>2.7585999999999999E-3</v>
      </c>
      <c r="CN893" s="76">
        <v>2.7108000000000002E-3</v>
      </c>
      <c r="CO893" s="76">
        <v>1.895E-3</v>
      </c>
      <c r="CP893" s="76">
        <v>1.5391000000000001E-3</v>
      </c>
      <c r="CQ893" s="76">
        <v>6.5300000000000004E-4</v>
      </c>
      <c r="CR893" s="76">
        <v>6.0059999999999996E-4</v>
      </c>
      <c r="CS893" s="76">
        <v>7.3119999999999999E-4</v>
      </c>
      <c r="CT893" s="76">
        <v>5.5909999999999998E-4</v>
      </c>
      <c r="CU893" s="76">
        <v>4.8950000000000003E-4</v>
      </c>
      <c r="CV893" s="76">
        <v>3.8650000000000002E-4</v>
      </c>
      <c r="CW893" s="76">
        <v>1.5220000000000001E-4</v>
      </c>
      <c r="CX893" s="76">
        <v>4.0319999999999999E-4</v>
      </c>
      <c r="CY893" s="76">
        <v>7.4609999999999998E-4</v>
      </c>
      <c r="CZ893" s="76">
        <v>1.3565999999999999E-3</v>
      </c>
      <c r="DA893" s="76">
        <v>1.8661000000000001E-3</v>
      </c>
      <c r="DB893" s="76">
        <v>2.3216999999999999E-3</v>
      </c>
      <c r="DC893" s="76">
        <v>2.4182000000000001E-3</v>
      </c>
      <c r="DD893" s="76">
        <v>6.3397999999999996E-3</v>
      </c>
      <c r="DE893" s="76">
        <v>7.3105000000000002E-3</v>
      </c>
      <c r="DF893" s="76">
        <v>5.3185999999999997E-3</v>
      </c>
      <c r="DG893" s="76">
        <v>2.6488000000000002E-3</v>
      </c>
      <c r="DH893" s="76">
        <v>2.0799999999999998E-3</v>
      </c>
      <c r="DI893" s="76">
        <v>2.2461E-3</v>
      </c>
    </row>
    <row r="894" spans="1:113" x14ac:dyDescent="0.25">
      <c r="A894" t="str">
        <f t="shared" si="14"/>
        <v>Sierra_All_All_All_All_All_43670</v>
      </c>
      <c r="B894" t="s">
        <v>177</v>
      </c>
      <c r="C894" t="s">
        <v>296</v>
      </c>
      <c r="D894" t="s">
        <v>194</v>
      </c>
      <c r="E894" t="s">
        <v>19</v>
      </c>
      <c r="F894" t="s">
        <v>19</v>
      </c>
      <c r="G894" t="s">
        <v>19</v>
      </c>
      <c r="H894" t="s">
        <v>19</v>
      </c>
      <c r="I894" t="s">
        <v>19</v>
      </c>
      <c r="J894" s="11">
        <v>43670</v>
      </c>
      <c r="K894">
        <v>15</v>
      </c>
      <c r="L894">
        <v>18</v>
      </c>
      <c r="M894">
        <v>18982</v>
      </c>
      <c r="N894">
        <v>0</v>
      </c>
      <c r="O894">
        <v>0</v>
      </c>
      <c r="P894">
        <v>0</v>
      </c>
      <c r="Q894">
        <v>0</v>
      </c>
      <c r="R894">
        <v>4.6617639999999998</v>
      </c>
      <c r="S894">
        <v>4.4561631999999998</v>
      </c>
      <c r="T894">
        <v>4.4194320999999999</v>
      </c>
      <c r="U894">
        <v>4.3825940000000001</v>
      </c>
      <c r="V894">
        <v>4.5496962999999999</v>
      </c>
      <c r="W894">
        <v>5.0032779999999999</v>
      </c>
      <c r="X894">
        <v>5.4039403999999998</v>
      </c>
      <c r="Y894">
        <v>5.9497400999999996</v>
      </c>
      <c r="Z894">
        <v>6.4841213</v>
      </c>
      <c r="AA894">
        <v>6.9794825999999999</v>
      </c>
      <c r="AB894">
        <v>7.3398209999999997</v>
      </c>
      <c r="AC894">
        <v>7.6653511999999999</v>
      </c>
      <c r="AD894">
        <v>7.6944974000000004</v>
      </c>
      <c r="AE894">
        <v>7.8954515000000001</v>
      </c>
      <c r="AF894">
        <v>7.8004381</v>
      </c>
      <c r="AG894">
        <v>7.6788280000000002</v>
      </c>
      <c r="AH894">
        <v>7.3883650000000003</v>
      </c>
      <c r="AI894">
        <v>6.9261559999999998</v>
      </c>
      <c r="AJ894">
        <v>6.7309150000000004</v>
      </c>
      <c r="AK894">
        <v>6.6910210000000001</v>
      </c>
      <c r="AL894">
        <v>6.4059910000000002</v>
      </c>
      <c r="AM894">
        <v>5.9882390000000001</v>
      </c>
      <c r="AN894">
        <v>5.4163259999999998</v>
      </c>
      <c r="AO894">
        <v>5.0198029999999996</v>
      </c>
      <c r="AP894">
        <v>74.047759999999997</v>
      </c>
      <c r="AQ894">
        <v>71.069040000000001</v>
      </c>
      <c r="AR894">
        <v>69.138750000000002</v>
      </c>
      <c r="AS894">
        <v>67.910730000000001</v>
      </c>
      <c r="AT894">
        <v>67.65352</v>
      </c>
      <c r="AU894">
        <v>67.025720000000007</v>
      </c>
      <c r="AV894">
        <v>65.971080000000001</v>
      </c>
      <c r="AW894">
        <v>67.755780000000001</v>
      </c>
      <c r="AX894">
        <v>72.653800000000004</v>
      </c>
      <c r="AY894">
        <v>77.922780000000003</v>
      </c>
      <c r="AZ894">
        <v>82.738870000000006</v>
      </c>
      <c r="BA894">
        <v>86.258949999999999</v>
      </c>
      <c r="BB894">
        <v>88.913300000000007</v>
      </c>
      <c r="BC894">
        <v>92.53152</v>
      </c>
      <c r="BD894">
        <v>94.780029999999996</v>
      </c>
      <c r="BE894">
        <v>96.203620000000001</v>
      </c>
      <c r="BF894">
        <v>97.728409999999997</v>
      </c>
      <c r="BG894">
        <v>98.227819999999994</v>
      </c>
      <c r="BH894">
        <v>97.833680000000001</v>
      </c>
      <c r="BI894">
        <v>95.770480000000006</v>
      </c>
      <c r="BJ894">
        <v>89.754750000000001</v>
      </c>
      <c r="BK894">
        <v>83.608140000000006</v>
      </c>
      <c r="BL894">
        <v>79.558980000000005</v>
      </c>
      <c r="BM894">
        <v>76.653270000000006</v>
      </c>
      <c r="BN894">
        <v>-0.123219</v>
      </c>
      <c r="BO894">
        <v>-8.4895100000000001E-2</v>
      </c>
      <c r="BP894">
        <v>-9.5846500000000001E-2</v>
      </c>
      <c r="BQ894">
        <v>-8.8077500000000003E-2</v>
      </c>
      <c r="BR894">
        <v>-7.7455399999999994E-2</v>
      </c>
      <c r="BS894">
        <v>-9.5698199999999997E-2</v>
      </c>
      <c r="BT894">
        <v>-5.4066799999999998E-2</v>
      </c>
      <c r="BU894">
        <v>1.9057E-3</v>
      </c>
      <c r="BV894">
        <v>6.5259700000000004E-2</v>
      </c>
      <c r="BW894">
        <v>4.5115099999999998E-2</v>
      </c>
      <c r="BX894">
        <v>-7.3417999999999999E-3</v>
      </c>
      <c r="BY894">
        <v>-1.6905099999999999E-2</v>
      </c>
      <c r="BZ894">
        <v>-2.1731799999999999E-2</v>
      </c>
      <c r="CA894">
        <v>2.0680400000000002E-2</v>
      </c>
      <c r="CB894">
        <v>0.1381204</v>
      </c>
      <c r="CC894">
        <v>0.1333975</v>
      </c>
      <c r="CD894">
        <v>0.1225362</v>
      </c>
      <c r="CE894">
        <v>5.4469700000000003E-2</v>
      </c>
      <c r="CF894">
        <v>-5.0032300000000002E-2</v>
      </c>
      <c r="CG894">
        <v>-0.1029552</v>
      </c>
      <c r="CH894">
        <v>-8.5944900000000005E-2</v>
      </c>
      <c r="CI894">
        <v>-6.4377400000000001E-2</v>
      </c>
      <c r="CJ894">
        <v>-6.9125300000000001E-2</v>
      </c>
      <c r="CK894">
        <v>-6.1398099999999997E-2</v>
      </c>
      <c r="CL894">
        <v>3.1874E-3</v>
      </c>
      <c r="CM894">
        <v>1.7847E-3</v>
      </c>
      <c r="CN894">
        <v>1.5682999999999999E-3</v>
      </c>
      <c r="CO894">
        <v>1.2561E-3</v>
      </c>
      <c r="CP894">
        <v>8.2089999999999995E-4</v>
      </c>
      <c r="CQ894">
        <v>7.1460000000000002E-4</v>
      </c>
      <c r="CR894">
        <v>5.3660000000000003E-4</v>
      </c>
      <c r="CS894">
        <v>6.8479999999999995E-4</v>
      </c>
      <c r="CT894">
        <v>6.0919999999999995E-4</v>
      </c>
      <c r="CU894">
        <v>5.9259999999999998E-4</v>
      </c>
      <c r="CV894" s="76">
        <v>3.7179999999999998E-4</v>
      </c>
      <c r="CW894" s="76">
        <v>2.2279999999999999E-4</v>
      </c>
      <c r="CX894" s="76">
        <v>5.174E-4</v>
      </c>
      <c r="CY894">
        <v>9.5640000000000005E-4</v>
      </c>
      <c r="CZ894">
        <v>1.6206E-3</v>
      </c>
      <c r="DA894">
        <v>2.2916999999999998E-3</v>
      </c>
      <c r="DB894">
        <v>2.8446999999999999E-3</v>
      </c>
      <c r="DC894">
        <v>2.9929000000000002E-3</v>
      </c>
      <c r="DD894">
        <v>7.0527000000000003E-3</v>
      </c>
      <c r="DE894">
        <v>8.0304999999999994E-3</v>
      </c>
      <c r="DF894">
        <v>6.2576999999999997E-3</v>
      </c>
      <c r="DG894">
        <v>2.7908E-3</v>
      </c>
      <c r="DH894">
        <v>2.5977000000000001E-3</v>
      </c>
      <c r="DI894">
        <v>2.5403000000000001E-3</v>
      </c>
    </row>
    <row r="895" spans="1:113" x14ac:dyDescent="0.25">
      <c r="A895" t="str">
        <f t="shared" si="14"/>
        <v>Sierra_All_All_All_All_All_43672</v>
      </c>
      <c r="B895" t="s">
        <v>177</v>
      </c>
      <c r="C895" t="s">
        <v>296</v>
      </c>
      <c r="D895" t="s">
        <v>194</v>
      </c>
      <c r="E895" t="s">
        <v>19</v>
      </c>
      <c r="F895" t="s">
        <v>19</v>
      </c>
      <c r="G895" t="s">
        <v>19</v>
      </c>
      <c r="H895" t="s">
        <v>19</v>
      </c>
      <c r="I895" t="s">
        <v>19</v>
      </c>
      <c r="J895" s="11">
        <v>43672</v>
      </c>
      <c r="K895">
        <v>15</v>
      </c>
      <c r="L895">
        <v>18</v>
      </c>
      <c r="M895">
        <v>18977</v>
      </c>
      <c r="N895">
        <v>0</v>
      </c>
      <c r="O895">
        <v>0</v>
      </c>
      <c r="P895">
        <v>0</v>
      </c>
      <c r="Q895">
        <v>0</v>
      </c>
      <c r="R895">
        <v>4.7697272000000002</v>
      </c>
      <c r="S895">
        <v>4.5482547000000002</v>
      </c>
      <c r="T895">
        <v>4.4865950999999997</v>
      </c>
      <c r="U895">
        <v>4.5283629000000003</v>
      </c>
      <c r="V895">
        <v>4.6652180999999997</v>
      </c>
      <c r="W895">
        <v>5.0529621000000002</v>
      </c>
      <c r="X895">
        <v>5.4388620000000003</v>
      </c>
      <c r="Y895">
        <v>5.8629867000000004</v>
      </c>
      <c r="Z895">
        <v>6.5053083999999997</v>
      </c>
      <c r="AA895">
        <v>7.0173547999999997</v>
      </c>
      <c r="AB895">
        <v>7.3358862</v>
      </c>
      <c r="AC895">
        <v>7.5551405000000003</v>
      </c>
      <c r="AD895">
        <v>7.5274735000000002</v>
      </c>
      <c r="AE895">
        <v>7.6191116000000001</v>
      </c>
      <c r="AF895">
        <v>7.4701681999999998</v>
      </c>
      <c r="AG895">
        <v>7.3678800000000004</v>
      </c>
      <c r="AH895">
        <v>7.0572819999999998</v>
      </c>
      <c r="AI895">
        <v>6.6124780000000003</v>
      </c>
      <c r="AJ895">
        <v>6.4442139999999997</v>
      </c>
      <c r="AK895">
        <v>6.3463209999999997</v>
      </c>
      <c r="AL895">
        <v>6.1321830000000004</v>
      </c>
      <c r="AM895">
        <v>5.7990700000000004</v>
      </c>
      <c r="AN895">
        <v>5.2828679999999997</v>
      </c>
      <c r="AO895">
        <v>4.9145310000000002</v>
      </c>
      <c r="AP895">
        <v>74.1845</v>
      </c>
      <c r="AQ895">
        <v>74.870570000000001</v>
      </c>
      <c r="AR895">
        <v>73.009119999999996</v>
      </c>
      <c r="AS895">
        <v>70.725880000000004</v>
      </c>
      <c r="AT895">
        <v>69.465249999999997</v>
      </c>
      <c r="AU895">
        <v>68.534030000000001</v>
      </c>
      <c r="AV895">
        <v>67.566400000000002</v>
      </c>
      <c r="AW895">
        <v>68.803849999999997</v>
      </c>
      <c r="AX895">
        <v>72.515110000000007</v>
      </c>
      <c r="AY895">
        <v>76.950940000000003</v>
      </c>
      <c r="AZ895">
        <v>80.989329999999995</v>
      </c>
      <c r="BA895">
        <v>84.31232</v>
      </c>
      <c r="BB895">
        <v>87.799949999999995</v>
      </c>
      <c r="BC895">
        <v>90.858990000000006</v>
      </c>
      <c r="BD895">
        <v>93.389169999999993</v>
      </c>
      <c r="BE895">
        <v>94.577799999999996</v>
      </c>
      <c r="BF895">
        <v>95.455759999999998</v>
      </c>
      <c r="BG895">
        <v>95.901229999999998</v>
      </c>
      <c r="BH895">
        <v>94.631730000000005</v>
      </c>
      <c r="BI895">
        <v>91.866249999999994</v>
      </c>
      <c r="BJ895">
        <v>86.398330000000001</v>
      </c>
      <c r="BK895">
        <v>79.794529999999995</v>
      </c>
      <c r="BL895">
        <v>75.866550000000004</v>
      </c>
      <c r="BM895">
        <v>73.579710000000006</v>
      </c>
      <c r="BN895">
        <v>-0.12273870000000001</v>
      </c>
      <c r="BO895">
        <v>-8.8114200000000004E-2</v>
      </c>
      <c r="BP895">
        <v>-9.9452200000000004E-2</v>
      </c>
      <c r="BQ895">
        <v>-8.97815E-2</v>
      </c>
      <c r="BR895">
        <v>-7.8115900000000002E-2</v>
      </c>
      <c r="BS895">
        <v>-9.8289000000000001E-2</v>
      </c>
      <c r="BT895">
        <v>-5.5322000000000003E-2</v>
      </c>
      <c r="BU895">
        <v>1.4624E-3</v>
      </c>
      <c r="BV895">
        <v>6.5559599999999996E-2</v>
      </c>
      <c r="BW895">
        <v>4.5598600000000003E-2</v>
      </c>
      <c r="BX895">
        <v>-6.4403000000000004E-3</v>
      </c>
      <c r="BY895">
        <v>-1.67905E-2</v>
      </c>
      <c r="BZ895">
        <v>-2.1182300000000001E-2</v>
      </c>
      <c r="CA895">
        <v>1.52791E-2</v>
      </c>
      <c r="CB895">
        <v>0.1356995</v>
      </c>
      <c r="CC895">
        <v>0.13054460000000001</v>
      </c>
      <c r="CD895">
        <v>0.1213582</v>
      </c>
      <c r="CE895">
        <v>5.7869999999999998E-2</v>
      </c>
      <c r="CF895">
        <v>-4.0027800000000002E-2</v>
      </c>
      <c r="CG895">
        <v>-9.0725399999999998E-2</v>
      </c>
      <c r="CH895">
        <v>-8.3535899999999996E-2</v>
      </c>
      <c r="CI895">
        <v>-6.4161099999999999E-2</v>
      </c>
      <c r="CJ895">
        <v>-7.0796300000000006E-2</v>
      </c>
      <c r="CK895">
        <v>-6.1890599999999997E-2</v>
      </c>
      <c r="CL895">
        <v>2.8741000000000001E-3</v>
      </c>
      <c r="CM895">
        <v>1.5851999999999999E-3</v>
      </c>
      <c r="CN895">
        <v>1.5517E-3</v>
      </c>
      <c r="CO895">
        <v>1.4672000000000001E-3</v>
      </c>
      <c r="CP895">
        <v>9.0209999999999997E-4</v>
      </c>
      <c r="CQ895">
        <v>6.3049999999999998E-4</v>
      </c>
      <c r="CR895">
        <v>5.0719999999999997E-4</v>
      </c>
      <c r="CS895">
        <v>8.3449999999999996E-4</v>
      </c>
      <c r="CT895">
        <v>5.7209999999999997E-4</v>
      </c>
      <c r="CU895">
        <v>5.6209999999999995E-4</v>
      </c>
      <c r="CV895" s="76">
        <v>4.0779999999999999E-4</v>
      </c>
      <c r="CW895" s="76">
        <v>1.9790000000000001E-4</v>
      </c>
      <c r="CX895" s="76">
        <v>4.1429999999999999E-4</v>
      </c>
      <c r="CY895">
        <v>7.7459999999999996E-4</v>
      </c>
      <c r="CZ895">
        <v>1.6151E-3</v>
      </c>
      <c r="DA895">
        <v>2.1779999999999998E-3</v>
      </c>
      <c r="DB895">
        <v>2.6018999999999999E-3</v>
      </c>
      <c r="DC895">
        <v>2.9723000000000002E-3</v>
      </c>
      <c r="DD895">
        <v>7.2706000000000003E-3</v>
      </c>
      <c r="DE895">
        <v>8.6497999999999992E-3</v>
      </c>
      <c r="DF895">
        <v>6.8923999999999999E-3</v>
      </c>
      <c r="DG895">
        <v>2.4910000000000002E-3</v>
      </c>
      <c r="DH895">
        <v>2.3251000000000001E-3</v>
      </c>
      <c r="DI895">
        <v>2.6654999999999999E-3</v>
      </c>
    </row>
    <row r="896" spans="1:113" x14ac:dyDescent="0.25">
      <c r="A896" t="str">
        <f t="shared" si="14"/>
        <v>Sierra_All_All_All_All_All_43690</v>
      </c>
      <c r="B896" t="s">
        <v>177</v>
      </c>
      <c r="C896" t="s">
        <v>296</v>
      </c>
      <c r="D896" t="s">
        <v>194</v>
      </c>
      <c r="E896" t="s">
        <v>19</v>
      </c>
      <c r="F896" t="s">
        <v>19</v>
      </c>
      <c r="G896" t="s">
        <v>19</v>
      </c>
      <c r="H896" t="s">
        <v>19</v>
      </c>
      <c r="I896" t="s">
        <v>19</v>
      </c>
      <c r="J896" s="11">
        <v>43690</v>
      </c>
      <c r="K896">
        <v>15</v>
      </c>
      <c r="L896">
        <v>18</v>
      </c>
      <c r="M896">
        <v>18806</v>
      </c>
      <c r="N896">
        <v>0</v>
      </c>
      <c r="O896">
        <v>0</v>
      </c>
      <c r="P896">
        <v>0</v>
      </c>
      <c r="Q896">
        <v>0</v>
      </c>
      <c r="R896">
        <v>4.9621396000000004</v>
      </c>
      <c r="S896">
        <v>4.7749594000000002</v>
      </c>
      <c r="T896">
        <v>4.6208286000000003</v>
      </c>
      <c r="U896">
        <v>4.6247854000000004</v>
      </c>
      <c r="V896">
        <v>4.8867282999999997</v>
      </c>
      <c r="W896">
        <v>5.3429095000000002</v>
      </c>
      <c r="X896">
        <v>5.9051578999999998</v>
      </c>
      <c r="Y896">
        <v>6.4270874999999998</v>
      </c>
      <c r="Z896">
        <v>6.9211326</v>
      </c>
      <c r="AA896">
        <v>7.3691725000000003</v>
      </c>
      <c r="AB896">
        <v>7.8640394999999996</v>
      </c>
      <c r="AC896">
        <v>8.0615945</v>
      </c>
      <c r="AD896">
        <v>7.9983304000000004</v>
      </c>
      <c r="AE896">
        <v>8.2363554000000008</v>
      </c>
      <c r="AF896">
        <v>8.1983758000000009</v>
      </c>
      <c r="AG896">
        <v>7.993576</v>
      </c>
      <c r="AH896">
        <v>7.5556130000000001</v>
      </c>
      <c r="AI896">
        <v>6.9764499999999998</v>
      </c>
      <c r="AJ896">
        <v>6.6259860000000002</v>
      </c>
      <c r="AK896">
        <v>6.5406870000000001</v>
      </c>
      <c r="AL896">
        <v>6.3327679999999997</v>
      </c>
      <c r="AM896">
        <v>5.9154900000000001</v>
      </c>
      <c r="AN896">
        <v>5.4365500000000004</v>
      </c>
      <c r="AO896">
        <v>5.0575510000000001</v>
      </c>
      <c r="AP896">
        <v>71.878780000000006</v>
      </c>
      <c r="AQ896">
        <v>70.251959999999997</v>
      </c>
      <c r="AR896">
        <v>69.346829999999997</v>
      </c>
      <c r="AS896">
        <v>67.725809999999996</v>
      </c>
      <c r="AT896">
        <v>66.171970000000002</v>
      </c>
      <c r="AU896">
        <v>65.401610000000005</v>
      </c>
      <c r="AV896">
        <v>65.156710000000004</v>
      </c>
      <c r="AW896">
        <v>66.145089999999996</v>
      </c>
      <c r="AX896">
        <v>71.052599999999998</v>
      </c>
      <c r="AY896">
        <v>77.031599999999997</v>
      </c>
      <c r="AZ896">
        <v>81.608729999999994</v>
      </c>
      <c r="BA896">
        <v>85.138180000000006</v>
      </c>
      <c r="BB896">
        <v>88.379909999999995</v>
      </c>
      <c r="BC896">
        <v>90.880709999999993</v>
      </c>
      <c r="BD896">
        <v>92.823329999999999</v>
      </c>
      <c r="BE896">
        <v>94.309849999999997</v>
      </c>
      <c r="BF896">
        <v>95.312179999999998</v>
      </c>
      <c r="BG896">
        <v>95.540210000000002</v>
      </c>
      <c r="BH896">
        <v>94.727710000000002</v>
      </c>
      <c r="BI896">
        <v>92.318560000000005</v>
      </c>
      <c r="BJ896">
        <v>86.634320000000002</v>
      </c>
      <c r="BK896">
        <v>81.420659999999998</v>
      </c>
      <c r="BL896">
        <v>77.659130000000005</v>
      </c>
      <c r="BM896">
        <v>75.166409999999999</v>
      </c>
      <c r="BN896">
        <v>-3.1881399999999997E-2</v>
      </c>
      <c r="BO896">
        <v>-3.8494199999999999E-2</v>
      </c>
      <c r="BP896">
        <v>-2.7148100000000001E-2</v>
      </c>
      <c r="BQ896">
        <v>-1.28778E-2</v>
      </c>
      <c r="BR896">
        <v>-6.8846999999999997E-3</v>
      </c>
      <c r="BS896">
        <v>-7.8819000000000007E-3</v>
      </c>
      <c r="BT896">
        <v>1.2116999999999999E-2</v>
      </c>
      <c r="BU896">
        <v>7.0835599999999999E-2</v>
      </c>
      <c r="BV896">
        <v>4.0866699999999999E-2</v>
      </c>
      <c r="BW896">
        <v>2.3792000000000002E-3</v>
      </c>
      <c r="BX896">
        <v>-7.0499999999999998E-3</v>
      </c>
      <c r="BY896">
        <v>-2.12298E-2</v>
      </c>
      <c r="BZ896">
        <v>-1.05305E-2</v>
      </c>
      <c r="CA896">
        <v>-1.18925E-2</v>
      </c>
      <c r="CB896">
        <v>7.7992900000000004E-2</v>
      </c>
      <c r="CC896">
        <v>7.6747200000000002E-2</v>
      </c>
      <c r="CD896">
        <v>7.3380100000000004E-2</v>
      </c>
      <c r="CE896">
        <v>6.9653999999999994E-2</v>
      </c>
      <c r="CF896">
        <v>4.6033000000000003E-3</v>
      </c>
      <c r="CG896">
        <v>-4.68803E-2</v>
      </c>
      <c r="CH896">
        <v>-3.9420799999999999E-2</v>
      </c>
      <c r="CI896">
        <v>-8.9680999999999997E-3</v>
      </c>
      <c r="CJ896">
        <v>-7.8767000000000004E-3</v>
      </c>
      <c r="CK896">
        <v>-1.5047700000000001E-2</v>
      </c>
      <c r="CL896">
        <v>2.6546E-3</v>
      </c>
      <c r="CM896">
        <v>2.0685999999999999E-3</v>
      </c>
      <c r="CN896">
        <v>1.6704999999999999E-3</v>
      </c>
      <c r="CO896">
        <v>1.353E-3</v>
      </c>
      <c r="CP896">
        <v>8.0630000000000003E-4</v>
      </c>
      <c r="CQ896">
        <v>5.5170000000000002E-4</v>
      </c>
      <c r="CR896">
        <v>4.9899999999999999E-4</v>
      </c>
      <c r="CS896">
        <v>7.0779999999999997E-4</v>
      </c>
      <c r="CT896">
        <v>5.0009999999999996E-4</v>
      </c>
      <c r="CU896" s="76">
        <v>5.0779999999999998E-4</v>
      </c>
      <c r="CV896" s="76">
        <v>4.2240000000000002E-4</v>
      </c>
      <c r="CW896" s="76">
        <v>1.496E-4</v>
      </c>
      <c r="CX896" s="76">
        <v>4.9660000000000004E-4</v>
      </c>
      <c r="CY896">
        <v>9.6420000000000002E-4</v>
      </c>
      <c r="CZ896">
        <v>1.7595E-3</v>
      </c>
      <c r="DA896">
        <v>2.6248999999999999E-3</v>
      </c>
      <c r="DB896">
        <v>3.0144999999999998E-3</v>
      </c>
      <c r="DC896">
        <v>3.3568999999999999E-3</v>
      </c>
      <c r="DD896">
        <v>7.6378000000000001E-3</v>
      </c>
      <c r="DE896">
        <v>8.6697000000000007E-3</v>
      </c>
      <c r="DF896">
        <v>7.2697999999999999E-3</v>
      </c>
      <c r="DG896">
        <v>2.5022E-3</v>
      </c>
      <c r="DH896">
        <v>2.1727000000000001E-3</v>
      </c>
      <c r="DI896">
        <v>2.1971E-3</v>
      </c>
    </row>
    <row r="897" spans="1:113" x14ac:dyDescent="0.25">
      <c r="A897" t="str">
        <f t="shared" si="14"/>
        <v>Sierra_All_All_All_All_All_43691</v>
      </c>
      <c r="B897" t="s">
        <v>177</v>
      </c>
      <c r="C897" t="s">
        <v>296</v>
      </c>
      <c r="D897" t="s">
        <v>194</v>
      </c>
      <c r="E897" t="s">
        <v>19</v>
      </c>
      <c r="F897" t="s">
        <v>19</v>
      </c>
      <c r="G897" t="s">
        <v>19</v>
      </c>
      <c r="H897" t="s">
        <v>19</v>
      </c>
      <c r="I897" t="s">
        <v>19</v>
      </c>
      <c r="J897" s="11">
        <v>43691</v>
      </c>
      <c r="K897">
        <v>15</v>
      </c>
      <c r="L897">
        <v>18</v>
      </c>
      <c r="M897">
        <v>18787</v>
      </c>
      <c r="N897">
        <v>0</v>
      </c>
      <c r="O897">
        <v>0</v>
      </c>
      <c r="P897">
        <v>0</v>
      </c>
      <c r="Q897">
        <v>0</v>
      </c>
      <c r="R897">
        <v>4.7871734999999997</v>
      </c>
      <c r="S897">
        <v>4.6224144000000003</v>
      </c>
      <c r="T897">
        <v>4.5169288999999999</v>
      </c>
      <c r="U897">
        <v>4.4961117000000002</v>
      </c>
      <c r="V897">
        <v>4.7091386999999996</v>
      </c>
      <c r="W897">
        <v>5.2792529000000004</v>
      </c>
      <c r="X897">
        <v>5.8773289000000002</v>
      </c>
      <c r="Y897">
        <v>6.4807379000000003</v>
      </c>
      <c r="Z897">
        <v>7.3014894000000004</v>
      </c>
      <c r="AA897">
        <v>7.8927972000000004</v>
      </c>
      <c r="AB897">
        <v>8.3685522999999993</v>
      </c>
      <c r="AC897">
        <v>8.6521247999999993</v>
      </c>
      <c r="AD897">
        <v>8.6033079000000008</v>
      </c>
      <c r="AE897">
        <v>8.8865581000000002</v>
      </c>
      <c r="AF897">
        <v>8.7299295000000008</v>
      </c>
      <c r="AG897">
        <v>8.4366230000000009</v>
      </c>
      <c r="AH897">
        <v>8.0019209999999994</v>
      </c>
      <c r="AI897">
        <v>7.3686790000000002</v>
      </c>
      <c r="AJ897">
        <v>7.1217709999999999</v>
      </c>
      <c r="AK897">
        <v>6.9340770000000003</v>
      </c>
      <c r="AL897">
        <v>6.5668309999999996</v>
      </c>
      <c r="AM897">
        <v>5.9869209999999997</v>
      </c>
      <c r="AN897">
        <v>5.4804830000000004</v>
      </c>
      <c r="AO897">
        <v>5.1403129999999999</v>
      </c>
      <c r="AP897">
        <v>74.618669999999995</v>
      </c>
      <c r="AQ897">
        <v>72.177170000000004</v>
      </c>
      <c r="AR897">
        <v>70.516080000000002</v>
      </c>
      <c r="AS897">
        <v>68.610259999999997</v>
      </c>
      <c r="AT897">
        <v>67.447310000000002</v>
      </c>
      <c r="AU897">
        <v>67.425880000000006</v>
      </c>
      <c r="AV897">
        <v>66.259889999999999</v>
      </c>
      <c r="AW897">
        <v>67.368610000000004</v>
      </c>
      <c r="AX897">
        <v>72.910259999999994</v>
      </c>
      <c r="AY897">
        <v>78.644350000000003</v>
      </c>
      <c r="AZ897">
        <v>84.146090000000001</v>
      </c>
      <c r="BA897">
        <v>88.529120000000006</v>
      </c>
      <c r="BB897">
        <v>91.824330000000003</v>
      </c>
      <c r="BC897">
        <v>94.585489999999993</v>
      </c>
      <c r="BD897">
        <v>96.615849999999995</v>
      </c>
      <c r="BE897">
        <v>98.410489999999996</v>
      </c>
      <c r="BF897">
        <v>99.360129999999998</v>
      </c>
      <c r="BG897">
        <v>100.02249999999999</v>
      </c>
      <c r="BH897">
        <v>99.603149999999999</v>
      </c>
      <c r="BI897">
        <v>96.312960000000004</v>
      </c>
      <c r="BJ897">
        <v>89.35548</v>
      </c>
      <c r="BK897">
        <v>83.660679999999999</v>
      </c>
      <c r="BL897">
        <v>80.222290000000001</v>
      </c>
      <c r="BM897">
        <v>77.57329</v>
      </c>
      <c r="BN897">
        <v>-3.6637799999999998E-2</v>
      </c>
      <c r="BO897">
        <v>-4.46919E-2</v>
      </c>
      <c r="BP897">
        <v>-3.2132599999999997E-2</v>
      </c>
      <c r="BQ897">
        <v>-1.53127E-2</v>
      </c>
      <c r="BR897">
        <v>-6.5091000000000003E-3</v>
      </c>
      <c r="BS897">
        <v>-8.6884000000000006E-3</v>
      </c>
      <c r="BT897">
        <v>1.065E-2</v>
      </c>
      <c r="BU897">
        <v>6.82561E-2</v>
      </c>
      <c r="BV897">
        <v>3.4718400000000003E-2</v>
      </c>
      <c r="BW897">
        <v>1.2045000000000001E-3</v>
      </c>
      <c r="BX897">
        <v>-7.9991999999999997E-3</v>
      </c>
      <c r="BY897">
        <v>-2.0836400000000001E-2</v>
      </c>
      <c r="BZ897">
        <v>-1.25383E-2</v>
      </c>
      <c r="CA897">
        <v>5.0470000000000003E-3</v>
      </c>
      <c r="CB897">
        <v>0.1051484</v>
      </c>
      <c r="CC897">
        <v>8.6782399999999996E-2</v>
      </c>
      <c r="CD897">
        <v>7.2844400000000004E-2</v>
      </c>
      <c r="CE897">
        <v>5.0838899999999999E-2</v>
      </c>
      <c r="CF897">
        <v>-2.9648799999999999E-2</v>
      </c>
      <c r="CG897">
        <v>-6.7569500000000005E-2</v>
      </c>
      <c r="CH897">
        <v>-4.5683500000000002E-2</v>
      </c>
      <c r="CI897">
        <v>-1.01163E-2</v>
      </c>
      <c r="CJ897">
        <v>-6.4307000000000001E-3</v>
      </c>
      <c r="CK897">
        <v>-1.62075E-2</v>
      </c>
      <c r="CL897">
        <v>2.3971999999999999E-3</v>
      </c>
      <c r="CM897">
        <v>1.8473000000000001E-3</v>
      </c>
      <c r="CN897">
        <v>1.5379E-3</v>
      </c>
      <c r="CO897">
        <v>1.2505000000000001E-3</v>
      </c>
      <c r="CP897">
        <v>7.6690000000000005E-4</v>
      </c>
      <c r="CQ897">
        <v>5.5210000000000003E-4</v>
      </c>
      <c r="CR897">
        <v>6.1879999999999997E-4</v>
      </c>
      <c r="CS897">
        <v>6.7860000000000001E-4</v>
      </c>
      <c r="CT897">
        <v>5.5349999999999996E-4</v>
      </c>
      <c r="CU897">
        <v>4.4769999999999999E-4</v>
      </c>
      <c r="CV897" s="76">
        <v>3.8630000000000001E-4</v>
      </c>
      <c r="CW897" s="76">
        <v>1.2879999999999999E-4</v>
      </c>
      <c r="CX897" s="76">
        <v>4.2109999999999999E-4</v>
      </c>
      <c r="CY897">
        <v>8.3529999999999997E-4</v>
      </c>
      <c r="CZ897">
        <v>1.5436E-3</v>
      </c>
      <c r="DA897">
        <v>2.5931999999999999E-3</v>
      </c>
      <c r="DB897">
        <v>2.8062999999999999E-3</v>
      </c>
      <c r="DC897">
        <v>2.9397999999999998E-3</v>
      </c>
      <c r="DD897">
        <v>6.9997999999999996E-3</v>
      </c>
      <c r="DE897">
        <v>7.4578999999999999E-3</v>
      </c>
      <c r="DF897">
        <v>6.0825999999999996E-3</v>
      </c>
      <c r="DG897">
        <v>2.0849000000000002E-3</v>
      </c>
      <c r="DH897">
        <v>1.7604000000000001E-3</v>
      </c>
      <c r="DI897">
        <v>1.8684000000000001E-3</v>
      </c>
    </row>
    <row r="898" spans="1:113" x14ac:dyDescent="0.25">
      <c r="A898" t="str">
        <f t="shared" si="14"/>
        <v>Sierra_All_All_All_All_All_43693</v>
      </c>
      <c r="B898" t="s">
        <v>177</v>
      </c>
      <c r="C898" t="s">
        <v>296</v>
      </c>
      <c r="D898" t="s">
        <v>194</v>
      </c>
      <c r="E898" t="s">
        <v>19</v>
      </c>
      <c r="F898" t="s">
        <v>19</v>
      </c>
      <c r="G898" t="s">
        <v>19</v>
      </c>
      <c r="H898" t="s">
        <v>19</v>
      </c>
      <c r="I898" t="s">
        <v>19</v>
      </c>
      <c r="J898" s="11">
        <v>43693</v>
      </c>
      <c r="K898">
        <v>15</v>
      </c>
      <c r="L898">
        <v>18</v>
      </c>
      <c r="M898">
        <v>18740</v>
      </c>
      <c r="N898">
        <v>0</v>
      </c>
      <c r="O898">
        <v>0</v>
      </c>
      <c r="P898">
        <v>0</v>
      </c>
      <c r="Q898">
        <v>0</v>
      </c>
      <c r="R898">
        <v>5.1249079000000002</v>
      </c>
      <c r="S898">
        <v>4.9525525000000004</v>
      </c>
      <c r="T898">
        <v>4.7907102000000004</v>
      </c>
      <c r="U898">
        <v>4.7689725000000003</v>
      </c>
      <c r="V898">
        <v>5.0698287000000004</v>
      </c>
      <c r="W898">
        <v>5.5586203000000003</v>
      </c>
      <c r="X898">
        <v>6.1456439999999999</v>
      </c>
      <c r="Y898">
        <v>6.7375693999999999</v>
      </c>
      <c r="Z898">
        <v>7.6754990000000003</v>
      </c>
      <c r="AA898">
        <v>8.2737437000000007</v>
      </c>
      <c r="AB898">
        <v>8.6478088999999994</v>
      </c>
      <c r="AC898">
        <v>8.7623662000000007</v>
      </c>
      <c r="AD898">
        <v>8.6830563000000005</v>
      </c>
      <c r="AE898">
        <v>8.9607863000000005</v>
      </c>
      <c r="AF898">
        <v>8.7876580000000004</v>
      </c>
      <c r="AG898">
        <v>8.3959449999999993</v>
      </c>
      <c r="AH898">
        <v>7.8592250000000003</v>
      </c>
      <c r="AI898">
        <v>7.3161009999999997</v>
      </c>
      <c r="AJ898">
        <v>6.9354110000000002</v>
      </c>
      <c r="AK898">
        <v>6.710839</v>
      </c>
      <c r="AL898">
        <v>6.531301</v>
      </c>
      <c r="AM898">
        <v>6.0960999999999999</v>
      </c>
      <c r="AN898">
        <v>5.5498279999999998</v>
      </c>
      <c r="AO898">
        <v>5.161378</v>
      </c>
      <c r="AP898">
        <v>77.287440000000004</v>
      </c>
      <c r="AQ898">
        <v>77.674769999999995</v>
      </c>
      <c r="AR898">
        <v>76.390690000000006</v>
      </c>
      <c r="AS898">
        <v>75.1143</v>
      </c>
      <c r="AT898">
        <v>74.093770000000006</v>
      </c>
      <c r="AU898">
        <v>72.345399999999998</v>
      </c>
      <c r="AV898">
        <v>72.152460000000005</v>
      </c>
      <c r="AW898">
        <v>72.470479999999995</v>
      </c>
      <c r="AX898">
        <v>77.347049999999996</v>
      </c>
      <c r="AY898">
        <v>82.597970000000004</v>
      </c>
      <c r="AZ898">
        <v>86.833960000000005</v>
      </c>
      <c r="BA898">
        <v>90.959940000000003</v>
      </c>
      <c r="BB898">
        <v>93.497079999999997</v>
      </c>
      <c r="BC898">
        <v>96.028270000000006</v>
      </c>
      <c r="BD898">
        <v>98.548739999999995</v>
      </c>
      <c r="BE898">
        <v>99.829639999999998</v>
      </c>
      <c r="BF898">
        <v>100.7852</v>
      </c>
      <c r="BG898">
        <v>100.3501</v>
      </c>
      <c r="BH898">
        <v>99.083650000000006</v>
      </c>
      <c r="BI898">
        <v>94.762960000000007</v>
      </c>
      <c r="BJ898">
        <v>87.857860000000002</v>
      </c>
      <c r="BK898">
        <v>83.230890000000002</v>
      </c>
      <c r="BL898">
        <v>79.618489999999994</v>
      </c>
      <c r="BM898">
        <v>77.872060000000005</v>
      </c>
      <c r="BN898">
        <v>-3.7491099999999999E-2</v>
      </c>
      <c r="BO898">
        <v>-4.6912000000000002E-2</v>
      </c>
      <c r="BP898">
        <v>-3.9512499999999999E-2</v>
      </c>
      <c r="BQ898">
        <v>-2.14705E-2</v>
      </c>
      <c r="BR898">
        <v>-1.56642E-2</v>
      </c>
      <c r="BS898">
        <v>-1.7212700000000001E-2</v>
      </c>
      <c r="BT898">
        <v>3.7168000000000001E-3</v>
      </c>
      <c r="BU898">
        <v>6.3413200000000003E-2</v>
      </c>
      <c r="BV898">
        <v>1.9888900000000001E-2</v>
      </c>
      <c r="BW898">
        <v>-7.9193000000000006E-3</v>
      </c>
      <c r="BX898">
        <v>-1.26657E-2</v>
      </c>
      <c r="BY898">
        <v>-2.2361700000000002E-2</v>
      </c>
      <c r="BZ898">
        <v>-1.13694E-2</v>
      </c>
      <c r="CA898">
        <v>1.28821E-2</v>
      </c>
      <c r="CB898">
        <v>0.1193959</v>
      </c>
      <c r="CC898">
        <v>9.1740600000000005E-2</v>
      </c>
      <c r="CD898">
        <v>7.2633799999999998E-2</v>
      </c>
      <c r="CE898">
        <v>4.8721199999999999E-2</v>
      </c>
      <c r="CF898">
        <v>-3.14281E-2</v>
      </c>
      <c r="CG898">
        <v>-6.5128699999999998E-2</v>
      </c>
      <c r="CH898">
        <v>-4.43922E-2</v>
      </c>
      <c r="CI898">
        <v>-8.8622000000000006E-3</v>
      </c>
      <c r="CJ898">
        <v>-5.5894999999999999E-3</v>
      </c>
      <c r="CK898">
        <v>-1.45633E-2</v>
      </c>
      <c r="CL898">
        <v>2.4114000000000002E-3</v>
      </c>
      <c r="CM898">
        <v>1.7374999999999999E-3</v>
      </c>
      <c r="CN898">
        <v>1.4904E-3</v>
      </c>
      <c r="CO898">
        <v>1.245E-3</v>
      </c>
      <c r="CP898">
        <v>8.1360000000000004E-4</v>
      </c>
      <c r="CQ898">
        <v>6.1450000000000003E-4</v>
      </c>
      <c r="CR898">
        <v>6.3759999999999999E-4</v>
      </c>
      <c r="CS898">
        <v>7.6349999999999996E-4</v>
      </c>
      <c r="CT898">
        <v>5.6389999999999999E-4</v>
      </c>
      <c r="CU898">
        <v>4.6870000000000001E-4</v>
      </c>
      <c r="CV898" s="76">
        <v>4.193E-4</v>
      </c>
      <c r="CW898" s="76">
        <v>1.639E-4</v>
      </c>
      <c r="CX898" s="76">
        <v>5.1029999999999999E-4</v>
      </c>
      <c r="CY898">
        <v>8.4049999999999999E-4</v>
      </c>
      <c r="CZ898">
        <v>1.5694000000000001E-3</v>
      </c>
      <c r="DA898">
        <v>2.8200999999999999E-3</v>
      </c>
      <c r="DB898">
        <v>2.9813999999999999E-3</v>
      </c>
      <c r="DC898">
        <v>3.1614999999999998E-3</v>
      </c>
      <c r="DD898">
        <v>6.9877000000000003E-3</v>
      </c>
      <c r="DE898">
        <v>7.7346999999999997E-3</v>
      </c>
      <c r="DF898">
        <v>6.6398999999999998E-3</v>
      </c>
      <c r="DG898">
        <v>2.4012E-3</v>
      </c>
      <c r="DH898">
        <v>2.2279999999999999E-3</v>
      </c>
      <c r="DI898">
        <v>2.3912999999999998E-3</v>
      </c>
    </row>
    <row r="899" spans="1:113" x14ac:dyDescent="0.25">
      <c r="A899" t="str">
        <f t="shared" si="14"/>
        <v>Sierra_All_All_All_All_All_43703</v>
      </c>
      <c r="B899" t="s">
        <v>177</v>
      </c>
      <c r="C899" t="s">
        <v>296</v>
      </c>
      <c r="D899" t="s">
        <v>194</v>
      </c>
      <c r="E899" t="s">
        <v>19</v>
      </c>
      <c r="F899" t="s">
        <v>19</v>
      </c>
      <c r="G899" t="s">
        <v>19</v>
      </c>
      <c r="H899" t="s">
        <v>19</v>
      </c>
      <c r="I899" t="s">
        <v>19</v>
      </c>
      <c r="J899" s="11">
        <v>43703</v>
      </c>
      <c r="K899">
        <v>15</v>
      </c>
      <c r="L899">
        <v>18</v>
      </c>
      <c r="M899">
        <v>18584</v>
      </c>
      <c r="N899">
        <v>0</v>
      </c>
      <c r="O899">
        <v>0</v>
      </c>
      <c r="P899">
        <v>0</v>
      </c>
      <c r="Q899">
        <v>0</v>
      </c>
      <c r="R899">
        <v>4.5997227000000001</v>
      </c>
      <c r="S899">
        <v>4.4906237999999998</v>
      </c>
      <c r="T899">
        <v>4.4984349000000003</v>
      </c>
      <c r="U899">
        <v>4.5597877999999996</v>
      </c>
      <c r="V899">
        <v>4.9273688</v>
      </c>
      <c r="W899">
        <v>5.5326731000000002</v>
      </c>
      <c r="X899">
        <v>6.2473970999999997</v>
      </c>
      <c r="Y899">
        <v>6.9294262</v>
      </c>
      <c r="Z899">
        <v>7.6805365999999999</v>
      </c>
      <c r="AA899">
        <v>8.1941304000000006</v>
      </c>
      <c r="AB899">
        <v>8.5616322999999994</v>
      </c>
      <c r="AC899">
        <v>8.8181370999999995</v>
      </c>
      <c r="AD899">
        <v>8.7407576999999996</v>
      </c>
      <c r="AE899">
        <v>8.9072996</v>
      </c>
      <c r="AF899">
        <v>8.7947679000000001</v>
      </c>
      <c r="AG899">
        <v>8.4973150000000004</v>
      </c>
      <c r="AH899">
        <v>8.0448430000000002</v>
      </c>
      <c r="AI899">
        <v>7.347874</v>
      </c>
      <c r="AJ899">
        <v>7.070748</v>
      </c>
      <c r="AK899">
        <v>7.0108839999999999</v>
      </c>
      <c r="AL899">
        <v>6.7970119999999996</v>
      </c>
      <c r="AM899">
        <v>6.2911349999999997</v>
      </c>
      <c r="AN899">
        <v>5.7575450000000004</v>
      </c>
      <c r="AO899">
        <v>5.3372599999999997</v>
      </c>
      <c r="AP899">
        <v>75.391229999999993</v>
      </c>
      <c r="AQ899">
        <v>74.23254</v>
      </c>
      <c r="AR899">
        <v>72.732420000000005</v>
      </c>
      <c r="AS899">
        <v>71.580510000000004</v>
      </c>
      <c r="AT899">
        <v>70.513540000000006</v>
      </c>
      <c r="AU899">
        <v>69.013819999999996</v>
      </c>
      <c r="AV899">
        <v>67.658360000000002</v>
      </c>
      <c r="AW899">
        <v>68.629710000000003</v>
      </c>
      <c r="AX899">
        <v>73.984759999999994</v>
      </c>
      <c r="AY899">
        <v>78.448719999999994</v>
      </c>
      <c r="AZ899">
        <v>83.675380000000004</v>
      </c>
      <c r="BA899">
        <v>87.493600000000001</v>
      </c>
      <c r="BB899">
        <v>90.913139999999999</v>
      </c>
      <c r="BC899">
        <v>93.998599999999996</v>
      </c>
      <c r="BD899">
        <v>96.231390000000005</v>
      </c>
      <c r="BE899">
        <v>97.906670000000005</v>
      </c>
      <c r="BF899">
        <v>98.5715</v>
      </c>
      <c r="BG899">
        <v>98.905320000000003</v>
      </c>
      <c r="BH899">
        <v>97.972269999999995</v>
      </c>
      <c r="BI899">
        <v>93.684049999999999</v>
      </c>
      <c r="BJ899">
        <v>86.789919999999995</v>
      </c>
      <c r="BK899">
        <v>82.345709999999997</v>
      </c>
      <c r="BL899">
        <v>79.060040000000001</v>
      </c>
      <c r="BM899">
        <v>76.648629999999997</v>
      </c>
      <c r="BN899">
        <v>-3.3551900000000003E-2</v>
      </c>
      <c r="BO899">
        <v>-4.1500500000000003E-2</v>
      </c>
      <c r="BP899">
        <v>-3.10608E-2</v>
      </c>
      <c r="BQ899">
        <v>-1.57214E-2</v>
      </c>
      <c r="BR899">
        <v>-6.4431999999999996E-3</v>
      </c>
      <c r="BS899">
        <v>-6.8414000000000001E-3</v>
      </c>
      <c r="BT899">
        <v>1.15079E-2</v>
      </c>
      <c r="BU899">
        <v>7.1226499999999998E-2</v>
      </c>
      <c r="BV899">
        <v>3.18255E-2</v>
      </c>
      <c r="BW899">
        <v>1.0451E-3</v>
      </c>
      <c r="BX899">
        <v>-8.9207999999999996E-3</v>
      </c>
      <c r="BY899">
        <v>-2.3046400000000002E-2</v>
      </c>
      <c r="BZ899">
        <v>-1.3521500000000001E-2</v>
      </c>
      <c r="CA899">
        <v>5.3562000000000002E-3</v>
      </c>
      <c r="CB899">
        <v>0.1077627</v>
      </c>
      <c r="CC899">
        <v>8.8858300000000001E-2</v>
      </c>
      <c r="CD899">
        <v>7.3671399999999998E-2</v>
      </c>
      <c r="CE899">
        <v>5.5498699999999998E-2</v>
      </c>
      <c r="CF899">
        <v>-2.0445600000000001E-2</v>
      </c>
      <c r="CG899">
        <v>-5.6256E-2</v>
      </c>
      <c r="CH899">
        <v>-4.32834E-2</v>
      </c>
      <c r="CI899">
        <v>-9.0814999999999993E-3</v>
      </c>
      <c r="CJ899">
        <v>-5.6334999999999996E-3</v>
      </c>
      <c r="CK899">
        <v>-1.52601E-2</v>
      </c>
      <c r="CL899">
        <v>4.1520999999999997E-3</v>
      </c>
      <c r="CM899">
        <v>2.8102000000000001E-3</v>
      </c>
      <c r="CN899">
        <v>2.5198E-3</v>
      </c>
      <c r="CO899">
        <v>1.6548000000000001E-3</v>
      </c>
      <c r="CP899">
        <v>9.2969999999999999E-4</v>
      </c>
      <c r="CQ899">
        <v>8.7299999999999997E-4</v>
      </c>
      <c r="CR899">
        <v>9.0779999999999995E-4</v>
      </c>
      <c r="CS899">
        <v>8.2249999999999999E-4</v>
      </c>
      <c r="CT899">
        <v>7.4910000000000005E-4</v>
      </c>
      <c r="CU899">
        <v>5.5670000000000003E-4</v>
      </c>
      <c r="CV899" s="76">
        <v>5.3569999999999996E-4</v>
      </c>
      <c r="CW899" s="76">
        <v>2.0540000000000001E-4</v>
      </c>
      <c r="CX899" s="76">
        <v>7.2690000000000005E-4</v>
      </c>
      <c r="CY899">
        <v>1.1000000000000001E-3</v>
      </c>
      <c r="CZ899">
        <v>1.8002000000000001E-3</v>
      </c>
      <c r="DA899">
        <v>3.0926E-3</v>
      </c>
      <c r="DB899">
        <v>3.2542000000000001E-3</v>
      </c>
      <c r="DC899">
        <v>3.6291000000000001E-3</v>
      </c>
      <c r="DD899">
        <v>7.5621000000000004E-3</v>
      </c>
      <c r="DE899">
        <v>8.7779999999999993E-3</v>
      </c>
      <c r="DF899">
        <v>7.6985999999999999E-3</v>
      </c>
      <c r="DG899">
        <v>3.3289999999999999E-3</v>
      </c>
      <c r="DH899">
        <v>3.2458000000000001E-3</v>
      </c>
      <c r="DI899">
        <v>3.2114000000000001E-3</v>
      </c>
    </row>
    <row r="900" spans="1:113" x14ac:dyDescent="0.25">
      <c r="A900" t="str">
        <f t="shared" si="14"/>
        <v>Sierra_All_All_All_All_All_43704</v>
      </c>
      <c r="B900" t="s">
        <v>177</v>
      </c>
      <c r="C900" t="s">
        <v>296</v>
      </c>
      <c r="D900" t="s">
        <v>194</v>
      </c>
      <c r="E900" t="s">
        <v>19</v>
      </c>
      <c r="F900" t="s">
        <v>19</v>
      </c>
      <c r="G900" t="s">
        <v>19</v>
      </c>
      <c r="H900" t="s">
        <v>19</v>
      </c>
      <c r="I900" t="s">
        <v>19</v>
      </c>
      <c r="J900" s="11">
        <v>43704</v>
      </c>
      <c r="K900">
        <v>15</v>
      </c>
      <c r="L900">
        <v>18</v>
      </c>
      <c r="M900">
        <v>18557</v>
      </c>
      <c r="N900">
        <v>0</v>
      </c>
      <c r="O900">
        <v>0</v>
      </c>
      <c r="P900">
        <v>0</v>
      </c>
      <c r="Q900">
        <v>0</v>
      </c>
      <c r="R900">
        <v>5.0818304000000003</v>
      </c>
      <c r="S900">
        <v>4.9239929</v>
      </c>
      <c r="T900">
        <v>4.7381906999999996</v>
      </c>
      <c r="U900">
        <v>4.6012601000000002</v>
      </c>
      <c r="V900">
        <v>4.8533514000000002</v>
      </c>
      <c r="W900">
        <v>5.3934049000000002</v>
      </c>
      <c r="X900">
        <v>6.2028264000000002</v>
      </c>
      <c r="Y900">
        <v>6.7839875000000003</v>
      </c>
      <c r="Z900">
        <v>7.5099260000000001</v>
      </c>
      <c r="AA900">
        <v>8.0364509000000002</v>
      </c>
      <c r="AB900">
        <v>8.4660916999999998</v>
      </c>
      <c r="AC900">
        <v>8.6864457000000002</v>
      </c>
      <c r="AD900">
        <v>8.6660640999999998</v>
      </c>
      <c r="AE900">
        <v>8.8590844000000004</v>
      </c>
      <c r="AF900">
        <v>8.7649340000000002</v>
      </c>
      <c r="AG900">
        <v>8.4540070000000007</v>
      </c>
      <c r="AH900">
        <v>7.9423000000000004</v>
      </c>
      <c r="AI900">
        <v>7.2814500000000004</v>
      </c>
      <c r="AJ900">
        <v>6.9351659999999997</v>
      </c>
      <c r="AK900">
        <v>6.9012859999999998</v>
      </c>
      <c r="AL900">
        <v>6.6450630000000004</v>
      </c>
      <c r="AM900">
        <v>6.058236</v>
      </c>
      <c r="AN900">
        <v>5.5968900000000001</v>
      </c>
      <c r="AO900">
        <v>5.1492360000000001</v>
      </c>
      <c r="AP900">
        <v>75.195700000000002</v>
      </c>
      <c r="AQ900">
        <v>74.072789999999998</v>
      </c>
      <c r="AR900">
        <v>73.465850000000003</v>
      </c>
      <c r="AS900">
        <v>72.670900000000003</v>
      </c>
      <c r="AT900">
        <v>72.022189999999995</v>
      </c>
      <c r="AU900">
        <v>71.412030000000001</v>
      </c>
      <c r="AV900">
        <v>69.421109999999999</v>
      </c>
      <c r="AW900">
        <v>70.119309999999999</v>
      </c>
      <c r="AX900">
        <v>73.582499999999996</v>
      </c>
      <c r="AY900">
        <v>77.477130000000002</v>
      </c>
      <c r="AZ900">
        <v>82.80556</v>
      </c>
      <c r="BA900">
        <v>86.597909999999999</v>
      </c>
      <c r="BB900">
        <v>89.885230000000007</v>
      </c>
      <c r="BC900">
        <v>92.366540000000001</v>
      </c>
      <c r="BD900">
        <v>94.876599999999996</v>
      </c>
      <c r="BE900">
        <v>96.773650000000004</v>
      </c>
      <c r="BF900">
        <v>98.428280000000001</v>
      </c>
      <c r="BG900">
        <v>98.241919999999993</v>
      </c>
      <c r="BH900">
        <v>95.786060000000006</v>
      </c>
      <c r="BI900">
        <v>91.273269999999997</v>
      </c>
      <c r="BJ900">
        <v>85.700400000000002</v>
      </c>
      <c r="BK900">
        <v>81.675849999999997</v>
      </c>
      <c r="BL900">
        <v>78.696250000000006</v>
      </c>
      <c r="BM900">
        <v>76.676789999999997</v>
      </c>
      <c r="BN900">
        <v>-4.11925E-2</v>
      </c>
      <c r="BO900">
        <v>-5.3496700000000001E-2</v>
      </c>
      <c r="BP900">
        <v>-4.6509300000000003E-2</v>
      </c>
      <c r="BQ900">
        <v>-2.8198500000000001E-2</v>
      </c>
      <c r="BR900">
        <v>-2.0426400000000001E-2</v>
      </c>
      <c r="BS900">
        <v>-9.8192999999999996E-3</v>
      </c>
      <c r="BT900">
        <v>1.76913E-2</v>
      </c>
      <c r="BU900">
        <v>6.2811900000000004E-2</v>
      </c>
      <c r="BV900">
        <v>3.5705000000000001E-2</v>
      </c>
      <c r="BW900">
        <v>4.1983000000000003E-3</v>
      </c>
      <c r="BX900">
        <v>-7.693E-4</v>
      </c>
      <c r="BY900">
        <v>-4.3689000000000002E-3</v>
      </c>
      <c r="BZ900">
        <v>5.5880000000000003E-4</v>
      </c>
      <c r="CA900">
        <v>-4.4686999999999999E-3</v>
      </c>
      <c r="CB900">
        <v>7.3930499999999996E-2</v>
      </c>
      <c r="CC900">
        <v>7.3477200000000006E-2</v>
      </c>
      <c r="CD900">
        <v>7.1896199999999993E-2</v>
      </c>
      <c r="CE900">
        <v>6.2410399999999998E-2</v>
      </c>
      <c r="CF900">
        <v>7.0892000000000004E-3</v>
      </c>
      <c r="CG900">
        <v>-4.9012899999999998E-2</v>
      </c>
      <c r="CH900">
        <v>-2.9154200000000002E-2</v>
      </c>
      <c r="CI900">
        <v>-3.5230000000000001E-3</v>
      </c>
      <c r="CJ900">
        <v>1.4515999999999999E-3</v>
      </c>
      <c r="CK900">
        <v>-3.5271E-3</v>
      </c>
      <c r="CL900">
        <v>2.9613E-3</v>
      </c>
      <c r="CM900">
        <v>2.0596E-3</v>
      </c>
      <c r="CN900">
        <v>1.6111999999999999E-3</v>
      </c>
      <c r="CO900">
        <v>1.3123E-3</v>
      </c>
      <c r="CP900">
        <v>8.585E-4</v>
      </c>
      <c r="CQ900">
        <v>6.6870000000000005E-4</v>
      </c>
      <c r="CR900">
        <v>7.7269999999999997E-4</v>
      </c>
      <c r="CS900">
        <v>7.9350000000000004E-4</v>
      </c>
      <c r="CT900">
        <v>7.5210000000000001E-4</v>
      </c>
      <c r="CU900">
        <v>5.9909999999999998E-4</v>
      </c>
      <c r="CV900" s="76">
        <v>5.6899999999999995E-4</v>
      </c>
      <c r="CW900" s="76">
        <v>1.9090000000000001E-4</v>
      </c>
      <c r="CX900" s="76">
        <v>6.713E-4</v>
      </c>
      <c r="CY900">
        <v>1.8335999999999999E-3</v>
      </c>
      <c r="CZ900">
        <v>2.4662E-3</v>
      </c>
      <c r="DA900">
        <v>3.7973999999999998E-3</v>
      </c>
      <c r="DB900">
        <v>3.8487E-3</v>
      </c>
      <c r="DC900">
        <v>4.5992999999999997E-3</v>
      </c>
      <c r="DD900">
        <v>8.2171999999999992E-3</v>
      </c>
      <c r="DE900">
        <v>8.5091000000000003E-3</v>
      </c>
      <c r="DF900">
        <v>8.1586000000000002E-3</v>
      </c>
      <c r="DG900">
        <v>2.8904999999999998E-3</v>
      </c>
      <c r="DH900">
        <v>2.5883E-3</v>
      </c>
      <c r="DI900">
        <v>2.4729999999999999E-3</v>
      </c>
    </row>
    <row r="901" spans="1:113" x14ac:dyDescent="0.25">
      <c r="A901" t="str">
        <f t="shared" si="14"/>
        <v>Sierra_All_All_All_All_All_43721</v>
      </c>
      <c r="B901" t="s">
        <v>177</v>
      </c>
      <c r="C901" t="s">
        <v>296</v>
      </c>
      <c r="D901" t="s">
        <v>194</v>
      </c>
      <c r="E901" t="s">
        <v>19</v>
      </c>
      <c r="F901" t="s">
        <v>19</v>
      </c>
      <c r="G901" t="s">
        <v>19</v>
      </c>
      <c r="H901" t="s">
        <v>19</v>
      </c>
      <c r="I901" t="s">
        <v>19</v>
      </c>
      <c r="J901" s="11">
        <v>43721</v>
      </c>
      <c r="K901">
        <v>15</v>
      </c>
      <c r="L901">
        <v>18</v>
      </c>
      <c r="M901">
        <v>18392</v>
      </c>
      <c r="N901">
        <v>0</v>
      </c>
      <c r="O901">
        <v>0</v>
      </c>
      <c r="P901">
        <v>0</v>
      </c>
      <c r="Q901">
        <v>0</v>
      </c>
      <c r="R901">
        <v>4.4678902999999996</v>
      </c>
      <c r="S901">
        <v>4.4144034000000003</v>
      </c>
      <c r="T901">
        <v>4.3097358999999997</v>
      </c>
      <c r="U901">
        <v>4.3075688999999997</v>
      </c>
      <c r="V901">
        <v>4.5025871999999998</v>
      </c>
      <c r="W901">
        <v>4.8960705999999998</v>
      </c>
      <c r="X901">
        <v>5.5413142000000004</v>
      </c>
      <c r="Y901">
        <v>5.7921008</v>
      </c>
      <c r="Z901">
        <v>6.4256120000000001</v>
      </c>
      <c r="AA901">
        <v>6.9536756999999998</v>
      </c>
      <c r="AB901">
        <v>7.4659442</v>
      </c>
      <c r="AC901">
        <v>7.7431678000000002</v>
      </c>
      <c r="AD901">
        <v>7.8533583</v>
      </c>
      <c r="AE901">
        <v>8.1347906999999999</v>
      </c>
      <c r="AF901">
        <v>8.0373371999999996</v>
      </c>
      <c r="AG901">
        <v>7.7739450000000003</v>
      </c>
      <c r="AH901">
        <v>7.276268</v>
      </c>
      <c r="AI901">
        <v>6.7277019999999998</v>
      </c>
      <c r="AJ901">
        <v>6.4117540000000002</v>
      </c>
      <c r="AK901">
        <v>6.3348490000000002</v>
      </c>
      <c r="AL901">
        <v>6.0314779999999999</v>
      </c>
      <c r="AM901">
        <v>5.5674599999999996</v>
      </c>
      <c r="AN901">
        <v>5.1127000000000002</v>
      </c>
      <c r="AO901">
        <v>4.8016540000000001</v>
      </c>
      <c r="AP901">
        <v>68.919169999999994</v>
      </c>
      <c r="AQ901">
        <v>66.687169999999995</v>
      </c>
      <c r="AR901">
        <v>65.107990000000001</v>
      </c>
      <c r="AS901">
        <v>63.643540000000002</v>
      </c>
      <c r="AT901">
        <v>62.6982</v>
      </c>
      <c r="AU901">
        <v>61.782040000000002</v>
      </c>
      <c r="AV901">
        <v>60.922170000000001</v>
      </c>
      <c r="AW901">
        <v>61.329329999999999</v>
      </c>
      <c r="AX901">
        <v>66.329539999999994</v>
      </c>
      <c r="AY901">
        <v>72.914479999999998</v>
      </c>
      <c r="AZ901">
        <v>79.011150000000001</v>
      </c>
      <c r="BA901">
        <v>84.214659999999995</v>
      </c>
      <c r="BB901">
        <v>87.589600000000004</v>
      </c>
      <c r="BC901">
        <v>90.914090000000002</v>
      </c>
      <c r="BD901">
        <v>92.9499</v>
      </c>
      <c r="BE901">
        <v>94.505809999999997</v>
      </c>
      <c r="BF901">
        <v>95.343860000000006</v>
      </c>
      <c r="BG901">
        <v>94.729140000000001</v>
      </c>
      <c r="BH901">
        <v>92.541359999999997</v>
      </c>
      <c r="BI901">
        <v>86.880099999999999</v>
      </c>
      <c r="BJ901">
        <v>79.887119999999996</v>
      </c>
      <c r="BK901">
        <v>75.473920000000007</v>
      </c>
      <c r="BL901">
        <v>73.448599999999999</v>
      </c>
      <c r="BM901">
        <v>70.97672</v>
      </c>
      <c r="BN901">
        <v>-6.7206399999999999E-2</v>
      </c>
      <c r="BO901">
        <v>-7.3268600000000003E-2</v>
      </c>
      <c r="BP901">
        <v>-7.1960499999999997E-2</v>
      </c>
      <c r="BQ901">
        <v>-3.5159000000000003E-2</v>
      </c>
      <c r="BR901">
        <v>-3.6219399999999999E-2</v>
      </c>
      <c r="BS901">
        <v>7.0061000000000003E-3</v>
      </c>
      <c r="BT901">
        <v>4.5324499999999997E-2</v>
      </c>
      <c r="BU901">
        <v>0.15686120000000001</v>
      </c>
      <c r="BV901">
        <v>0.1689302</v>
      </c>
      <c r="BW901">
        <v>0.11790299999999999</v>
      </c>
      <c r="BX901">
        <v>5.4607700000000002E-2</v>
      </c>
      <c r="BY901">
        <v>-1.6491100000000002E-2</v>
      </c>
      <c r="BZ901">
        <v>-3.4087899999999997E-2</v>
      </c>
      <c r="CA901">
        <v>-5.3376199999999999E-2</v>
      </c>
      <c r="CB901">
        <v>6.9354899999999997E-2</v>
      </c>
      <c r="CC901">
        <v>7.14032E-2</v>
      </c>
      <c r="CD901">
        <v>5.8331800000000003E-2</v>
      </c>
      <c r="CE901">
        <v>4.7135700000000003E-2</v>
      </c>
      <c r="CF901">
        <v>3.5174499999999997E-2</v>
      </c>
      <c r="CG901">
        <v>1.54211E-2</v>
      </c>
      <c r="CH901">
        <v>-1.70101E-2</v>
      </c>
      <c r="CI901">
        <v>-5.09287E-2</v>
      </c>
      <c r="CJ901">
        <v>-6.0113E-2</v>
      </c>
      <c r="CK901">
        <v>-6.9059999999999996E-2</v>
      </c>
      <c r="CL901">
        <v>2.7035000000000002E-3</v>
      </c>
      <c r="CM901">
        <v>2.7458999999999999E-3</v>
      </c>
      <c r="CN901">
        <v>2.5785000000000001E-3</v>
      </c>
      <c r="CO901">
        <v>1.8016E-3</v>
      </c>
      <c r="CP901">
        <v>1.6285E-3</v>
      </c>
      <c r="CQ901">
        <v>6.9249999999999997E-4</v>
      </c>
      <c r="CR901">
        <v>7.8010000000000004E-4</v>
      </c>
      <c r="CS901">
        <v>1.0249E-3</v>
      </c>
      <c r="CT901">
        <v>6.6549999999999997E-4</v>
      </c>
      <c r="CU901" s="76">
        <v>6.3440000000000002E-4</v>
      </c>
      <c r="CV901" s="76">
        <v>3.924E-4</v>
      </c>
      <c r="CW901" s="76">
        <v>1.7780000000000001E-4</v>
      </c>
      <c r="CX901" s="76">
        <v>4.839E-4</v>
      </c>
      <c r="CY901">
        <v>9.3420000000000005E-4</v>
      </c>
      <c r="CZ901">
        <v>1.6138000000000001E-3</v>
      </c>
      <c r="DA901">
        <v>2.2694999999999998E-3</v>
      </c>
      <c r="DB901">
        <v>2.5500000000000002E-3</v>
      </c>
      <c r="DC901">
        <v>2.9397E-3</v>
      </c>
      <c r="DD901">
        <v>6.6052000000000003E-3</v>
      </c>
      <c r="DE901">
        <v>7.4117999999999996E-3</v>
      </c>
      <c r="DF901">
        <v>5.8596999999999998E-3</v>
      </c>
      <c r="DG901">
        <v>2.8303E-3</v>
      </c>
      <c r="DH901">
        <v>2.5977999999999999E-3</v>
      </c>
      <c r="DI901">
        <v>2.8865000000000002E-3</v>
      </c>
    </row>
    <row r="902" spans="1:113" x14ac:dyDescent="0.25">
      <c r="A902" t="str">
        <f t="shared" si="14"/>
        <v>Sierra_All_All_All_All_All_2958465</v>
      </c>
      <c r="B902" t="s">
        <v>204</v>
      </c>
      <c r="C902" t="s">
        <v>296</v>
      </c>
      <c r="D902" t="s">
        <v>194</v>
      </c>
      <c r="E902" t="s">
        <v>19</v>
      </c>
      <c r="F902" t="s">
        <v>19</v>
      </c>
      <c r="G902" t="s">
        <v>19</v>
      </c>
      <c r="H902" t="s">
        <v>19</v>
      </c>
      <c r="I902" t="s">
        <v>19</v>
      </c>
      <c r="J902" s="11">
        <v>2958465</v>
      </c>
      <c r="K902">
        <v>15</v>
      </c>
      <c r="L902">
        <v>18</v>
      </c>
      <c r="M902">
        <v>18774.669999999998</v>
      </c>
      <c r="N902">
        <v>0</v>
      </c>
      <c r="O902">
        <v>0</v>
      </c>
      <c r="P902">
        <v>0</v>
      </c>
      <c r="Q902">
        <v>0</v>
      </c>
      <c r="R902">
        <v>4.8223153999999999</v>
      </c>
      <c r="S902">
        <v>4.6616920000000004</v>
      </c>
      <c r="T902">
        <v>4.5623028000000003</v>
      </c>
      <c r="U902">
        <v>4.5422627999999996</v>
      </c>
      <c r="V902">
        <v>4.773593</v>
      </c>
      <c r="W902">
        <v>5.2519372999999998</v>
      </c>
      <c r="X902">
        <v>5.8240059000000004</v>
      </c>
      <c r="Y902">
        <v>6.3648807999999999</v>
      </c>
      <c r="Z902">
        <v>7.0597687999999996</v>
      </c>
      <c r="AA902">
        <v>7.5854653000000001</v>
      </c>
      <c r="AB902">
        <v>8.0025385</v>
      </c>
      <c r="AC902">
        <v>8.2370868000000002</v>
      </c>
      <c r="AD902">
        <v>8.2202423000000007</v>
      </c>
      <c r="AE902">
        <v>8.4256349000000004</v>
      </c>
      <c r="AF902">
        <v>8.2996706000000007</v>
      </c>
      <c r="AG902">
        <v>8.0675100000000004</v>
      </c>
      <c r="AH902">
        <v>7.6514660000000001</v>
      </c>
      <c r="AI902">
        <v>7.0823739999999997</v>
      </c>
      <c r="AJ902">
        <v>6.7941820000000002</v>
      </c>
      <c r="AK902">
        <v>6.6914319999999998</v>
      </c>
      <c r="AL902">
        <v>6.4494259999999999</v>
      </c>
      <c r="AM902">
        <v>5.9971050000000004</v>
      </c>
      <c r="AN902">
        <v>5.4775640000000001</v>
      </c>
      <c r="AO902">
        <v>5.0860349999999999</v>
      </c>
      <c r="AP902">
        <v>74.244240000000005</v>
      </c>
      <c r="AQ902">
        <v>72.748720000000006</v>
      </c>
      <c r="AR902">
        <v>71.251170000000002</v>
      </c>
      <c r="AS902">
        <v>69.899280000000005</v>
      </c>
      <c r="AT902">
        <v>68.86</v>
      </c>
      <c r="AU902">
        <v>68.066699999999997</v>
      </c>
      <c r="AV902">
        <v>67.119579999999999</v>
      </c>
      <c r="AW902">
        <v>68.337069999999997</v>
      </c>
      <c r="AX902">
        <v>73.017889999999994</v>
      </c>
      <c r="AY902">
        <v>78.223050000000001</v>
      </c>
      <c r="AZ902">
        <v>83.100800000000007</v>
      </c>
      <c r="BA902">
        <v>86.994159999999994</v>
      </c>
      <c r="BB902">
        <v>90.123369999999994</v>
      </c>
      <c r="BC902">
        <v>92.972179999999994</v>
      </c>
      <c r="BD902">
        <v>95.255570000000006</v>
      </c>
      <c r="BE902">
        <v>96.762249999999995</v>
      </c>
      <c r="BF902">
        <v>97.824680000000001</v>
      </c>
      <c r="BG902">
        <v>97.958629999999999</v>
      </c>
      <c r="BH902">
        <v>96.779079999999993</v>
      </c>
      <c r="BI902">
        <v>93.138959999999997</v>
      </c>
      <c r="BJ902">
        <v>87.009280000000004</v>
      </c>
      <c r="BK902">
        <v>81.793379999999999</v>
      </c>
      <c r="BL902">
        <v>78.475809999999996</v>
      </c>
      <c r="BM902">
        <v>76.129490000000004</v>
      </c>
      <c r="BN902">
        <v>-6.3003500000000004E-2</v>
      </c>
      <c r="BO902">
        <v>-6.0829899999999999E-2</v>
      </c>
      <c r="BP902">
        <v>-5.7747600000000003E-2</v>
      </c>
      <c r="BQ902">
        <v>-3.8375199999999998E-2</v>
      </c>
      <c r="BR902">
        <v>-3.1634799999999998E-2</v>
      </c>
      <c r="BS902">
        <v>-2.6329200000000001E-2</v>
      </c>
      <c r="BT902">
        <v>3.4578E-3</v>
      </c>
      <c r="BU902">
        <v>7.1347499999999994E-2</v>
      </c>
      <c r="BV902">
        <v>6.7781800000000003E-2</v>
      </c>
      <c r="BW902">
        <v>3.4267699999999998E-2</v>
      </c>
      <c r="BX902">
        <v>5.3652999999999999E-3</v>
      </c>
      <c r="BY902">
        <v>-1.7433299999999999E-2</v>
      </c>
      <c r="BZ902">
        <v>-1.7673100000000001E-2</v>
      </c>
      <c r="CA902">
        <v>-5.2480000000000001E-3</v>
      </c>
      <c r="CB902">
        <v>0.1020176</v>
      </c>
      <c r="CC902">
        <v>9.2091699999999999E-2</v>
      </c>
      <c r="CD902">
        <v>8.0305799999999997E-2</v>
      </c>
      <c r="CE902">
        <v>5.2635800000000003E-2</v>
      </c>
      <c r="CF902">
        <v>-1.4932600000000001E-2</v>
      </c>
      <c r="CG902">
        <v>-5.3223699999999999E-2</v>
      </c>
      <c r="CH902">
        <v>-4.6601799999999999E-2</v>
      </c>
      <c r="CI902">
        <v>-3.0139699999999998E-2</v>
      </c>
      <c r="CJ902">
        <v>-3.1253400000000001E-2</v>
      </c>
      <c r="CK902">
        <v>-3.5808600000000003E-2</v>
      </c>
      <c r="CL902">
        <v>3.1690000000000001E-4</v>
      </c>
      <c r="CM902">
        <v>2.3910000000000001E-4</v>
      </c>
      <c r="CN902">
        <v>2.1269999999999999E-4</v>
      </c>
      <c r="CO902">
        <v>1.6339999999999999E-4</v>
      </c>
      <c r="CP902">
        <v>1.119E-4</v>
      </c>
      <c r="CQ902">
        <v>7.3399999999999995E-5</v>
      </c>
      <c r="CR902">
        <v>7.2100000000000004E-5</v>
      </c>
      <c r="CS902">
        <v>8.6799999999999996E-5</v>
      </c>
      <c r="CT902">
        <v>6.8100000000000002E-5</v>
      </c>
      <c r="CU902">
        <v>5.9899999999999999E-5</v>
      </c>
      <c r="CV902" s="76">
        <v>4.8000000000000001E-5</v>
      </c>
      <c r="CW902" s="76">
        <v>1.9599999999999999E-5</v>
      </c>
      <c r="CX902" s="76">
        <v>5.7200000000000001E-5</v>
      </c>
      <c r="CY902">
        <v>1.105E-4</v>
      </c>
      <c r="CZ902">
        <v>1.8909999999999999E-4</v>
      </c>
      <c r="DA902">
        <v>2.8969999999999999E-4</v>
      </c>
      <c r="DB902">
        <v>3.232E-4</v>
      </c>
      <c r="DC902">
        <v>3.5730000000000001E-4</v>
      </c>
      <c r="DD902">
        <v>7.9799999999999999E-4</v>
      </c>
      <c r="DE902">
        <v>8.9570000000000003E-4</v>
      </c>
      <c r="DF902">
        <v>7.4209999999999999E-4</v>
      </c>
      <c r="DG902">
        <v>2.9559999999999998E-4</v>
      </c>
      <c r="DH902">
        <v>2.6620000000000002E-4</v>
      </c>
      <c r="DI902">
        <v>2.7710000000000001E-4</v>
      </c>
    </row>
    <row r="903" spans="1:113" x14ac:dyDescent="0.25">
      <c r="A903" t="str">
        <f t="shared" si="14"/>
        <v>Stockton_All_All_All_All_All_43627</v>
      </c>
      <c r="B903" t="s">
        <v>177</v>
      </c>
      <c r="C903" t="s">
        <v>297</v>
      </c>
      <c r="D903" t="s">
        <v>195</v>
      </c>
      <c r="E903" t="s">
        <v>19</v>
      </c>
      <c r="F903" t="s">
        <v>19</v>
      </c>
      <c r="G903" t="s">
        <v>19</v>
      </c>
      <c r="H903" t="s">
        <v>19</v>
      </c>
      <c r="I903" t="s">
        <v>19</v>
      </c>
      <c r="J903" s="11">
        <v>43627</v>
      </c>
      <c r="K903">
        <v>15</v>
      </c>
      <c r="L903">
        <v>18</v>
      </c>
      <c r="M903">
        <v>11842</v>
      </c>
      <c r="N903">
        <v>0</v>
      </c>
      <c r="O903">
        <v>0</v>
      </c>
      <c r="P903">
        <v>0</v>
      </c>
      <c r="Q903">
        <v>0</v>
      </c>
      <c r="R903">
        <v>5.6924866999999999</v>
      </c>
      <c r="S903">
        <v>5.4968655999999996</v>
      </c>
      <c r="T903">
        <v>5.3088625</v>
      </c>
      <c r="U903">
        <v>5.3212330000000003</v>
      </c>
      <c r="V903">
        <v>5.5657717</v>
      </c>
      <c r="W903">
        <v>6.0834849000000002</v>
      </c>
      <c r="X903">
        <v>6.4432837000000003</v>
      </c>
      <c r="Y903">
        <v>7.2324061000000004</v>
      </c>
      <c r="Z903">
        <v>8.0661159999999992</v>
      </c>
      <c r="AA903">
        <v>8.7075577000000006</v>
      </c>
      <c r="AB903">
        <v>9.2676152999999992</v>
      </c>
      <c r="AC903">
        <v>9.6547245999999998</v>
      </c>
      <c r="AD903">
        <v>9.7024743000000004</v>
      </c>
      <c r="AE903">
        <v>9.8483096999999997</v>
      </c>
      <c r="AF903">
        <v>9.7098063000000003</v>
      </c>
      <c r="AG903">
        <v>9.5514869999999998</v>
      </c>
      <c r="AH903">
        <v>9.134506</v>
      </c>
      <c r="AI903">
        <v>8.5086189999999995</v>
      </c>
      <c r="AJ903">
        <v>8.1973109999999991</v>
      </c>
      <c r="AK903">
        <v>7.8742270000000003</v>
      </c>
      <c r="AL903">
        <v>7.8316660000000002</v>
      </c>
      <c r="AM903">
        <v>7.4362909999999998</v>
      </c>
      <c r="AN903">
        <v>6.8051940000000002</v>
      </c>
      <c r="AO903">
        <v>6.2743029999999997</v>
      </c>
      <c r="AP903">
        <v>84.227980000000002</v>
      </c>
      <c r="AQ903">
        <v>81.217929999999996</v>
      </c>
      <c r="AR903">
        <v>79.502390000000005</v>
      </c>
      <c r="AS903">
        <v>78.712580000000003</v>
      </c>
      <c r="AT903">
        <v>76.680520000000001</v>
      </c>
      <c r="AU903">
        <v>75.746300000000005</v>
      </c>
      <c r="AV903">
        <v>75.319209999999998</v>
      </c>
      <c r="AW903">
        <v>77.140219999999999</v>
      </c>
      <c r="AX903">
        <v>80.799719999999994</v>
      </c>
      <c r="AY903">
        <v>84.076369999999997</v>
      </c>
      <c r="AZ903">
        <v>87.0261</v>
      </c>
      <c r="BA903">
        <v>91.25291</v>
      </c>
      <c r="BB903">
        <v>95.813190000000006</v>
      </c>
      <c r="BC903">
        <v>98.618679999999998</v>
      </c>
      <c r="BD903">
        <v>100.7289</v>
      </c>
      <c r="BE903">
        <v>101.6575</v>
      </c>
      <c r="BF903">
        <v>102.2004</v>
      </c>
      <c r="BG903">
        <v>102.2594</v>
      </c>
      <c r="BH903">
        <v>100.9973</v>
      </c>
      <c r="BI903">
        <v>99.781599999999997</v>
      </c>
      <c r="BJ903">
        <v>97.428049999999999</v>
      </c>
      <c r="BK903">
        <v>93.103189999999998</v>
      </c>
      <c r="BL903">
        <v>89.584010000000006</v>
      </c>
      <c r="BM903">
        <v>87.390050000000002</v>
      </c>
      <c r="BN903">
        <v>-7.6752399999999998E-2</v>
      </c>
      <c r="BO903">
        <v>-8.2943199999999995E-2</v>
      </c>
      <c r="BP903">
        <v>-8.5264400000000004E-2</v>
      </c>
      <c r="BQ903">
        <v>-3.9857499999999997E-2</v>
      </c>
      <c r="BR903">
        <v>-4.3506499999999997E-2</v>
      </c>
      <c r="BS903">
        <v>7.6033999999999997E-3</v>
      </c>
      <c r="BT903">
        <v>4.9936500000000002E-2</v>
      </c>
      <c r="BU903">
        <v>0.158967</v>
      </c>
      <c r="BV903">
        <v>0.15119289999999999</v>
      </c>
      <c r="BW903">
        <v>0.10012890000000001</v>
      </c>
      <c r="BX903">
        <v>4.8077500000000002E-2</v>
      </c>
      <c r="BY903">
        <v>-1.52598E-2</v>
      </c>
      <c r="BZ903">
        <v>-3.78661E-2</v>
      </c>
      <c r="CA903">
        <v>-3.08212E-2</v>
      </c>
      <c r="CB903">
        <v>0.11614869999999999</v>
      </c>
      <c r="CC903">
        <v>8.8414599999999996E-2</v>
      </c>
      <c r="CD903">
        <v>5.4628999999999997E-2</v>
      </c>
      <c r="CE903">
        <v>1.73524E-2</v>
      </c>
      <c r="CF903">
        <v>-3.0739200000000001E-2</v>
      </c>
      <c r="CG903">
        <v>-5.58168E-2</v>
      </c>
      <c r="CH903">
        <v>-6.3801200000000002E-2</v>
      </c>
      <c r="CI903">
        <v>-7.2291499999999995E-2</v>
      </c>
      <c r="CJ903">
        <v>-5.7354599999999999E-2</v>
      </c>
      <c r="CK903">
        <v>-7.0047300000000007E-2</v>
      </c>
      <c r="CL903">
        <v>3.9445000000000001E-3</v>
      </c>
      <c r="CM903">
        <v>4.6183999999999999E-3</v>
      </c>
      <c r="CN903">
        <v>5.0854999999999997E-3</v>
      </c>
      <c r="CO903">
        <v>4.2854E-3</v>
      </c>
      <c r="CP903">
        <v>3.4318999999999999E-3</v>
      </c>
      <c r="CQ903">
        <v>1.5047999999999999E-3</v>
      </c>
      <c r="CR903">
        <v>1.7159E-3</v>
      </c>
      <c r="CS903">
        <v>2.5089999999999999E-3</v>
      </c>
      <c r="CT903">
        <v>1.2991999999999999E-3</v>
      </c>
      <c r="CU903">
        <v>1.235E-3</v>
      </c>
      <c r="CV903">
        <v>5.0049999999999997E-4</v>
      </c>
      <c r="CW903">
        <v>2.5250000000000001E-4</v>
      </c>
      <c r="CX903">
        <v>4.7360000000000002E-4</v>
      </c>
      <c r="CY903">
        <v>1.1922E-3</v>
      </c>
      <c r="CZ903">
        <v>2.9535999999999998E-3</v>
      </c>
      <c r="DA903">
        <v>5.3118999999999996E-3</v>
      </c>
      <c r="DB903">
        <v>8.5210000000000008E-3</v>
      </c>
      <c r="DC903">
        <v>6.9744999999999998E-3</v>
      </c>
      <c r="DD903">
        <v>1.76201E-2</v>
      </c>
      <c r="DE903">
        <v>2.2094599999999999E-2</v>
      </c>
      <c r="DF903">
        <v>1.5076600000000001E-2</v>
      </c>
      <c r="DG903">
        <v>4.1177999999999996E-3</v>
      </c>
      <c r="DH903">
        <v>3.5298E-3</v>
      </c>
      <c r="DI903">
        <v>3.7404999999999999E-3</v>
      </c>
    </row>
    <row r="904" spans="1:113" x14ac:dyDescent="0.25">
      <c r="A904" t="str">
        <f t="shared" si="14"/>
        <v>Stockton_All_All_All_All_All_43670</v>
      </c>
      <c r="B904" t="s">
        <v>177</v>
      </c>
      <c r="C904" t="s">
        <v>297</v>
      </c>
      <c r="D904" t="s">
        <v>195</v>
      </c>
      <c r="E904" t="s">
        <v>19</v>
      </c>
      <c r="F904" t="s">
        <v>19</v>
      </c>
      <c r="G904" t="s">
        <v>19</v>
      </c>
      <c r="H904" t="s">
        <v>19</v>
      </c>
      <c r="I904" t="s">
        <v>19</v>
      </c>
      <c r="J904" s="11">
        <v>43670</v>
      </c>
      <c r="K904">
        <v>15</v>
      </c>
      <c r="L904">
        <v>18</v>
      </c>
      <c r="M904">
        <v>11363</v>
      </c>
      <c r="N904">
        <v>0</v>
      </c>
      <c r="O904">
        <v>0</v>
      </c>
      <c r="P904">
        <v>0</v>
      </c>
      <c r="Q904">
        <v>0</v>
      </c>
      <c r="R904">
        <v>5.8619031000000001</v>
      </c>
      <c r="S904">
        <v>5.8774055000000001</v>
      </c>
      <c r="T904">
        <v>5.7360268999999997</v>
      </c>
      <c r="U904">
        <v>5.7317985</v>
      </c>
      <c r="V904">
        <v>5.9627673999999997</v>
      </c>
      <c r="W904">
        <v>6.2540700999999999</v>
      </c>
      <c r="X904">
        <v>6.6033648999999999</v>
      </c>
      <c r="Y904">
        <v>7.3404563999999999</v>
      </c>
      <c r="Z904">
        <v>8.0314218000000004</v>
      </c>
      <c r="AA904">
        <v>8.6073044000000003</v>
      </c>
      <c r="AB904">
        <v>9.1565910000000006</v>
      </c>
      <c r="AC904">
        <v>9.3739253999999992</v>
      </c>
      <c r="AD904">
        <v>9.5473519000000007</v>
      </c>
      <c r="AE904">
        <v>9.7487062000000009</v>
      </c>
      <c r="AF904">
        <v>9.6984183000000002</v>
      </c>
      <c r="AG904">
        <v>9.4735519999999998</v>
      </c>
      <c r="AH904">
        <v>9.1357990000000004</v>
      </c>
      <c r="AI904">
        <v>8.5668970000000009</v>
      </c>
      <c r="AJ904">
        <v>8.4012840000000004</v>
      </c>
      <c r="AK904">
        <v>8.2206919999999997</v>
      </c>
      <c r="AL904">
        <v>7.9926529999999998</v>
      </c>
      <c r="AM904">
        <v>7.5379300000000002</v>
      </c>
      <c r="AN904">
        <v>6.9401619999999999</v>
      </c>
      <c r="AO904">
        <v>6.4066739999999998</v>
      </c>
      <c r="AP904">
        <v>80.272869999999998</v>
      </c>
      <c r="AQ904">
        <v>76.857569999999996</v>
      </c>
      <c r="AR904">
        <v>75.42</v>
      </c>
      <c r="AS904">
        <v>74.778949999999995</v>
      </c>
      <c r="AT904">
        <v>74.427220000000005</v>
      </c>
      <c r="AU904">
        <v>73.814239999999998</v>
      </c>
      <c r="AV904">
        <v>72.84451</v>
      </c>
      <c r="AW904">
        <v>73.350589999999997</v>
      </c>
      <c r="AX904">
        <v>75.733710000000002</v>
      </c>
      <c r="AY904">
        <v>79.674170000000004</v>
      </c>
      <c r="AZ904">
        <v>83.611829999999998</v>
      </c>
      <c r="BA904">
        <v>86.786649999999995</v>
      </c>
      <c r="BB904">
        <v>89.954229999999995</v>
      </c>
      <c r="BC904">
        <v>93.611429999999999</v>
      </c>
      <c r="BD904">
        <v>96.035659999999993</v>
      </c>
      <c r="BE904">
        <v>98.003140000000002</v>
      </c>
      <c r="BF904">
        <v>99.043909999999997</v>
      </c>
      <c r="BG904">
        <v>99.358180000000004</v>
      </c>
      <c r="BH904">
        <v>99.139920000000004</v>
      </c>
      <c r="BI904">
        <v>98.222049999999996</v>
      </c>
      <c r="BJ904">
        <v>95.633930000000007</v>
      </c>
      <c r="BK904">
        <v>91.170519999999996</v>
      </c>
      <c r="BL904">
        <v>87.930890000000005</v>
      </c>
      <c r="BM904">
        <v>84.96123</v>
      </c>
      <c r="BN904">
        <v>-0.1499345</v>
      </c>
      <c r="BO904">
        <v>-0.1027545</v>
      </c>
      <c r="BP904">
        <v>-0.1218042</v>
      </c>
      <c r="BQ904">
        <v>-0.1081221</v>
      </c>
      <c r="BR904">
        <v>-9.7942799999999997E-2</v>
      </c>
      <c r="BS904">
        <v>-0.1155456</v>
      </c>
      <c r="BT904">
        <v>-6.3042399999999998E-2</v>
      </c>
      <c r="BU904">
        <v>4.9386999999999999E-3</v>
      </c>
      <c r="BV904">
        <v>6.4644300000000002E-2</v>
      </c>
      <c r="BW904">
        <v>5.1664700000000001E-2</v>
      </c>
      <c r="BX904">
        <v>-1.9937000000000002E-3</v>
      </c>
      <c r="BY904">
        <v>-1.99171E-2</v>
      </c>
      <c r="BZ904">
        <v>-2.28446E-2</v>
      </c>
      <c r="CA904">
        <v>2.53133E-2</v>
      </c>
      <c r="CB904">
        <v>0.15705669999999999</v>
      </c>
      <c r="CC904">
        <v>0.15812960000000001</v>
      </c>
      <c r="CD904">
        <v>0.1407368</v>
      </c>
      <c r="CE904">
        <v>6.5458600000000006E-2</v>
      </c>
      <c r="CF904">
        <v>-5.3889300000000001E-2</v>
      </c>
      <c r="CG904">
        <v>-0.1242037</v>
      </c>
      <c r="CH904">
        <v>-0.1021508</v>
      </c>
      <c r="CI904">
        <v>-6.0476799999999997E-2</v>
      </c>
      <c r="CJ904">
        <v>-6.0808399999999999E-2</v>
      </c>
      <c r="CK904">
        <v>-6.1860699999999998E-2</v>
      </c>
      <c r="CL904">
        <v>5.0972999999999999E-3</v>
      </c>
      <c r="CM904">
        <v>3.8933000000000001E-3</v>
      </c>
      <c r="CN904">
        <v>3.9399999999999999E-3</v>
      </c>
      <c r="CO904">
        <v>3.4583999999999999E-3</v>
      </c>
      <c r="CP904">
        <v>1.8393999999999999E-3</v>
      </c>
      <c r="CQ904">
        <v>1.3623000000000001E-3</v>
      </c>
      <c r="CR904">
        <v>1.1590000000000001E-3</v>
      </c>
      <c r="CS904">
        <v>1.797E-3</v>
      </c>
      <c r="CT904">
        <v>1.1253999999999999E-3</v>
      </c>
      <c r="CU904">
        <v>1.2363000000000001E-3</v>
      </c>
      <c r="CV904">
        <v>1.4247000000000001E-3</v>
      </c>
      <c r="CW904">
        <v>5.8379999999999999E-4</v>
      </c>
      <c r="CX904">
        <v>9.3130000000000003E-4</v>
      </c>
      <c r="CY904">
        <v>1.4342000000000001E-3</v>
      </c>
      <c r="CZ904">
        <v>2.9948000000000002E-3</v>
      </c>
      <c r="DA904">
        <v>4.3639000000000004E-3</v>
      </c>
      <c r="DB904">
        <v>6.5998000000000003E-3</v>
      </c>
      <c r="DC904">
        <v>5.8402000000000003E-3</v>
      </c>
      <c r="DD904">
        <v>1.6947500000000001E-2</v>
      </c>
      <c r="DE904">
        <v>2.0229199999999999E-2</v>
      </c>
      <c r="DF904">
        <v>1.5357000000000001E-2</v>
      </c>
      <c r="DG904">
        <v>4.6807999999999997E-3</v>
      </c>
      <c r="DH904">
        <v>3.7177E-3</v>
      </c>
      <c r="DI904">
        <v>3.7632999999999998E-3</v>
      </c>
    </row>
    <row r="905" spans="1:113" x14ac:dyDescent="0.25">
      <c r="A905" t="str">
        <f t="shared" si="14"/>
        <v>Stockton_All_All_All_All_All_43672</v>
      </c>
      <c r="B905" t="s">
        <v>177</v>
      </c>
      <c r="C905" t="s">
        <v>297</v>
      </c>
      <c r="D905" t="s">
        <v>195</v>
      </c>
      <c r="E905" t="s">
        <v>19</v>
      </c>
      <c r="F905" t="s">
        <v>19</v>
      </c>
      <c r="G905" t="s">
        <v>19</v>
      </c>
      <c r="H905" t="s">
        <v>19</v>
      </c>
      <c r="I905" t="s">
        <v>19</v>
      </c>
      <c r="J905" s="11">
        <v>43672</v>
      </c>
      <c r="K905">
        <v>15</v>
      </c>
      <c r="L905">
        <v>18</v>
      </c>
      <c r="M905">
        <v>11360</v>
      </c>
      <c r="N905">
        <v>0</v>
      </c>
      <c r="O905">
        <v>0</v>
      </c>
      <c r="P905">
        <v>0</v>
      </c>
      <c r="Q905">
        <v>0</v>
      </c>
      <c r="R905">
        <v>6.0279128000000002</v>
      </c>
      <c r="S905">
        <v>6.007206</v>
      </c>
      <c r="T905">
        <v>5.8939218000000002</v>
      </c>
      <c r="U905">
        <v>5.8893192000000001</v>
      </c>
      <c r="V905">
        <v>6.1375580999999997</v>
      </c>
      <c r="W905">
        <v>6.5023261000000003</v>
      </c>
      <c r="X905">
        <v>6.8103262999999998</v>
      </c>
      <c r="Y905">
        <v>7.3516026999999999</v>
      </c>
      <c r="Z905">
        <v>7.9441008000000002</v>
      </c>
      <c r="AA905">
        <v>8.5479032999999998</v>
      </c>
      <c r="AB905">
        <v>8.9560499</v>
      </c>
      <c r="AC905">
        <v>9.1413423999999992</v>
      </c>
      <c r="AD905">
        <v>9.0922459999999994</v>
      </c>
      <c r="AE905">
        <v>9.2056961000000008</v>
      </c>
      <c r="AF905">
        <v>9.1195219999999999</v>
      </c>
      <c r="AG905">
        <v>8.8798279999999998</v>
      </c>
      <c r="AH905">
        <v>8.6224059999999998</v>
      </c>
      <c r="AI905">
        <v>8.1589679999999998</v>
      </c>
      <c r="AJ905">
        <v>7.8756469999999998</v>
      </c>
      <c r="AK905">
        <v>7.5472710000000003</v>
      </c>
      <c r="AL905">
        <v>7.3865100000000004</v>
      </c>
      <c r="AM905">
        <v>7.0837180000000002</v>
      </c>
      <c r="AN905">
        <v>6.5693299999999999</v>
      </c>
      <c r="AO905">
        <v>6.0171279999999996</v>
      </c>
      <c r="AP905">
        <v>77.656679999999994</v>
      </c>
      <c r="AQ905">
        <v>78.264499999999998</v>
      </c>
      <c r="AR905">
        <v>76.936700000000002</v>
      </c>
      <c r="AS905">
        <v>74.9238</v>
      </c>
      <c r="AT905">
        <v>72.222399999999993</v>
      </c>
      <c r="AU905">
        <v>70.318680000000001</v>
      </c>
      <c r="AV905">
        <v>68.76952</v>
      </c>
      <c r="AW905">
        <v>69.716319999999996</v>
      </c>
      <c r="AX905">
        <v>72.469700000000003</v>
      </c>
      <c r="AY905">
        <v>76.425659999999993</v>
      </c>
      <c r="AZ905">
        <v>81.347809999999996</v>
      </c>
      <c r="BA905">
        <v>85.309749999999994</v>
      </c>
      <c r="BB905">
        <v>88.00179</v>
      </c>
      <c r="BC905">
        <v>90.709180000000003</v>
      </c>
      <c r="BD905">
        <v>93.311350000000004</v>
      </c>
      <c r="BE905">
        <v>95.020870000000002</v>
      </c>
      <c r="BF905">
        <v>96.839789999999994</v>
      </c>
      <c r="BG905">
        <v>96.812439999999995</v>
      </c>
      <c r="BH905">
        <v>95.021190000000004</v>
      </c>
      <c r="BI905">
        <v>91.525599999999997</v>
      </c>
      <c r="BJ905">
        <v>86.947289999999995</v>
      </c>
      <c r="BK905">
        <v>82.478570000000005</v>
      </c>
      <c r="BL905">
        <v>79.748329999999996</v>
      </c>
      <c r="BM905">
        <v>77.405649999999994</v>
      </c>
      <c r="BN905">
        <v>-0.1478566</v>
      </c>
      <c r="BO905">
        <v>-0.10344299999999999</v>
      </c>
      <c r="BP905">
        <v>-0.1215818</v>
      </c>
      <c r="BQ905">
        <v>-0.1048876</v>
      </c>
      <c r="BR905">
        <v>-9.25845E-2</v>
      </c>
      <c r="BS905">
        <v>-0.1075774</v>
      </c>
      <c r="BT905">
        <v>-5.8042700000000003E-2</v>
      </c>
      <c r="BU905">
        <v>7.7495000000000003E-3</v>
      </c>
      <c r="BV905">
        <v>7.1034600000000003E-2</v>
      </c>
      <c r="BW905">
        <v>5.6899699999999998E-2</v>
      </c>
      <c r="BX905">
        <v>8.6680000000000004E-4</v>
      </c>
      <c r="BY905">
        <v>-2.0276800000000001E-2</v>
      </c>
      <c r="BZ905">
        <v>-2.0711799999999999E-2</v>
      </c>
      <c r="CA905">
        <v>2.6049900000000001E-2</v>
      </c>
      <c r="CB905">
        <v>0.1417399</v>
      </c>
      <c r="CC905">
        <v>0.15280820000000001</v>
      </c>
      <c r="CD905">
        <v>0.14263670000000001</v>
      </c>
      <c r="CE905">
        <v>7.3477899999999999E-2</v>
      </c>
      <c r="CF905">
        <v>-2.7994499999999999E-2</v>
      </c>
      <c r="CG905">
        <v>-8.9176000000000005E-2</v>
      </c>
      <c r="CH905">
        <v>-8.6686700000000005E-2</v>
      </c>
      <c r="CI905">
        <v>-6.23866E-2</v>
      </c>
      <c r="CJ905">
        <v>-7.3680200000000001E-2</v>
      </c>
      <c r="CK905">
        <v>-6.4705299999999993E-2</v>
      </c>
      <c r="CL905">
        <v>5.1754000000000001E-3</v>
      </c>
      <c r="CM905">
        <v>3.8614999999999999E-3</v>
      </c>
      <c r="CN905">
        <v>3.9066999999999999E-3</v>
      </c>
      <c r="CO905">
        <v>3.6029999999999999E-3</v>
      </c>
      <c r="CP905">
        <v>2.055E-3</v>
      </c>
      <c r="CQ905">
        <v>1.5085999999999999E-3</v>
      </c>
      <c r="CR905">
        <v>1.1050999999999999E-3</v>
      </c>
      <c r="CS905">
        <v>1.8728E-3</v>
      </c>
      <c r="CT905">
        <v>1.1634E-3</v>
      </c>
      <c r="CU905">
        <v>1.4532E-3</v>
      </c>
      <c r="CV905">
        <v>1.4920999999999999E-3</v>
      </c>
      <c r="CW905">
        <v>6.3400000000000001E-4</v>
      </c>
      <c r="CX905">
        <v>9.544E-4</v>
      </c>
      <c r="CY905">
        <v>1.4178999999999999E-3</v>
      </c>
      <c r="CZ905">
        <v>3.1164000000000001E-3</v>
      </c>
      <c r="DA905">
        <v>4.4999000000000003E-3</v>
      </c>
      <c r="DB905">
        <v>6.8272000000000003E-3</v>
      </c>
      <c r="DC905">
        <v>6.2544999999999996E-3</v>
      </c>
      <c r="DD905">
        <v>1.6400600000000001E-2</v>
      </c>
      <c r="DE905">
        <v>1.9939700000000001E-2</v>
      </c>
      <c r="DF905">
        <v>1.57564E-2</v>
      </c>
      <c r="DG905">
        <v>4.7923000000000002E-3</v>
      </c>
      <c r="DH905">
        <v>3.999E-3</v>
      </c>
      <c r="DI905">
        <v>4.1768999999999999E-3</v>
      </c>
    </row>
    <row r="906" spans="1:113" x14ac:dyDescent="0.25">
      <c r="A906" t="str">
        <f t="shared" si="14"/>
        <v>Stockton_All_All_All_All_All_43690</v>
      </c>
      <c r="B906" t="s">
        <v>177</v>
      </c>
      <c r="C906" t="s">
        <v>297</v>
      </c>
      <c r="D906" t="s">
        <v>195</v>
      </c>
      <c r="E906" t="s">
        <v>19</v>
      </c>
      <c r="F906" t="s">
        <v>19</v>
      </c>
      <c r="G906" t="s">
        <v>19</v>
      </c>
      <c r="H906" t="s">
        <v>19</v>
      </c>
      <c r="I906" t="s">
        <v>19</v>
      </c>
      <c r="J906" s="11">
        <v>43690</v>
      </c>
      <c r="K906">
        <v>15</v>
      </c>
      <c r="L906">
        <v>18</v>
      </c>
      <c r="M906">
        <v>11248</v>
      </c>
      <c r="N906">
        <v>0</v>
      </c>
      <c r="O906">
        <v>0</v>
      </c>
      <c r="P906">
        <v>0</v>
      </c>
      <c r="Q906">
        <v>0</v>
      </c>
      <c r="R906">
        <v>5.8412902999999998</v>
      </c>
      <c r="S906">
        <v>5.8119519000000004</v>
      </c>
      <c r="T906">
        <v>5.7242435</v>
      </c>
      <c r="U906">
        <v>5.7090918999999998</v>
      </c>
      <c r="V906">
        <v>5.9854881000000004</v>
      </c>
      <c r="W906">
        <v>6.5750767999999997</v>
      </c>
      <c r="X906">
        <v>6.8701546999999996</v>
      </c>
      <c r="Y906">
        <v>7.4946792999999996</v>
      </c>
      <c r="Z906">
        <v>8.4277198000000002</v>
      </c>
      <c r="AA906">
        <v>8.9002111999999993</v>
      </c>
      <c r="AB906">
        <v>9.3743926999999996</v>
      </c>
      <c r="AC906">
        <v>9.5936815000000006</v>
      </c>
      <c r="AD906">
        <v>9.7758531000000009</v>
      </c>
      <c r="AE906">
        <v>10.070793999999999</v>
      </c>
      <c r="AF906">
        <v>9.9736305000000005</v>
      </c>
      <c r="AG906">
        <v>9.6793119999999995</v>
      </c>
      <c r="AH906">
        <v>9.2949020000000004</v>
      </c>
      <c r="AI906">
        <v>8.8319489999999998</v>
      </c>
      <c r="AJ906">
        <v>8.4393809999999991</v>
      </c>
      <c r="AK906">
        <v>8.1888919999999992</v>
      </c>
      <c r="AL906">
        <v>8.1318629999999992</v>
      </c>
      <c r="AM906">
        <v>7.4351029999999998</v>
      </c>
      <c r="AN906">
        <v>6.8699279999999998</v>
      </c>
      <c r="AO906">
        <v>6.3410260000000003</v>
      </c>
      <c r="AP906">
        <v>77.922229999999999</v>
      </c>
      <c r="AQ906">
        <v>74.949520000000007</v>
      </c>
      <c r="AR906">
        <v>73.441689999999994</v>
      </c>
      <c r="AS906">
        <v>72.668899999999994</v>
      </c>
      <c r="AT906">
        <v>71.996420000000001</v>
      </c>
      <c r="AU906">
        <v>70.876180000000005</v>
      </c>
      <c r="AV906">
        <v>69.963539999999995</v>
      </c>
      <c r="AW906">
        <v>70.256479999999996</v>
      </c>
      <c r="AX906">
        <v>73.424449999999993</v>
      </c>
      <c r="AY906">
        <v>77.146569999999997</v>
      </c>
      <c r="AZ906">
        <v>81.585840000000005</v>
      </c>
      <c r="BA906">
        <v>85.243709999999993</v>
      </c>
      <c r="BB906">
        <v>88.721190000000007</v>
      </c>
      <c r="BC906">
        <v>92.100089999999994</v>
      </c>
      <c r="BD906">
        <v>94.356350000000006</v>
      </c>
      <c r="BE906">
        <v>96.838440000000006</v>
      </c>
      <c r="BF906">
        <v>97.648470000000003</v>
      </c>
      <c r="BG906">
        <v>98.262510000000006</v>
      </c>
      <c r="BH906">
        <v>98.184399999999997</v>
      </c>
      <c r="BI906">
        <v>96.325569999999999</v>
      </c>
      <c r="BJ906">
        <v>93.068510000000003</v>
      </c>
      <c r="BK906">
        <v>88.976759999999999</v>
      </c>
      <c r="BL906">
        <v>84.094759999999994</v>
      </c>
      <c r="BM906">
        <v>81.36533</v>
      </c>
      <c r="BN906">
        <v>-5.1623799999999997E-2</v>
      </c>
      <c r="BO906">
        <v>-5.6605700000000002E-2</v>
      </c>
      <c r="BP906">
        <v>-4.4053000000000002E-2</v>
      </c>
      <c r="BQ906">
        <v>-2.6374100000000001E-2</v>
      </c>
      <c r="BR906">
        <v>-2.1467900000000002E-2</v>
      </c>
      <c r="BS906">
        <v>-1.76574E-2</v>
      </c>
      <c r="BT906">
        <v>7.3061999999999997E-3</v>
      </c>
      <c r="BU906">
        <v>7.7430100000000002E-2</v>
      </c>
      <c r="BV906">
        <v>4.5861800000000001E-2</v>
      </c>
      <c r="BW906">
        <v>1.42883E-2</v>
      </c>
      <c r="BX906">
        <v>-1.0428E-3</v>
      </c>
      <c r="BY906">
        <v>-2.4303100000000001E-2</v>
      </c>
      <c r="BZ906">
        <v>-1.0814900000000001E-2</v>
      </c>
      <c r="CA906">
        <v>-6.2493000000000002E-3</v>
      </c>
      <c r="CB906">
        <v>0.1037845</v>
      </c>
      <c r="CC906">
        <v>0.1017836</v>
      </c>
      <c r="CD906">
        <v>9.0877399999999997E-2</v>
      </c>
      <c r="CE906">
        <v>6.6548300000000005E-2</v>
      </c>
      <c r="CF906">
        <v>-2.33855E-2</v>
      </c>
      <c r="CG906">
        <v>-8.2134899999999997E-2</v>
      </c>
      <c r="CH906">
        <v>-6.1827600000000003E-2</v>
      </c>
      <c r="CI906">
        <v>-1.8027000000000001E-2</v>
      </c>
      <c r="CJ906">
        <v>-1.10394E-2</v>
      </c>
      <c r="CK906">
        <v>-2.9424499999999999E-2</v>
      </c>
      <c r="CL906">
        <v>4.6904E-3</v>
      </c>
      <c r="CM906">
        <v>4.0118000000000003E-3</v>
      </c>
      <c r="CN906">
        <v>4.104E-3</v>
      </c>
      <c r="CO906">
        <v>3.6470999999999999E-3</v>
      </c>
      <c r="CP906">
        <v>2.0523999999999998E-3</v>
      </c>
      <c r="CQ906">
        <v>1.5383E-3</v>
      </c>
      <c r="CR906">
        <v>1.5127000000000001E-3</v>
      </c>
      <c r="CS906">
        <v>2.2788999999999999E-3</v>
      </c>
      <c r="CT906">
        <v>1.2828E-3</v>
      </c>
      <c r="CU906">
        <v>1.3010999999999999E-3</v>
      </c>
      <c r="CV906">
        <v>1.513E-3</v>
      </c>
      <c r="CW906">
        <v>5.2829999999999999E-4</v>
      </c>
      <c r="CX906">
        <v>9.5220000000000005E-4</v>
      </c>
      <c r="CY906">
        <v>1.3703000000000001E-3</v>
      </c>
      <c r="CZ906">
        <v>3.3649999999999999E-3</v>
      </c>
      <c r="DA906">
        <v>5.5125E-3</v>
      </c>
      <c r="DB906">
        <v>8.8214999999999995E-3</v>
      </c>
      <c r="DC906">
        <v>7.8166999999999993E-3</v>
      </c>
      <c r="DD906">
        <v>1.9398100000000001E-2</v>
      </c>
      <c r="DE906">
        <v>2.2375200000000001E-2</v>
      </c>
      <c r="DF906">
        <v>1.7675900000000001E-2</v>
      </c>
      <c r="DG906">
        <v>4.2078000000000003E-3</v>
      </c>
      <c r="DH906">
        <v>3.3387999999999998E-3</v>
      </c>
      <c r="DI906">
        <v>2.8333E-3</v>
      </c>
    </row>
    <row r="907" spans="1:113" x14ac:dyDescent="0.25">
      <c r="A907" t="str">
        <f t="shared" si="14"/>
        <v>Stockton_All_All_All_All_All_43691</v>
      </c>
      <c r="B907" t="s">
        <v>177</v>
      </c>
      <c r="C907" t="s">
        <v>297</v>
      </c>
      <c r="D907" t="s">
        <v>195</v>
      </c>
      <c r="E907" t="s">
        <v>19</v>
      </c>
      <c r="F907" t="s">
        <v>19</v>
      </c>
      <c r="G907" t="s">
        <v>19</v>
      </c>
      <c r="H907" t="s">
        <v>19</v>
      </c>
      <c r="I907" t="s">
        <v>19</v>
      </c>
      <c r="J907" s="11">
        <v>43691</v>
      </c>
      <c r="K907">
        <v>15</v>
      </c>
      <c r="L907">
        <v>18</v>
      </c>
      <c r="M907">
        <v>11232</v>
      </c>
      <c r="N907">
        <v>0</v>
      </c>
      <c r="O907">
        <v>0</v>
      </c>
      <c r="P907">
        <v>0</v>
      </c>
      <c r="Q907">
        <v>0</v>
      </c>
      <c r="R907">
        <v>6.0792919999999997</v>
      </c>
      <c r="S907">
        <v>6.1027703999999998</v>
      </c>
      <c r="T907">
        <v>5.9188912</v>
      </c>
      <c r="U907">
        <v>5.9042962000000001</v>
      </c>
      <c r="V907">
        <v>6.2024892999999999</v>
      </c>
      <c r="W907">
        <v>6.7627429000000001</v>
      </c>
      <c r="X907">
        <v>7.1584458</v>
      </c>
      <c r="Y907">
        <v>7.7884228999999996</v>
      </c>
      <c r="Z907">
        <v>8.7919909999999994</v>
      </c>
      <c r="AA907">
        <v>9.3517399999999995</v>
      </c>
      <c r="AB907">
        <v>9.87059</v>
      </c>
      <c r="AC907">
        <v>10.128888</v>
      </c>
      <c r="AD907">
        <v>10.374546</v>
      </c>
      <c r="AE907">
        <v>10.590574</v>
      </c>
      <c r="AF907">
        <v>10.504721</v>
      </c>
      <c r="AG907">
        <v>10.17306</v>
      </c>
      <c r="AH907">
        <v>9.7024899999999992</v>
      </c>
      <c r="AI907">
        <v>9.1316930000000003</v>
      </c>
      <c r="AJ907">
        <v>8.8443539999999992</v>
      </c>
      <c r="AK907">
        <v>8.5879639999999995</v>
      </c>
      <c r="AL907">
        <v>8.4170839999999991</v>
      </c>
      <c r="AM907">
        <v>7.6852410000000004</v>
      </c>
      <c r="AN907">
        <v>7.0873160000000004</v>
      </c>
      <c r="AO907">
        <v>6.5569850000000001</v>
      </c>
      <c r="AP907">
        <v>81.650779999999997</v>
      </c>
      <c r="AQ907">
        <v>78.335639999999998</v>
      </c>
      <c r="AR907">
        <v>77.458010000000002</v>
      </c>
      <c r="AS907">
        <v>74.711070000000007</v>
      </c>
      <c r="AT907">
        <v>73.258520000000004</v>
      </c>
      <c r="AU907">
        <v>72.62424</v>
      </c>
      <c r="AV907">
        <v>72.168840000000003</v>
      </c>
      <c r="AW907">
        <v>71.793409999999994</v>
      </c>
      <c r="AX907">
        <v>75.198089999999993</v>
      </c>
      <c r="AY907">
        <v>80.169430000000006</v>
      </c>
      <c r="AZ907">
        <v>84.884129999999999</v>
      </c>
      <c r="BA907">
        <v>88.802160000000001</v>
      </c>
      <c r="BB907">
        <v>92.985489999999999</v>
      </c>
      <c r="BC907">
        <v>96.367339999999999</v>
      </c>
      <c r="BD907">
        <v>98.596720000000005</v>
      </c>
      <c r="BE907">
        <v>100.07510000000001</v>
      </c>
      <c r="BF907">
        <v>101.0723</v>
      </c>
      <c r="BG907">
        <v>101.8396</v>
      </c>
      <c r="BH907">
        <v>101.8785</v>
      </c>
      <c r="BI907">
        <v>99.978830000000002</v>
      </c>
      <c r="BJ907">
        <v>95.15916</v>
      </c>
      <c r="BK907">
        <v>90.721450000000004</v>
      </c>
      <c r="BL907">
        <v>87.037030000000001</v>
      </c>
      <c r="BM907">
        <v>84.944820000000007</v>
      </c>
      <c r="BN907">
        <v>-5.1808600000000003E-2</v>
      </c>
      <c r="BO907">
        <v>-5.4433200000000001E-2</v>
      </c>
      <c r="BP907">
        <v>-4.72857E-2</v>
      </c>
      <c r="BQ907">
        <v>-2.7922499999999999E-2</v>
      </c>
      <c r="BR907">
        <v>-2.4335900000000001E-2</v>
      </c>
      <c r="BS907">
        <v>-2.2273299999999999E-2</v>
      </c>
      <c r="BT907">
        <v>5.7631999999999996E-3</v>
      </c>
      <c r="BU907">
        <v>7.6839000000000005E-2</v>
      </c>
      <c r="BV907">
        <v>4.2849999999999999E-2</v>
      </c>
      <c r="BW907">
        <v>8.6764000000000008E-3</v>
      </c>
      <c r="BX907">
        <v>-6.7552999999999997E-3</v>
      </c>
      <c r="BY907">
        <v>-2.5724E-2</v>
      </c>
      <c r="BZ907">
        <v>-7.3512999999999998E-3</v>
      </c>
      <c r="CA907">
        <v>1.1613800000000001E-2</v>
      </c>
      <c r="CB907">
        <v>0.1276129</v>
      </c>
      <c r="CC907">
        <v>0.11056970000000001</v>
      </c>
      <c r="CD907">
        <v>9.3670100000000006E-2</v>
      </c>
      <c r="CE907">
        <v>6.8296200000000001E-2</v>
      </c>
      <c r="CF907">
        <v>-3.6297000000000003E-2</v>
      </c>
      <c r="CG907">
        <v>-9.80462E-2</v>
      </c>
      <c r="CH907">
        <v>-5.9553599999999998E-2</v>
      </c>
      <c r="CI907">
        <v>-1.36118E-2</v>
      </c>
      <c r="CJ907">
        <v>-5.1581999999999999E-3</v>
      </c>
      <c r="CK907">
        <v>-2.2278800000000001E-2</v>
      </c>
      <c r="CL907">
        <v>6.2243999999999997E-3</v>
      </c>
      <c r="CM907">
        <v>5.0613999999999998E-3</v>
      </c>
      <c r="CN907">
        <v>4.7096999999999998E-3</v>
      </c>
      <c r="CO907">
        <v>3.9690999999999997E-3</v>
      </c>
      <c r="CP907">
        <v>2.3314E-3</v>
      </c>
      <c r="CQ907">
        <v>1.6934000000000001E-3</v>
      </c>
      <c r="CR907">
        <v>1.7976999999999999E-3</v>
      </c>
      <c r="CS907">
        <v>2.3086000000000001E-3</v>
      </c>
      <c r="CT907">
        <v>1.6232E-3</v>
      </c>
      <c r="CU907">
        <v>1.5916000000000001E-3</v>
      </c>
      <c r="CV907">
        <v>1.6368999999999999E-3</v>
      </c>
      <c r="CW907">
        <v>5.6010000000000001E-4</v>
      </c>
      <c r="CX907">
        <v>1.1068E-3</v>
      </c>
      <c r="CY907">
        <v>1.7071E-3</v>
      </c>
      <c r="CZ907">
        <v>3.7986000000000001E-3</v>
      </c>
      <c r="DA907">
        <v>6.0902999999999999E-3</v>
      </c>
      <c r="DB907">
        <v>9.4730000000000005E-3</v>
      </c>
      <c r="DC907">
        <v>8.7378999999999998E-3</v>
      </c>
      <c r="DD907">
        <v>2.0065300000000001E-2</v>
      </c>
      <c r="DE907">
        <v>2.2039400000000001E-2</v>
      </c>
      <c r="DF907">
        <v>1.7975499999999998E-2</v>
      </c>
      <c r="DG907">
        <v>5.3372999999999997E-3</v>
      </c>
      <c r="DH907">
        <v>4.3566999999999998E-3</v>
      </c>
      <c r="DI907">
        <v>4.2694999999999999E-3</v>
      </c>
    </row>
    <row r="908" spans="1:113" x14ac:dyDescent="0.25">
      <c r="A908" t="str">
        <f t="shared" si="14"/>
        <v>Stockton_All_All_All_All_All_43693</v>
      </c>
      <c r="B908" t="s">
        <v>177</v>
      </c>
      <c r="C908" t="s">
        <v>297</v>
      </c>
      <c r="D908" t="s">
        <v>195</v>
      </c>
      <c r="E908" t="s">
        <v>19</v>
      </c>
      <c r="F908" t="s">
        <v>19</v>
      </c>
      <c r="G908" t="s">
        <v>19</v>
      </c>
      <c r="H908" t="s">
        <v>19</v>
      </c>
      <c r="I908" t="s">
        <v>19</v>
      </c>
      <c r="J908" s="11">
        <v>43693</v>
      </c>
      <c r="K908">
        <v>15</v>
      </c>
      <c r="L908">
        <v>18</v>
      </c>
      <c r="M908">
        <v>11189</v>
      </c>
      <c r="N908">
        <v>0</v>
      </c>
      <c r="O908">
        <v>0</v>
      </c>
      <c r="P908">
        <v>0</v>
      </c>
      <c r="Q908">
        <v>0</v>
      </c>
      <c r="R908">
        <v>6.3509051000000003</v>
      </c>
      <c r="S908">
        <v>6.1468565000000002</v>
      </c>
      <c r="T908">
        <v>5.9984783000000004</v>
      </c>
      <c r="U908">
        <v>6.0380152000000002</v>
      </c>
      <c r="V908">
        <v>6.2250481000000004</v>
      </c>
      <c r="W908">
        <v>6.6481310999999996</v>
      </c>
      <c r="X908">
        <v>7.1271620999999996</v>
      </c>
      <c r="Y908">
        <v>7.7882284000000004</v>
      </c>
      <c r="Z908">
        <v>8.7398904999999996</v>
      </c>
      <c r="AA908">
        <v>9.2950730999999998</v>
      </c>
      <c r="AB908">
        <v>9.9086678999999993</v>
      </c>
      <c r="AC908">
        <v>10.269926999999999</v>
      </c>
      <c r="AD908">
        <v>10.338938000000001</v>
      </c>
      <c r="AE908">
        <v>10.430541</v>
      </c>
      <c r="AF908">
        <v>10.157854</v>
      </c>
      <c r="AG908">
        <v>9.9251129999999996</v>
      </c>
      <c r="AH908">
        <v>9.5586479999999998</v>
      </c>
      <c r="AI908">
        <v>9.0081620000000004</v>
      </c>
      <c r="AJ908">
        <v>8.6426639999999999</v>
      </c>
      <c r="AK908">
        <v>8.3023059999999997</v>
      </c>
      <c r="AL908">
        <v>8.1554289999999998</v>
      </c>
      <c r="AM908">
        <v>7.5568619999999997</v>
      </c>
      <c r="AN908">
        <v>6.985341</v>
      </c>
      <c r="AO908">
        <v>6.4063660000000002</v>
      </c>
      <c r="AP908">
        <v>81.58578</v>
      </c>
      <c r="AQ908">
        <v>82.676349999999999</v>
      </c>
      <c r="AR908">
        <v>79.571830000000006</v>
      </c>
      <c r="AS908">
        <v>77.727519999999998</v>
      </c>
      <c r="AT908">
        <v>77.273070000000004</v>
      </c>
      <c r="AU908">
        <v>76.078289999999996</v>
      </c>
      <c r="AV908">
        <v>74.616979999999998</v>
      </c>
      <c r="AW908">
        <v>74.172619999999995</v>
      </c>
      <c r="AX908">
        <v>77.019270000000006</v>
      </c>
      <c r="AY908">
        <v>82.81926</v>
      </c>
      <c r="AZ908">
        <v>87.206630000000004</v>
      </c>
      <c r="BA908">
        <v>91.559200000000004</v>
      </c>
      <c r="BB908">
        <v>94.324600000000004</v>
      </c>
      <c r="BC908">
        <v>96.563159999999996</v>
      </c>
      <c r="BD908">
        <v>99.81174</v>
      </c>
      <c r="BE908">
        <v>100.9299</v>
      </c>
      <c r="BF908">
        <v>102.0475</v>
      </c>
      <c r="BG908">
        <v>101.8368</v>
      </c>
      <c r="BH908">
        <v>100.31619999999999</v>
      </c>
      <c r="BI908">
        <v>95.973939999999999</v>
      </c>
      <c r="BJ908">
        <v>90.137900000000002</v>
      </c>
      <c r="BK908">
        <v>85.646389999999997</v>
      </c>
      <c r="BL908">
        <v>82.391589999999994</v>
      </c>
      <c r="BM908">
        <v>80.38494</v>
      </c>
      <c r="BN908">
        <v>-5.4154000000000001E-2</v>
      </c>
      <c r="BO908">
        <v>-6.1142599999999998E-2</v>
      </c>
      <c r="BP908">
        <v>-5.2670000000000002E-2</v>
      </c>
      <c r="BQ908">
        <v>-3.0997E-2</v>
      </c>
      <c r="BR908">
        <v>-2.78394E-2</v>
      </c>
      <c r="BS908">
        <v>-2.4904300000000001E-2</v>
      </c>
      <c r="BT908">
        <v>4.7828999999999997E-3</v>
      </c>
      <c r="BU908">
        <v>7.0843799999999998E-2</v>
      </c>
      <c r="BV908">
        <v>3.4958700000000002E-2</v>
      </c>
      <c r="BW908">
        <v>4.3125000000000004E-3</v>
      </c>
      <c r="BX908">
        <v>-7.4786999999999996E-3</v>
      </c>
      <c r="BY908">
        <v>-2.6251E-2</v>
      </c>
      <c r="BZ908">
        <v>-1.1466E-2</v>
      </c>
      <c r="CA908">
        <v>7.9953999999999997E-3</v>
      </c>
      <c r="CB908">
        <v>0.13206609999999999</v>
      </c>
      <c r="CC908">
        <v>0.1110474</v>
      </c>
      <c r="CD908">
        <v>9.2608099999999999E-2</v>
      </c>
      <c r="CE908">
        <v>5.8694799999999998E-2</v>
      </c>
      <c r="CF908">
        <v>-3.28583E-2</v>
      </c>
      <c r="CG908">
        <v>-7.6969499999999996E-2</v>
      </c>
      <c r="CH908">
        <v>-5.4839100000000002E-2</v>
      </c>
      <c r="CI908">
        <v>-2.0538299999999999E-2</v>
      </c>
      <c r="CJ908">
        <v>-1.7522599999999999E-2</v>
      </c>
      <c r="CK908">
        <v>-3.16344E-2</v>
      </c>
      <c r="CL908">
        <v>4.9749E-3</v>
      </c>
      <c r="CM908">
        <v>3.9004999999999999E-3</v>
      </c>
      <c r="CN908">
        <v>3.6242000000000002E-3</v>
      </c>
      <c r="CO908">
        <v>3.2699000000000001E-3</v>
      </c>
      <c r="CP908">
        <v>2.2303000000000002E-3</v>
      </c>
      <c r="CQ908">
        <v>1.5716E-3</v>
      </c>
      <c r="CR908">
        <v>1.6643000000000001E-3</v>
      </c>
      <c r="CS908">
        <v>2.4794000000000001E-3</v>
      </c>
      <c r="CT908">
        <v>1.3852999999999999E-3</v>
      </c>
      <c r="CU908">
        <v>1.4452E-3</v>
      </c>
      <c r="CV908">
        <v>7.1029999999999997E-4</v>
      </c>
      <c r="CW908">
        <v>3.344E-4</v>
      </c>
      <c r="CX908">
        <v>6.9740000000000004E-4</v>
      </c>
      <c r="CY908">
        <v>1.3626999999999999E-3</v>
      </c>
      <c r="CZ908">
        <v>3.5063999999999998E-3</v>
      </c>
      <c r="DA908">
        <v>5.9522999999999998E-3</v>
      </c>
      <c r="DB908">
        <v>9.3991999999999999E-3</v>
      </c>
      <c r="DC908">
        <v>8.4001000000000006E-3</v>
      </c>
      <c r="DD908">
        <v>1.82965E-2</v>
      </c>
      <c r="DE908">
        <v>2.11369E-2</v>
      </c>
      <c r="DF908">
        <v>1.7267299999999999E-2</v>
      </c>
      <c r="DG908">
        <v>4.4083999999999998E-3</v>
      </c>
      <c r="DH908">
        <v>3.9909999999999998E-3</v>
      </c>
      <c r="DI908">
        <v>4.1672000000000002E-3</v>
      </c>
    </row>
    <row r="909" spans="1:113" x14ac:dyDescent="0.25">
      <c r="A909" t="str">
        <f t="shared" si="14"/>
        <v>Stockton_All_All_All_All_All_43703</v>
      </c>
      <c r="B909" t="s">
        <v>177</v>
      </c>
      <c r="C909" t="s">
        <v>297</v>
      </c>
      <c r="D909" t="s">
        <v>195</v>
      </c>
      <c r="E909" t="s">
        <v>19</v>
      </c>
      <c r="F909" t="s">
        <v>19</v>
      </c>
      <c r="G909" t="s">
        <v>19</v>
      </c>
      <c r="H909" t="s">
        <v>19</v>
      </c>
      <c r="I909" t="s">
        <v>19</v>
      </c>
      <c r="J909" s="11">
        <v>43703</v>
      </c>
      <c r="K909">
        <v>15</v>
      </c>
      <c r="L909">
        <v>18</v>
      </c>
      <c r="M909">
        <v>11024</v>
      </c>
      <c r="N909">
        <v>0</v>
      </c>
      <c r="O909">
        <v>0</v>
      </c>
      <c r="P909">
        <v>0</v>
      </c>
      <c r="Q909">
        <v>0</v>
      </c>
      <c r="R909">
        <v>5.9957865000000004</v>
      </c>
      <c r="S909">
        <v>5.8235181000000003</v>
      </c>
      <c r="T909">
        <v>5.7352366000000004</v>
      </c>
      <c r="U909">
        <v>5.7740714999999998</v>
      </c>
      <c r="V909">
        <v>6.2645103999999998</v>
      </c>
      <c r="W909">
        <v>6.7522152999999996</v>
      </c>
      <c r="X909">
        <v>7.2113861000000004</v>
      </c>
      <c r="Y909">
        <v>7.8790665000000004</v>
      </c>
      <c r="Z909">
        <v>8.7315047999999997</v>
      </c>
      <c r="AA909">
        <v>9.4057825000000008</v>
      </c>
      <c r="AB909">
        <v>9.9553808000000004</v>
      </c>
      <c r="AC909">
        <v>10.198143999999999</v>
      </c>
      <c r="AD909">
        <v>10.347728999999999</v>
      </c>
      <c r="AE909">
        <v>10.683878999999999</v>
      </c>
      <c r="AF909">
        <v>10.650650000000001</v>
      </c>
      <c r="AG909">
        <v>10.352</v>
      </c>
      <c r="AH909">
        <v>9.8204709999999995</v>
      </c>
      <c r="AI909">
        <v>9.0239890000000003</v>
      </c>
      <c r="AJ909">
        <v>8.6731309999999997</v>
      </c>
      <c r="AK909">
        <v>8.3036250000000003</v>
      </c>
      <c r="AL909">
        <v>8.0132899999999996</v>
      </c>
      <c r="AM909">
        <v>7.311814</v>
      </c>
      <c r="AN909">
        <v>6.7985579999999999</v>
      </c>
      <c r="AO909">
        <v>6.6102350000000003</v>
      </c>
      <c r="AP909">
        <v>79.90446</v>
      </c>
      <c r="AQ909">
        <v>78.752380000000002</v>
      </c>
      <c r="AR909">
        <v>77.420469999999995</v>
      </c>
      <c r="AS909">
        <v>75.009699999999995</v>
      </c>
      <c r="AT909">
        <v>73.295339999999996</v>
      </c>
      <c r="AU909">
        <v>72.748249999999999</v>
      </c>
      <c r="AV909">
        <v>71.976330000000004</v>
      </c>
      <c r="AW909">
        <v>72.712329999999994</v>
      </c>
      <c r="AX909">
        <v>75.027000000000001</v>
      </c>
      <c r="AY909">
        <v>78.668350000000004</v>
      </c>
      <c r="AZ909">
        <v>83.440479999999994</v>
      </c>
      <c r="BA909">
        <v>86.94341</v>
      </c>
      <c r="BB909">
        <v>90.366309999999999</v>
      </c>
      <c r="BC909">
        <v>93.3386</v>
      </c>
      <c r="BD909">
        <v>96.341579999999993</v>
      </c>
      <c r="BE909">
        <v>98.403289999999998</v>
      </c>
      <c r="BF909">
        <v>99.379419999999996</v>
      </c>
      <c r="BG909">
        <v>99.891009999999994</v>
      </c>
      <c r="BH909">
        <v>97.974490000000003</v>
      </c>
      <c r="BI909">
        <v>93.924030000000002</v>
      </c>
      <c r="BJ909">
        <v>89.394999999999996</v>
      </c>
      <c r="BK909">
        <v>85.521979999999999</v>
      </c>
      <c r="BL909">
        <v>83.576899999999995</v>
      </c>
      <c r="BM909">
        <v>81.469949999999997</v>
      </c>
      <c r="BN909">
        <v>-4.9134900000000002E-2</v>
      </c>
      <c r="BO909">
        <v>-5.5861500000000001E-2</v>
      </c>
      <c r="BP909">
        <v>-4.4339000000000003E-2</v>
      </c>
      <c r="BQ909">
        <v>-2.4072199999999998E-2</v>
      </c>
      <c r="BR909">
        <v>-2.21295E-2</v>
      </c>
      <c r="BS909">
        <v>-2.0239500000000001E-2</v>
      </c>
      <c r="BT909">
        <v>8.7963999999999994E-3</v>
      </c>
      <c r="BU909">
        <v>7.5701099999999993E-2</v>
      </c>
      <c r="BV909">
        <v>4.0133200000000001E-2</v>
      </c>
      <c r="BW909">
        <v>7.3940999999999998E-3</v>
      </c>
      <c r="BX909">
        <v>-7.8475000000000003E-3</v>
      </c>
      <c r="BY909">
        <v>-2.6464600000000001E-2</v>
      </c>
      <c r="BZ909">
        <v>-7.9813999999999996E-3</v>
      </c>
      <c r="CA909">
        <v>2.2891000000000001E-3</v>
      </c>
      <c r="CB909">
        <v>0.1221797</v>
      </c>
      <c r="CC909">
        <v>0.11035250000000001</v>
      </c>
      <c r="CD909">
        <v>9.60342E-2</v>
      </c>
      <c r="CE909">
        <v>7.4693899999999994E-2</v>
      </c>
      <c r="CF909">
        <v>-1.1893000000000001E-2</v>
      </c>
      <c r="CG909">
        <v>-6.05891E-2</v>
      </c>
      <c r="CH909">
        <v>-4.7203299999999997E-2</v>
      </c>
      <c r="CI909">
        <v>-1.5747400000000002E-2</v>
      </c>
      <c r="CJ909">
        <v>-1.05293E-2</v>
      </c>
      <c r="CK909">
        <v>-2.4478099999999999E-2</v>
      </c>
      <c r="CL909">
        <v>7.0914999999999997E-3</v>
      </c>
      <c r="CM909">
        <v>5.4546999999999998E-3</v>
      </c>
      <c r="CN909">
        <v>5.2912000000000002E-3</v>
      </c>
      <c r="CO909">
        <v>4.1710000000000002E-3</v>
      </c>
      <c r="CP909">
        <v>2.3651000000000002E-3</v>
      </c>
      <c r="CQ909">
        <v>2.1757E-3</v>
      </c>
      <c r="CR909">
        <v>2.1025000000000002E-3</v>
      </c>
      <c r="CS909">
        <v>2.3640000000000002E-3</v>
      </c>
      <c r="CT909">
        <v>1.9394E-3</v>
      </c>
      <c r="CU909">
        <v>2.3690999999999999E-3</v>
      </c>
      <c r="CV909">
        <v>1.8351000000000001E-3</v>
      </c>
      <c r="CW909">
        <v>7.8529999999999995E-4</v>
      </c>
      <c r="CX909">
        <v>1.1375999999999999E-3</v>
      </c>
      <c r="CY909">
        <v>1.6164E-3</v>
      </c>
      <c r="CZ909">
        <v>3.5994999999999998E-3</v>
      </c>
      <c r="DA909">
        <v>5.7718999999999999E-3</v>
      </c>
      <c r="DB909">
        <v>8.8616000000000007E-3</v>
      </c>
      <c r="DC909">
        <v>8.8862000000000003E-3</v>
      </c>
      <c r="DD909">
        <v>1.97653E-2</v>
      </c>
      <c r="DE909">
        <v>2.3805300000000001E-2</v>
      </c>
      <c r="DF909">
        <v>1.9928100000000001E-2</v>
      </c>
      <c r="DG909">
        <v>5.6750999999999998E-3</v>
      </c>
      <c r="DH909">
        <v>4.6608999999999999E-3</v>
      </c>
      <c r="DI909">
        <v>3.993E-3</v>
      </c>
    </row>
    <row r="910" spans="1:113" x14ac:dyDescent="0.25">
      <c r="A910" t="str">
        <f t="shared" si="14"/>
        <v>Stockton_All_All_All_All_All_43704</v>
      </c>
      <c r="B910" t="s">
        <v>177</v>
      </c>
      <c r="C910" t="s">
        <v>297</v>
      </c>
      <c r="D910" t="s">
        <v>195</v>
      </c>
      <c r="E910" t="s">
        <v>19</v>
      </c>
      <c r="F910" t="s">
        <v>19</v>
      </c>
      <c r="G910" t="s">
        <v>19</v>
      </c>
      <c r="H910" t="s">
        <v>19</v>
      </c>
      <c r="I910" t="s">
        <v>19</v>
      </c>
      <c r="J910" s="11">
        <v>43704</v>
      </c>
      <c r="K910">
        <v>15</v>
      </c>
      <c r="L910">
        <v>18</v>
      </c>
      <c r="M910">
        <v>11016</v>
      </c>
      <c r="N910">
        <v>0</v>
      </c>
      <c r="O910">
        <v>0</v>
      </c>
      <c r="P910">
        <v>0</v>
      </c>
      <c r="Q910">
        <v>0</v>
      </c>
      <c r="R910">
        <v>6.4406429999999997</v>
      </c>
      <c r="S910">
        <v>6.1878453999999996</v>
      </c>
      <c r="T910">
        <v>5.9855953</v>
      </c>
      <c r="U910">
        <v>5.9338129000000004</v>
      </c>
      <c r="V910">
        <v>6.3425836000000002</v>
      </c>
      <c r="W910">
        <v>6.9478780999999996</v>
      </c>
      <c r="X910">
        <v>7.4407629999999996</v>
      </c>
      <c r="Y910">
        <v>8.0174302999999991</v>
      </c>
      <c r="Z910">
        <v>8.9386758999999998</v>
      </c>
      <c r="AA910">
        <v>9.5596019999999999</v>
      </c>
      <c r="AB910">
        <v>10.063834</v>
      </c>
      <c r="AC910">
        <v>10.24971</v>
      </c>
      <c r="AD910">
        <v>10.382021999999999</v>
      </c>
      <c r="AE910">
        <v>10.931521</v>
      </c>
      <c r="AF910">
        <v>10.853603</v>
      </c>
      <c r="AG910">
        <v>10.49672</v>
      </c>
      <c r="AH910">
        <v>9.9122649999999997</v>
      </c>
      <c r="AI910">
        <v>9.1754560000000005</v>
      </c>
      <c r="AJ910">
        <v>8.7702100000000005</v>
      </c>
      <c r="AK910">
        <v>8.500686</v>
      </c>
      <c r="AL910">
        <v>8.2247979999999998</v>
      </c>
      <c r="AM910">
        <v>7.5392169999999998</v>
      </c>
      <c r="AN910">
        <v>7.0202340000000003</v>
      </c>
      <c r="AO910">
        <v>6.7274719999999997</v>
      </c>
      <c r="AP910">
        <v>79.219279999999998</v>
      </c>
      <c r="AQ910">
        <v>77.919880000000006</v>
      </c>
      <c r="AR910">
        <v>77.373249999999999</v>
      </c>
      <c r="AS910">
        <v>76.340590000000006</v>
      </c>
      <c r="AT910">
        <v>74.572220000000002</v>
      </c>
      <c r="AU910">
        <v>73.529380000000003</v>
      </c>
      <c r="AV910">
        <v>72.020150000000001</v>
      </c>
      <c r="AW910">
        <v>72.912120000000002</v>
      </c>
      <c r="AX910">
        <v>75.886229999999998</v>
      </c>
      <c r="AY910">
        <v>80.395560000000003</v>
      </c>
      <c r="AZ910">
        <v>84.920310000000001</v>
      </c>
      <c r="BA910">
        <v>88.188119999999998</v>
      </c>
      <c r="BB910">
        <v>91.388099999999994</v>
      </c>
      <c r="BC910">
        <v>93.672790000000006</v>
      </c>
      <c r="BD910">
        <v>96.46172</v>
      </c>
      <c r="BE910">
        <v>98.221119999999999</v>
      </c>
      <c r="BF910">
        <v>98.135829999999999</v>
      </c>
      <c r="BG910">
        <v>96.995980000000003</v>
      </c>
      <c r="BH910">
        <v>95.42671</v>
      </c>
      <c r="BI910">
        <v>92.912700000000001</v>
      </c>
      <c r="BJ910">
        <v>88.371160000000003</v>
      </c>
      <c r="BK910">
        <v>84.848010000000002</v>
      </c>
      <c r="BL910">
        <v>82.604690000000005</v>
      </c>
      <c r="BM910">
        <v>81.519300000000001</v>
      </c>
      <c r="BN910">
        <v>-4.1935800000000002E-2</v>
      </c>
      <c r="BO910">
        <v>-4.51434E-2</v>
      </c>
      <c r="BP910">
        <v>-4.16599E-2</v>
      </c>
      <c r="BQ910">
        <v>-3.60433E-2</v>
      </c>
      <c r="BR910">
        <v>-4.2729299999999998E-2</v>
      </c>
      <c r="BS910">
        <v>-2.2668399999999998E-2</v>
      </c>
      <c r="BT910">
        <v>1.7356699999999999E-2</v>
      </c>
      <c r="BU910">
        <v>7.8531100000000006E-2</v>
      </c>
      <c r="BV910">
        <v>4.4447500000000001E-2</v>
      </c>
      <c r="BW910">
        <v>-2.6959999999999999E-4</v>
      </c>
      <c r="BX910">
        <v>-1.6320899999999999E-2</v>
      </c>
      <c r="BY910">
        <v>-1.30803E-2</v>
      </c>
      <c r="BZ910">
        <v>2.48525E-2</v>
      </c>
      <c r="CA910">
        <v>-1.0961E-3</v>
      </c>
      <c r="CB910">
        <v>9.0386499999999995E-2</v>
      </c>
      <c r="CC910">
        <v>9.31091E-2</v>
      </c>
      <c r="CD910">
        <v>8.6443400000000004E-2</v>
      </c>
      <c r="CE910">
        <v>0.13262389999999999</v>
      </c>
      <c r="CF910">
        <v>5.30698E-2</v>
      </c>
      <c r="CG910">
        <v>-3.8200400000000002E-2</v>
      </c>
      <c r="CH910">
        <v>-6.5405000000000003E-3</v>
      </c>
      <c r="CI910">
        <v>3.5842999999999999E-3</v>
      </c>
      <c r="CJ910">
        <v>7.2337E-3</v>
      </c>
      <c r="CK910">
        <v>4.4203999999999997E-3</v>
      </c>
      <c r="CL910">
        <v>7.3673999999999996E-3</v>
      </c>
      <c r="CM910">
        <v>6.2931999999999997E-3</v>
      </c>
      <c r="CN910">
        <v>5.9937999999999996E-3</v>
      </c>
      <c r="CO910">
        <v>4.4422000000000003E-3</v>
      </c>
      <c r="CP910">
        <v>2.7198999999999999E-3</v>
      </c>
      <c r="CQ910">
        <v>2.0070000000000001E-3</v>
      </c>
      <c r="CR910">
        <v>2.2680000000000001E-3</v>
      </c>
      <c r="CS910">
        <v>2.6670000000000001E-3</v>
      </c>
      <c r="CT910">
        <v>2.0663000000000001E-3</v>
      </c>
      <c r="CU910">
        <v>2.5162000000000001E-3</v>
      </c>
      <c r="CV910">
        <v>2.6568E-3</v>
      </c>
      <c r="CW910">
        <v>6.8800000000000003E-4</v>
      </c>
      <c r="CX910">
        <v>2.0308000000000001E-3</v>
      </c>
      <c r="CY910">
        <v>3.0305000000000002E-3</v>
      </c>
      <c r="CZ910">
        <v>4.9170000000000004E-3</v>
      </c>
      <c r="DA910">
        <v>7.4470999999999999E-3</v>
      </c>
      <c r="DB910">
        <v>1.12522E-2</v>
      </c>
      <c r="DC910">
        <v>1.42725E-2</v>
      </c>
      <c r="DD910">
        <v>2.52141E-2</v>
      </c>
      <c r="DE910">
        <v>2.4883300000000001E-2</v>
      </c>
      <c r="DF910">
        <v>2.4620900000000001E-2</v>
      </c>
      <c r="DG910">
        <v>6.8907999999999999E-3</v>
      </c>
      <c r="DH910">
        <v>5.9052000000000002E-3</v>
      </c>
      <c r="DI910">
        <v>6.2598999999999997E-3</v>
      </c>
    </row>
    <row r="911" spans="1:113" x14ac:dyDescent="0.25">
      <c r="A911" t="str">
        <f t="shared" si="14"/>
        <v>Stockton_All_All_All_All_All_43721</v>
      </c>
      <c r="B911" t="s">
        <v>177</v>
      </c>
      <c r="C911" t="s">
        <v>297</v>
      </c>
      <c r="D911" t="s">
        <v>195</v>
      </c>
      <c r="E911" t="s">
        <v>19</v>
      </c>
      <c r="F911" t="s">
        <v>19</v>
      </c>
      <c r="G911" t="s">
        <v>19</v>
      </c>
      <c r="H911" t="s">
        <v>19</v>
      </c>
      <c r="I911" t="s">
        <v>19</v>
      </c>
      <c r="J911" s="11">
        <v>43721</v>
      </c>
      <c r="K911">
        <v>15</v>
      </c>
      <c r="L911">
        <v>18</v>
      </c>
      <c r="M911">
        <v>10884</v>
      </c>
      <c r="N911">
        <v>0</v>
      </c>
      <c r="O911">
        <v>0</v>
      </c>
      <c r="P911">
        <v>0</v>
      </c>
      <c r="Q911">
        <v>0</v>
      </c>
      <c r="R911">
        <v>6.1566830000000001</v>
      </c>
      <c r="S911">
        <v>5.9112267000000003</v>
      </c>
      <c r="T911">
        <v>5.7555747000000004</v>
      </c>
      <c r="U911">
        <v>5.6601018999999999</v>
      </c>
      <c r="V911">
        <v>6.0160615000000002</v>
      </c>
      <c r="W911">
        <v>6.4478637000000001</v>
      </c>
      <c r="X911">
        <v>6.9503753000000001</v>
      </c>
      <c r="Y911">
        <v>7.3024401000000001</v>
      </c>
      <c r="Z911">
        <v>8.1085451000000006</v>
      </c>
      <c r="AA911">
        <v>8.7059592000000006</v>
      </c>
      <c r="AB911">
        <v>9.2659109999999991</v>
      </c>
      <c r="AC911">
        <v>9.7508818000000002</v>
      </c>
      <c r="AD911">
        <v>9.8119517999999992</v>
      </c>
      <c r="AE911">
        <v>10.038209999999999</v>
      </c>
      <c r="AF911">
        <v>9.9174343999999994</v>
      </c>
      <c r="AG911">
        <v>9.5624979999999997</v>
      </c>
      <c r="AH911">
        <v>9.1127979999999997</v>
      </c>
      <c r="AI911">
        <v>8.6197940000000006</v>
      </c>
      <c r="AJ911">
        <v>8.3739460000000001</v>
      </c>
      <c r="AK911">
        <v>8.2254869999999993</v>
      </c>
      <c r="AL911">
        <v>7.8288549999999999</v>
      </c>
      <c r="AM911">
        <v>7.3991009999999999</v>
      </c>
      <c r="AN911">
        <v>6.8395299999999999</v>
      </c>
      <c r="AO911">
        <v>6.3559419999999998</v>
      </c>
      <c r="AP911">
        <v>76.747069999999994</v>
      </c>
      <c r="AQ911">
        <v>73.98997</v>
      </c>
      <c r="AR911">
        <v>72.291399999999996</v>
      </c>
      <c r="AS911">
        <v>70.324340000000007</v>
      </c>
      <c r="AT911">
        <v>68.927120000000002</v>
      </c>
      <c r="AU911">
        <v>67.860429999999994</v>
      </c>
      <c r="AV911">
        <v>67.812759999999997</v>
      </c>
      <c r="AW911">
        <v>67.500140000000002</v>
      </c>
      <c r="AX911">
        <v>69.961259999999996</v>
      </c>
      <c r="AY911">
        <v>74.918999999999997</v>
      </c>
      <c r="AZ911">
        <v>79.068079999999995</v>
      </c>
      <c r="BA911">
        <v>83.740430000000003</v>
      </c>
      <c r="BB911">
        <v>88.097059999999999</v>
      </c>
      <c r="BC911">
        <v>91.595680000000002</v>
      </c>
      <c r="BD911">
        <v>94.163179999999997</v>
      </c>
      <c r="BE911">
        <v>96.027529999999999</v>
      </c>
      <c r="BF911">
        <v>96.801230000000004</v>
      </c>
      <c r="BG911">
        <v>96.992869999999996</v>
      </c>
      <c r="BH911">
        <v>95.917079999999999</v>
      </c>
      <c r="BI911">
        <v>93.05865</v>
      </c>
      <c r="BJ911">
        <v>88.702579999999998</v>
      </c>
      <c r="BK911">
        <v>85.018860000000004</v>
      </c>
      <c r="BL911">
        <v>82.169409999999999</v>
      </c>
      <c r="BM911">
        <v>80.959199999999996</v>
      </c>
      <c r="BN911">
        <v>-7.6980099999999996E-2</v>
      </c>
      <c r="BO911">
        <v>-8.4908700000000004E-2</v>
      </c>
      <c r="BP911">
        <v>-8.1687300000000004E-2</v>
      </c>
      <c r="BQ911">
        <v>-3.4695499999999997E-2</v>
      </c>
      <c r="BR911">
        <v>-3.56917E-2</v>
      </c>
      <c r="BS911">
        <v>1.4911900000000001E-2</v>
      </c>
      <c r="BT911">
        <v>5.4694E-2</v>
      </c>
      <c r="BU911">
        <v>0.17608660000000001</v>
      </c>
      <c r="BV911">
        <v>0.18458569999999999</v>
      </c>
      <c r="BW911">
        <v>0.1181263</v>
      </c>
      <c r="BX911">
        <v>5.8691199999999999E-2</v>
      </c>
      <c r="BY911">
        <v>-1.6197799999999998E-2</v>
      </c>
      <c r="BZ911">
        <v>-4.0507700000000001E-2</v>
      </c>
      <c r="CA911">
        <v>-5.8331800000000003E-2</v>
      </c>
      <c r="CB911">
        <v>8.5408600000000001E-2</v>
      </c>
      <c r="CC911">
        <v>8.1803600000000004E-2</v>
      </c>
      <c r="CD911">
        <v>5.7325899999999999E-2</v>
      </c>
      <c r="CE911">
        <v>3.5414599999999997E-2</v>
      </c>
      <c r="CF911">
        <v>4.3740000000000001E-4</v>
      </c>
      <c r="CG911">
        <v>-1.9772000000000001E-2</v>
      </c>
      <c r="CH911">
        <v>-4.1247399999999997E-2</v>
      </c>
      <c r="CI911">
        <v>-6.9148699999999994E-2</v>
      </c>
      <c r="CJ911">
        <v>-6.1049699999999998E-2</v>
      </c>
      <c r="CK911">
        <v>-7.9547000000000007E-2</v>
      </c>
      <c r="CL911">
        <v>5.0955000000000002E-3</v>
      </c>
      <c r="CM911">
        <v>5.5320999999999999E-3</v>
      </c>
      <c r="CN911">
        <v>5.7428000000000002E-3</v>
      </c>
      <c r="CO911">
        <v>4.7567E-3</v>
      </c>
      <c r="CP911">
        <v>3.3757000000000001E-3</v>
      </c>
      <c r="CQ911">
        <v>1.6654E-3</v>
      </c>
      <c r="CR911">
        <v>1.8844000000000001E-3</v>
      </c>
      <c r="CS911">
        <v>2.8790999999999999E-3</v>
      </c>
      <c r="CT911">
        <v>1.3718000000000001E-3</v>
      </c>
      <c r="CU911">
        <v>1.2648E-3</v>
      </c>
      <c r="CV911">
        <v>1.5371E-3</v>
      </c>
      <c r="CW911">
        <v>5.2229999999999996E-4</v>
      </c>
      <c r="CX911">
        <v>9.7820000000000003E-4</v>
      </c>
      <c r="CY911">
        <v>1.8094000000000001E-3</v>
      </c>
      <c r="CZ911">
        <v>3.7401000000000001E-3</v>
      </c>
      <c r="DA911">
        <v>6.2968E-3</v>
      </c>
      <c r="DB911">
        <v>9.8887000000000003E-3</v>
      </c>
      <c r="DC911">
        <v>8.5392000000000003E-3</v>
      </c>
      <c r="DD911">
        <v>1.8425799999999999E-2</v>
      </c>
      <c r="DE911">
        <v>2.14588E-2</v>
      </c>
      <c r="DF911">
        <v>1.5589799999999999E-2</v>
      </c>
      <c r="DG911">
        <v>4.9972999999999997E-3</v>
      </c>
      <c r="DH911">
        <v>4.4980999999999997E-3</v>
      </c>
      <c r="DI911">
        <v>4.4301999999999996E-3</v>
      </c>
    </row>
    <row r="912" spans="1:113" x14ac:dyDescent="0.25">
      <c r="A912" t="str">
        <f t="shared" si="14"/>
        <v>Stockton_All_All_All_All_All_2958465</v>
      </c>
      <c r="B912" t="s">
        <v>204</v>
      </c>
      <c r="C912" t="s">
        <v>297</v>
      </c>
      <c r="D912" t="s">
        <v>195</v>
      </c>
      <c r="E912" t="s">
        <v>19</v>
      </c>
      <c r="F912" t="s">
        <v>19</v>
      </c>
      <c r="G912" t="s">
        <v>19</v>
      </c>
      <c r="H912" t="s">
        <v>19</v>
      </c>
      <c r="I912" t="s">
        <v>19</v>
      </c>
      <c r="J912" s="11">
        <v>2958465</v>
      </c>
      <c r="K912">
        <v>15</v>
      </c>
      <c r="L912">
        <v>18</v>
      </c>
      <c r="M912">
        <v>11239.78</v>
      </c>
      <c r="N912">
        <v>0</v>
      </c>
      <c r="O912">
        <v>0</v>
      </c>
      <c r="P912">
        <v>0</v>
      </c>
      <c r="Q912">
        <v>0</v>
      </c>
      <c r="R912">
        <v>6.0459781000000001</v>
      </c>
      <c r="S912">
        <v>5.9265563999999999</v>
      </c>
      <c r="T912">
        <v>5.7809710000000001</v>
      </c>
      <c r="U912">
        <v>5.7708159999999999</v>
      </c>
      <c r="V912">
        <v>6.0740556999999997</v>
      </c>
      <c r="W912">
        <v>6.5484328999999999</v>
      </c>
      <c r="X912">
        <v>6.9518905000000002</v>
      </c>
      <c r="Y912">
        <v>7.5738031000000001</v>
      </c>
      <c r="Z912">
        <v>8.4159454999999994</v>
      </c>
      <c r="AA912">
        <v>9.0050056000000005</v>
      </c>
      <c r="AB912">
        <v>9.5313607000000005</v>
      </c>
      <c r="AC912">
        <v>9.8137977999999997</v>
      </c>
      <c r="AD912">
        <v>9.9258016999999992</v>
      </c>
      <c r="AE912">
        <v>10.165963</v>
      </c>
      <c r="AF912">
        <v>10.058824</v>
      </c>
      <c r="AG912">
        <v>9.78322</v>
      </c>
      <c r="AH912">
        <v>9.3620739999999998</v>
      </c>
      <c r="AI912">
        <v>8.7770320000000002</v>
      </c>
      <c r="AJ912">
        <v>8.4653679999999998</v>
      </c>
      <c r="AK912">
        <v>8.1908239999999992</v>
      </c>
      <c r="AL912">
        <v>7.9962530000000003</v>
      </c>
      <c r="AM912">
        <v>7.4426019999999999</v>
      </c>
      <c r="AN912">
        <v>6.8787050000000001</v>
      </c>
      <c r="AO912">
        <v>6.4084479999999999</v>
      </c>
      <c r="AP912">
        <v>79.909679999999994</v>
      </c>
      <c r="AQ912">
        <v>78.107079999999996</v>
      </c>
      <c r="AR912">
        <v>76.601749999999996</v>
      </c>
      <c r="AS912">
        <v>75.021940000000001</v>
      </c>
      <c r="AT912">
        <v>73.62809</v>
      </c>
      <c r="AU912">
        <v>72.621780000000001</v>
      </c>
      <c r="AV912">
        <v>71.721310000000003</v>
      </c>
      <c r="AW912">
        <v>72.172690000000003</v>
      </c>
      <c r="AX912">
        <v>75.057720000000003</v>
      </c>
      <c r="AY912">
        <v>79.366039999999998</v>
      </c>
      <c r="AZ912">
        <v>83.6768</v>
      </c>
      <c r="BA912">
        <v>87.536249999999995</v>
      </c>
      <c r="BB912">
        <v>91.07244</v>
      </c>
      <c r="BC912">
        <v>94.064109999999999</v>
      </c>
      <c r="BD912">
        <v>96.645250000000004</v>
      </c>
      <c r="BE912">
        <v>98.352980000000002</v>
      </c>
      <c r="BF912">
        <v>99.240979999999993</v>
      </c>
      <c r="BG912">
        <v>99.360969999999995</v>
      </c>
      <c r="BH912">
        <v>98.317310000000006</v>
      </c>
      <c r="BI912">
        <v>95.744770000000003</v>
      </c>
      <c r="BJ912">
        <v>91.649289999999993</v>
      </c>
      <c r="BK912">
        <v>87.498410000000007</v>
      </c>
      <c r="BL912">
        <v>84.34863</v>
      </c>
      <c r="BM912">
        <v>82.266720000000007</v>
      </c>
      <c r="BN912">
        <v>-7.8117900000000004E-2</v>
      </c>
      <c r="BO912">
        <v>-7.2109000000000006E-2</v>
      </c>
      <c r="BP912">
        <v>-7.1449399999999996E-2</v>
      </c>
      <c r="BQ912">
        <v>-4.8333000000000001E-2</v>
      </c>
      <c r="BR912">
        <v>-4.5565599999999998E-2</v>
      </c>
      <c r="BS912">
        <v>-3.44309E-2</v>
      </c>
      <c r="BT912">
        <v>2.9610000000000001E-3</v>
      </c>
      <c r="BU912">
        <v>8.0759399999999995E-2</v>
      </c>
      <c r="BV912">
        <v>7.5736200000000004E-2</v>
      </c>
      <c r="BW912">
        <v>4.0430000000000001E-2</v>
      </c>
      <c r="BX912">
        <v>7.4906E-3</v>
      </c>
      <c r="BY912">
        <v>-2.0814200000000001E-2</v>
      </c>
      <c r="BZ912">
        <v>-1.5133600000000001E-2</v>
      </c>
      <c r="CA912">
        <v>-2.5062999999999999E-3</v>
      </c>
      <c r="CB912">
        <v>0.11982080000000001</v>
      </c>
      <c r="CC912">
        <v>0.1121176</v>
      </c>
      <c r="CD912">
        <v>9.5017900000000002E-2</v>
      </c>
      <c r="CE912">
        <v>6.5503900000000004E-2</v>
      </c>
      <c r="CF912">
        <v>-1.85303E-2</v>
      </c>
      <c r="CG912">
        <v>-7.1923299999999996E-2</v>
      </c>
      <c r="CH912">
        <v>-5.8525599999999997E-2</v>
      </c>
      <c r="CI912">
        <v>-3.6815399999999998E-2</v>
      </c>
      <c r="CJ912">
        <v>-3.2485699999999999E-2</v>
      </c>
      <c r="CK912">
        <v>-4.2404699999999997E-2</v>
      </c>
      <c r="CL912">
        <v>6.0979999999999997E-4</v>
      </c>
      <c r="CM912">
        <v>5.243E-4</v>
      </c>
      <c r="CN912">
        <v>5.2220000000000001E-4</v>
      </c>
      <c r="CO912">
        <v>4.3909999999999999E-4</v>
      </c>
      <c r="CP912">
        <v>2.7700000000000001E-4</v>
      </c>
      <c r="CQ912">
        <v>1.8489999999999999E-4</v>
      </c>
      <c r="CR912">
        <v>1.8699999999999999E-4</v>
      </c>
      <c r="CS912">
        <v>2.6069999999999999E-4</v>
      </c>
      <c r="CT912">
        <v>1.629E-4</v>
      </c>
      <c r="CU912">
        <v>1.7689999999999999E-4</v>
      </c>
      <c r="CV912">
        <v>1.6229999999999999E-4</v>
      </c>
      <c r="CW912">
        <v>5.9899999999999999E-5</v>
      </c>
      <c r="CX912">
        <v>1.131E-4</v>
      </c>
      <c r="CY912">
        <v>1.8310000000000001E-4</v>
      </c>
      <c r="CZ912">
        <v>3.9330000000000002E-4</v>
      </c>
      <c r="DA912">
        <v>6.3040000000000004E-4</v>
      </c>
      <c r="DB912">
        <v>9.8020000000000008E-4</v>
      </c>
      <c r="DC912">
        <v>9.2889999999999997E-4</v>
      </c>
      <c r="DD912">
        <v>2.1202999999999999E-3</v>
      </c>
      <c r="DE912">
        <v>2.4426999999999999E-3</v>
      </c>
      <c r="DF912">
        <v>1.9596000000000001E-3</v>
      </c>
      <c r="DG912">
        <v>5.5469999999999998E-4</v>
      </c>
      <c r="DH912">
        <v>4.6700000000000002E-4</v>
      </c>
      <c r="DI912">
        <v>4.6299999999999998E-4</v>
      </c>
    </row>
    <row r="913" spans="1:15" x14ac:dyDescent="0.25">
      <c r="A913" t="str">
        <f t="shared" si="14"/>
        <v>______</v>
      </c>
      <c r="J913" s="11"/>
      <c r="N913"/>
      <c r="O913"/>
    </row>
    <row r="914" spans="1:15" x14ac:dyDescent="0.25">
      <c r="A914" t="str">
        <f t="shared" si="14"/>
        <v>______</v>
      </c>
      <c r="J914" s="11"/>
      <c r="N914"/>
      <c r="O914"/>
    </row>
    <row r="915" spans="1:15" x14ac:dyDescent="0.25">
      <c r="A915" t="str">
        <f t="shared" si="14"/>
        <v>______</v>
      </c>
      <c r="J915" s="11"/>
      <c r="N915"/>
      <c r="O915"/>
    </row>
    <row r="916" spans="1:15" x14ac:dyDescent="0.25">
      <c r="A916" t="str">
        <f t="shared" si="14"/>
        <v>______</v>
      </c>
      <c r="J916" s="11"/>
      <c r="N916"/>
      <c r="O916"/>
    </row>
    <row r="917" spans="1:15" x14ac:dyDescent="0.25">
      <c r="A917" t="str">
        <f t="shared" si="14"/>
        <v>______</v>
      </c>
      <c r="J917" s="11"/>
      <c r="N917"/>
      <c r="O917"/>
    </row>
    <row r="918" spans="1:15" x14ac:dyDescent="0.25">
      <c r="A918" t="str">
        <f t="shared" si="14"/>
        <v>______</v>
      </c>
      <c r="J918" s="11"/>
      <c r="N918"/>
      <c r="O918"/>
    </row>
    <row r="919" spans="1:15" x14ac:dyDescent="0.25">
      <c r="A919" t="str">
        <f t="shared" si="14"/>
        <v>______</v>
      </c>
      <c r="J919" s="11"/>
      <c r="N919"/>
      <c r="O919"/>
    </row>
    <row r="920" spans="1:15" x14ac:dyDescent="0.25">
      <c r="A920" t="str">
        <f t="shared" si="14"/>
        <v>______</v>
      </c>
      <c r="J920" s="11"/>
      <c r="N920"/>
      <c r="O920"/>
    </row>
    <row r="921" spans="1:15" x14ac:dyDescent="0.25">
      <c r="A921" t="str">
        <f t="shared" si="14"/>
        <v>______</v>
      </c>
      <c r="J921" s="11"/>
      <c r="N921"/>
      <c r="O921"/>
    </row>
    <row r="922" spans="1:15" x14ac:dyDescent="0.25">
      <c r="A922" t="str">
        <f t="shared" si="14"/>
        <v>______</v>
      </c>
      <c r="J922" s="11"/>
      <c r="N922"/>
      <c r="O922"/>
    </row>
    <row r="923" spans="1:15" x14ac:dyDescent="0.25">
      <c r="A923" t="str">
        <f t="shared" si="14"/>
        <v>______</v>
      </c>
      <c r="J923" s="11"/>
      <c r="N923"/>
      <c r="O923"/>
    </row>
    <row r="924" spans="1:15" x14ac:dyDescent="0.25">
      <c r="A924" t="str">
        <f t="shared" si="14"/>
        <v>______</v>
      </c>
      <c r="J924" s="11"/>
      <c r="N924"/>
      <c r="O924"/>
    </row>
    <row r="925" spans="1:15" x14ac:dyDescent="0.25">
      <c r="A925" t="str">
        <f t="shared" si="14"/>
        <v>______</v>
      </c>
      <c r="J925" s="11"/>
      <c r="N925"/>
      <c r="O925"/>
    </row>
    <row r="926" spans="1:15" x14ac:dyDescent="0.25">
      <c r="A926" t="str">
        <f t="shared" si="14"/>
        <v>______</v>
      </c>
      <c r="J926" s="11"/>
      <c r="N926"/>
      <c r="O926"/>
    </row>
    <row r="927" spans="1:15" x14ac:dyDescent="0.25">
      <c r="A927" t="str">
        <f t="shared" si="14"/>
        <v>______</v>
      </c>
      <c r="J927" s="11"/>
      <c r="N927"/>
      <c r="O927"/>
    </row>
    <row r="928" spans="1:15" x14ac:dyDescent="0.25">
      <c r="A928" t="str">
        <f t="shared" si="14"/>
        <v>______</v>
      </c>
      <c r="J928" s="11"/>
      <c r="N928"/>
      <c r="O928"/>
    </row>
    <row r="929" spans="1:15" x14ac:dyDescent="0.25">
      <c r="A929" t="str">
        <f t="shared" si="14"/>
        <v>______</v>
      </c>
      <c r="J929" s="11"/>
      <c r="N929"/>
      <c r="O929"/>
    </row>
    <row r="930" spans="1:15" x14ac:dyDescent="0.25">
      <c r="A930" t="str">
        <f t="shared" si="14"/>
        <v>______</v>
      </c>
      <c r="J930" s="11"/>
      <c r="N930"/>
      <c r="O930"/>
    </row>
    <row r="931" spans="1:15" x14ac:dyDescent="0.25">
      <c r="A931" t="str">
        <f t="shared" si="14"/>
        <v>______</v>
      </c>
      <c r="J931" s="11"/>
      <c r="N931"/>
      <c r="O931"/>
    </row>
    <row r="932" spans="1:15" x14ac:dyDescent="0.25">
      <c r="A932" t="str">
        <f t="shared" si="14"/>
        <v>______</v>
      </c>
      <c r="J932" s="11"/>
      <c r="N932"/>
      <c r="O932"/>
    </row>
    <row r="933" spans="1:15" x14ac:dyDescent="0.25">
      <c r="A933" t="str">
        <f t="shared" si="14"/>
        <v>______</v>
      </c>
      <c r="J933" s="11"/>
      <c r="N933"/>
      <c r="O933"/>
    </row>
    <row r="934" spans="1:15" x14ac:dyDescent="0.25">
      <c r="A934" t="str">
        <f t="shared" si="14"/>
        <v>______</v>
      </c>
      <c r="J934" s="11"/>
      <c r="N934"/>
      <c r="O934"/>
    </row>
    <row r="935" spans="1:15" x14ac:dyDescent="0.25">
      <c r="A935" t="str">
        <f t="shared" si="14"/>
        <v>______</v>
      </c>
      <c r="J935" s="11"/>
      <c r="N935"/>
      <c r="O935"/>
    </row>
    <row r="936" spans="1:15" x14ac:dyDescent="0.25">
      <c r="A936" t="str">
        <f t="shared" si="14"/>
        <v>______</v>
      </c>
      <c r="J936" s="11"/>
      <c r="N936"/>
      <c r="O936"/>
    </row>
    <row r="937" spans="1:15" x14ac:dyDescent="0.25">
      <c r="A937" t="str">
        <f t="shared" si="14"/>
        <v>______</v>
      </c>
      <c r="J937" s="11"/>
      <c r="N937"/>
      <c r="O937"/>
    </row>
    <row r="938" spans="1:15" x14ac:dyDescent="0.25">
      <c r="A938" t="str">
        <f t="shared" si="14"/>
        <v>______</v>
      </c>
      <c r="J938" s="11"/>
      <c r="N938"/>
      <c r="O938"/>
    </row>
    <row r="939" spans="1:15" x14ac:dyDescent="0.25">
      <c r="A939" t="str">
        <f t="shared" si="14"/>
        <v>______</v>
      </c>
      <c r="J939" s="11"/>
      <c r="N939"/>
      <c r="O939"/>
    </row>
    <row r="940" spans="1:15" x14ac:dyDescent="0.25">
      <c r="A940" t="str">
        <f t="shared" si="14"/>
        <v>______</v>
      </c>
      <c r="J940" s="11"/>
      <c r="N940"/>
      <c r="O940"/>
    </row>
    <row r="941" spans="1:15" x14ac:dyDescent="0.25">
      <c r="A941" t="str">
        <f t="shared" si="14"/>
        <v>______</v>
      </c>
      <c r="J941" s="11"/>
      <c r="N941"/>
      <c r="O941"/>
    </row>
    <row r="942" spans="1:15" x14ac:dyDescent="0.25">
      <c r="A942" t="str">
        <f t="shared" si="14"/>
        <v>______</v>
      </c>
      <c r="J942" s="11"/>
      <c r="N942"/>
      <c r="O942"/>
    </row>
    <row r="943" spans="1:15" x14ac:dyDescent="0.25">
      <c r="A943" t="str">
        <f t="shared" si="14"/>
        <v>______</v>
      </c>
      <c r="J943" s="11"/>
      <c r="N943"/>
      <c r="O943"/>
    </row>
    <row r="944" spans="1:15" x14ac:dyDescent="0.25">
      <c r="A944" t="str">
        <f t="shared" si="14"/>
        <v>______</v>
      </c>
      <c r="J944" s="11"/>
      <c r="N944"/>
      <c r="O944"/>
    </row>
    <row r="945" spans="1:15" x14ac:dyDescent="0.25">
      <c r="A945" t="str">
        <f t="shared" si="14"/>
        <v>______</v>
      </c>
      <c r="J945" s="11"/>
      <c r="N945"/>
      <c r="O945"/>
    </row>
    <row r="946" spans="1:15" x14ac:dyDescent="0.25">
      <c r="A946" t="str">
        <f t="shared" si="14"/>
        <v>______</v>
      </c>
      <c r="J946" s="11"/>
      <c r="N946"/>
      <c r="O946"/>
    </row>
  </sheetData>
  <autoFilter ref="A1:DI946" xr:uid="{A70C9099-C858-48AD-8830-0BAB680D908D}"/>
  <sortState xmlns:xlrd2="http://schemas.microsoft.com/office/spreadsheetml/2017/richdata2" ref="B2:DI113">
    <sortCondition ref="C1"/>
  </sortState>
  <conditionalFormatting sqref="D2:G8 I2:I8 H2:H946">
    <cfRule type="notContainsText" dxfId="0" priority="1" operator="notContains" text="All">
      <formula>ISERROR(SEARCH("All",D2))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17</vt:i4>
      </vt:variant>
    </vt:vector>
  </HeadingPairs>
  <TitlesOfParts>
    <vt:vector size="21" baseType="lpstr">
      <vt:lpstr>Graph</vt:lpstr>
      <vt:lpstr>Table</vt:lpstr>
      <vt:lpstr>Names</vt:lpstr>
      <vt:lpstr>Data</vt:lpstr>
      <vt:lpstr>AutoDR</vt:lpstr>
      <vt:lpstr>AutoDRs</vt:lpstr>
      <vt:lpstr>Data</vt:lpstr>
      <vt:lpstr>Date</vt:lpstr>
      <vt:lpstr>DualDR</vt:lpstr>
      <vt:lpstr>DualDRs</vt:lpstr>
      <vt:lpstr>EventWindow</vt:lpstr>
      <vt:lpstr>Industry</vt:lpstr>
      <vt:lpstr>LCA</vt:lpstr>
      <vt:lpstr>LCAs</vt:lpstr>
      <vt:lpstr>Notification</vt:lpstr>
      <vt:lpstr>ResultType</vt:lpstr>
      <vt:lpstr>Segments</vt:lpstr>
      <vt:lpstr>Selected_Segment</vt:lpstr>
      <vt:lpstr>Selected_Segment_Graph</vt:lpstr>
      <vt:lpstr>Size</vt:lpstr>
      <vt:lpstr>SizeDesc</vt:lpstr>
    </vt:vector>
  </TitlesOfParts>
  <Manager/>
  <Company>AMERESCO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Nguyen, Abigail</dc:creator>
  <cp:keywords/>
  <dc:description/>
  <cp:lastModifiedBy>Blaise, Loubens</cp:lastModifiedBy>
  <cp:revision/>
  <dcterms:created xsi:type="dcterms:W3CDTF">2015-12-29T21:28:55Z</dcterms:created>
  <dcterms:modified xsi:type="dcterms:W3CDTF">2020-03-27T20:27:30Z</dcterms:modified>
  <cp:category/>
  <cp:contentStatus/>
</cp:coreProperties>
</file>